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loteriadbogota-my.sharepoint.com/personal/david_pinzon_loteriadebogota_com/Documents/2023/4. Riesgos/"/>
    </mc:Choice>
  </mc:AlternateContent>
  <xr:revisionPtr revIDLastSave="1491" documentId="8_{E4CD7260-2299-4519-B77E-2CBE7F5B56B9}" xr6:coauthVersionLast="47" xr6:coauthVersionMax="47" xr10:uidLastSave="{25C3E952-063E-4440-A6D9-EE1398B5B22F}"/>
  <bookViews>
    <workbookView xWindow="-120" yWindow="-120" windowWidth="20730" windowHeight="11160" tabRatio="609" firstSheet="2" activeTab="8" xr2:uid="{00000000-000D-0000-FFFF-FFFF00000000}"/>
  </bookViews>
  <sheets>
    <sheet name="Listas" sheetId="15" state="hidden" r:id="rId1"/>
    <sheet name="Ayudas diligenciamiento" sheetId="16" r:id="rId2"/>
    <sheet name="Inventario" sheetId="32" r:id="rId3"/>
    <sheet name="Fórmula" sheetId="17" state="hidden" r:id="rId4"/>
    <sheet name="Riesgos de Corrupción" sheetId="38" state="hidden" r:id="rId5"/>
    <sheet name="Planeación y D Estratégico" sheetId="11" r:id="rId6"/>
    <sheet name="G. Comunicaciones" sheetId="44" r:id="rId7"/>
    <sheet name="Explotación JSA AP" sheetId="49" r:id="rId8"/>
    <sheet name="Control, Ins y Fisca" sheetId="51" r:id="rId9"/>
    <sheet name="Explotación JSA Loterías" sheetId="41" r:id="rId10"/>
    <sheet name="Recaudo" sheetId="55" r:id="rId11"/>
    <sheet name="Atención al cliente" sheetId="25" r:id="rId12"/>
    <sheet name="G TH" sheetId="53" r:id="rId13"/>
    <sheet name="G. Financiera" sheetId="52" r:id="rId14"/>
    <sheet name="Gestión ByS" sheetId="27" r:id="rId15"/>
    <sheet name="G. Documental" sheetId="47" r:id="rId16"/>
    <sheet name="G. TIC" sheetId="29" r:id="rId17"/>
    <sheet name="G Jurídica" sheetId="42" r:id="rId18"/>
    <sheet name="Evaluación Independiente G" sheetId="54" r:id="rId19"/>
    <sheet name="Control Disciplinario Interno" sheetId="50" r:id="rId20"/>
    <sheet name="Hoja1" sheetId="33"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9" hidden="1">'Control Disciplinario Interno'!$A$1:$BK$5</definedName>
    <definedName name="_xlnm._FilterDatabase" localSheetId="7" hidden="1">'Explotación JSA AP'!$3:$10</definedName>
    <definedName name="_xlnm._FilterDatabase" localSheetId="9" hidden="1">'Explotación JSA Loterías'!$A$1:$BL$17</definedName>
    <definedName name="_xlnm._FilterDatabase" localSheetId="17" hidden="1">'G Jurídica'!$A$1:$BB$12</definedName>
    <definedName name="_xlnm._FilterDatabase" localSheetId="12" hidden="1">'G TH'!$A$3:$BL$22</definedName>
    <definedName name="_xlnm._FilterDatabase" localSheetId="2" hidden="1">Inventario!$B$3:$I$37</definedName>
    <definedName name="_xlnm._FilterDatabase" localSheetId="5" hidden="1">'Planeación y D Estratégico'!$A$1:$BP$14</definedName>
    <definedName name="_xlnm._FilterDatabase" localSheetId="10" hidden="1">Recaudo!$A$3:$XET$3</definedName>
    <definedName name="_xlnm._FilterDatabase" localSheetId="4"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32" l="1"/>
  <c r="AG8" i="50"/>
  <c r="AH8" i="50" s="1"/>
  <c r="AE8" i="50"/>
  <c r="W8" i="50"/>
  <c r="V8" i="50"/>
  <c r="R8" i="50"/>
  <c r="P8" i="50"/>
  <c r="N8" i="50"/>
  <c r="U8" i="50" s="1"/>
  <c r="X8" i="50" s="1"/>
  <c r="AG7" i="50"/>
  <c r="AH7" i="50" s="1"/>
  <c r="AE7" i="50"/>
  <c r="V7" i="50"/>
  <c r="W7" i="50" s="1"/>
  <c r="R7" i="50"/>
  <c r="U7" i="50" s="1"/>
  <c r="X7" i="50" s="1"/>
  <c r="P7" i="50"/>
  <c r="N7" i="50"/>
  <c r="L7" i="50"/>
  <c r="AG12" i="54"/>
  <c r="AH12" i="54" s="1"/>
  <c r="AE12" i="54"/>
  <c r="W12" i="54"/>
  <c r="V12" i="54"/>
  <c r="R12" i="54"/>
  <c r="P12" i="54"/>
  <c r="U12" i="54" s="1"/>
  <c r="X12" i="54" s="1"/>
  <c r="N12" i="54"/>
  <c r="AG11" i="54"/>
  <c r="AH11" i="54" s="1"/>
  <c r="AE11" i="54"/>
  <c r="U11" i="54"/>
  <c r="X11" i="54" s="1"/>
  <c r="R11" i="54"/>
  <c r="P11" i="54"/>
  <c r="N11" i="54"/>
  <c r="L11" i="54"/>
  <c r="V11" i="54" s="1"/>
  <c r="W11" i="54" s="1"/>
  <c r="AH14" i="42"/>
  <c r="AH13" i="42"/>
  <c r="AG14" i="42"/>
  <c r="AG13" i="42"/>
  <c r="AE14" i="42"/>
  <c r="AE13" i="42"/>
  <c r="V14" i="42"/>
  <c r="R14" i="42"/>
  <c r="P14" i="42"/>
  <c r="N14" i="42"/>
  <c r="R13" i="42"/>
  <c r="P13" i="42"/>
  <c r="N13" i="42"/>
  <c r="L13" i="42"/>
  <c r="V13" i="42" s="1"/>
  <c r="W13" i="42" s="1"/>
  <c r="AH17" i="29"/>
  <c r="AI17" i="29" s="1"/>
  <c r="V17" i="29"/>
  <c r="W17" i="29" s="1"/>
  <c r="R17" i="29"/>
  <c r="P17" i="29"/>
  <c r="N17" i="29"/>
  <c r="U17" i="29" s="1"/>
  <c r="X17" i="29" s="1"/>
  <c r="Z17" i="29" s="1"/>
  <c r="AH16" i="29"/>
  <c r="AI16" i="29" s="1"/>
  <c r="R16" i="29"/>
  <c r="P16" i="29"/>
  <c r="N16" i="29"/>
  <c r="L16" i="29"/>
  <c r="V16" i="29" s="1"/>
  <c r="W16" i="29" s="1"/>
  <c r="AH9" i="47"/>
  <c r="AI9" i="47" s="1"/>
  <c r="V9" i="47"/>
  <c r="R9" i="47"/>
  <c r="P9" i="47"/>
  <c r="U9" i="47" s="1"/>
  <c r="X9" i="47" s="1"/>
  <c r="N9" i="47"/>
  <c r="AH8" i="47"/>
  <c r="AI8" i="47" s="1"/>
  <c r="V8" i="47"/>
  <c r="W8" i="47" s="1"/>
  <c r="R8" i="47"/>
  <c r="U8" i="47" s="1"/>
  <c r="X8" i="47" s="1"/>
  <c r="P8" i="47"/>
  <c r="N8" i="47"/>
  <c r="L8" i="47"/>
  <c r="AH21" i="27"/>
  <c r="AI21" i="27" s="1"/>
  <c r="AH22" i="27"/>
  <c r="AI22" i="27" s="1"/>
  <c r="W22" i="27"/>
  <c r="V22" i="27"/>
  <c r="R22" i="27"/>
  <c r="P22" i="27"/>
  <c r="N22" i="27"/>
  <c r="U22" i="27" s="1"/>
  <c r="X22" i="27" s="1"/>
  <c r="R21" i="27"/>
  <c r="P21" i="27"/>
  <c r="N21" i="27"/>
  <c r="U21" i="27" s="1"/>
  <c r="X21" i="27" s="1"/>
  <c r="L21" i="27"/>
  <c r="V21" i="27" s="1"/>
  <c r="W21" i="27" s="1"/>
  <c r="AG16" i="52"/>
  <c r="AH16" i="52" s="1"/>
  <c r="AE16" i="52"/>
  <c r="V16" i="52"/>
  <c r="W16" i="52" s="1"/>
  <c r="R16" i="52"/>
  <c r="P16" i="52"/>
  <c r="U16" i="52" s="1"/>
  <c r="X16" i="52" s="1"/>
  <c r="Z16" i="52" s="1"/>
  <c r="N16" i="52"/>
  <c r="AH15" i="52"/>
  <c r="AG15" i="52"/>
  <c r="AE15" i="52"/>
  <c r="V15" i="52"/>
  <c r="W15" i="52" s="1"/>
  <c r="R15" i="52"/>
  <c r="P15" i="52"/>
  <c r="U15" i="52" s="1"/>
  <c r="X15" i="52" s="1"/>
  <c r="N15" i="52"/>
  <c r="L15" i="52"/>
  <c r="AG24" i="53"/>
  <c r="AH24" i="53" s="1"/>
  <c r="AE24" i="53"/>
  <c r="W24" i="53"/>
  <c r="V24" i="53"/>
  <c r="R24" i="53"/>
  <c r="P24" i="53"/>
  <c r="U24" i="53" s="1"/>
  <c r="X24" i="53" s="1"/>
  <c r="N24" i="53"/>
  <c r="AG23" i="53"/>
  <c r="AH23" i="53" s="1"/>
  <c r="AE23" i="53"/>
  <c r="U23" i="53"/>
  <c r="X23" i="53" s="1"/>
  <c r="R23" i="53"/>
  <c r="P23" i="53"/>
  <c r="N23" i="53"/>
  <c r="L23" i="53"/>
  <c r="V23" i="53" s="1"/>
  <c r="W23" i="53" s="1"/>
  <c r="AG7" i="25"/>
  <c r="AH7" i="25" s="1"/>
  <c r="AE7" i="25"/>
  <c r="AG6" i="25"/>
  <c r="AE6" i="25"/>
  <c r="V7" i="25"/>
  <c r="W7" i="25" s="1"/>
  <c r="R7" i="25"/>
  <c r="P7" i="25"/>
  <c r="N7" i="25"/>
  <c r="R6" i="25"/>
  <c r="U6" i="25" s="1"/>
  <c r="X6" i="25" s="1"/>
  <c r="P6" i="25"/>
  <c r="N6" i="25"/>
  <c r="L6" i="25"/>
  <c r="V6" i="25" s="1"/>
  <c r="W6" i="25" s="1"/>
  <c r="AH14" i="55"/>
  <c r="AI14" i="55" s="1"/>
  <c r="AF14" i="55"/>
  <c r="V14" i="55"/>
  <c r="R14" i="55"/>
  <c r="P14" i="55"/>
  <c r="N14" i="55"/>
  <c r="U14" i="55" s="1"/>
  <c r="X14" i="55" s="1"/>
  <c r="AH13" i="55"/>
  <c r="AI13" i="55" s="1"/>
  <c r="AF13" i="55"/>
  <c r="R13" i="55"/>
  <c r="P13" i="55"/>
  <c r="N13" i="55"/>
  <c r="U13" i="55" s="1"/>
  <c r="X13" i="55" s="1"/>
  <c r="L13" i="55"/>
  <c r="V13" i="55" s="1"/>
  <c r="W13" i="55" s="1"/>
  <c r="AH23" i="41"/>
  <c r="AI23" i="41" s="1"/>
  <c r="AF23" i="41"/>
  <c r="AH22" i="41"/>
  <c r="AI22" i="41" s="1"/>
  <c r="AF22" i="41"/>
  <c r="V23" i="41"/>
  <c r="R23" i="41"/>
  <c r="P23" i="41"/>
  <c r="N23" i="41"/>
  <c r="U23" i="41" s="1"/>
  <c r="X23" i="41" s="1"/>
  <c r="U22" i="41"/>
  <c r="X22" i="41" s="1"/>
  <c r="R22" i="41"/>
  <c r="P22" i="41"/>
  <c r="N22" i="41"/>
  <c r="L22" i="41"/>
  <c r="V22" i="41" s="1"/>
  <c r="W22" i="41" s="1"/>
  <c r="AM7" i="51"/>
  <c r="AG10" i="51"/>
  <c r="AH10" i="51" s="1"/>
  <c r="AE10" i="51"/>
  <c r="V10" i="51"/>
  <c r="W10" i="51" s="1"/>
  <c r="R10" i="51"/>
  <c r="P10" i="51"/>
  <c r="N10" i="51"/>
  <c r="U10" i="51" s="1"/>
  <c r="X10" i="51" s="1"/>
  <c r="AG9" i="51"/>
  <c r="AH9" i="51" s="1"/>
  <c r="AE9" i="51"/>
  <c r="R9" i="51"/>
  <c r="P9" i="51"/>
  <c r="N9" i="51"/>
  <c r="U9" i="51" s="1"/>
  <c r="X9" i="51" s="1"/>
  <c r="L9" i="51"/>
  <c r="V9" i="51" s="1"/>
  <c r="W9" i="51" s="1"/>
  <c r="Z8" i="50" l="1"/>
  <c r="Z12" i="54"/>
  <c r="U14" i="42"/>
  <c r="X14" i="42" s="1"/>
  <c r="Z14" i="42" s="1"/>
  <c r="U13" i="42"/>
  <c r="X13" i="42" s="1"/>
  <c r="W14" i="42"/>
  <c r="U16" i="29"/>
  <c r="X16" i="29" s="1"/>
  <c r="Z9" i="47"/>
  <c r="W9" i="47"/>
  <c r="Z22" i="27"/>
  <c r="Z24" i="53"/>
  <c r="AH6" i="25"/>
  <c r="U7" i="25"/>
  <c r="X7" i="25" s="1"/>
  <c r="Z7" i="25" s="1"/>
  <c r="Z14" i="55"/>
  <c r="W14" i="55"/>
  <c r="Z23" i="41"/>
  <c r="W23" i="41"/>
  <c r="Z10" i="51"/>
  <c r="AG14" i="49"/>
  <c r="AH14" i="49" s="1"/>
  <c r="AE14" i="49"/>
  <c r="V14" i="49"/>
  <c r="W14" i="49" s="1"/>
  <c r="R14" i="49"/>
  <c r="P14" i="49"/>
  <c r="U14" i="49" s="1"/>
  <c r="X14" i="49" s="1"/>
  <c r="N14" i="49"/>
  <c r="AG13" i="49"/>
  <c r="AH13" i="49" s="1"/>
  <c r="AE13" i="49"/>
  <c r="R13" i="49"/>
  <c r="P13" i="49"/>
  <c r="N13" i="49"/>
  <c r="L13" i="49"/>
  <c r="V13" i="49" s="1"/>
  <c r="W13" i="49" s="1"/>
  <c r="AH10" i="44"/>
  <c r="Z10" i="44"/>
  <c r="AF10" i="44"/>
  <c r="R10" i="44"/>
  <c r="P10" i="44"/>
  <c r="N10" i="44"/>
  <c r="U10" i="44" s="1"/>
  <c r="X10" i="44" s="1"/>
  <c r="L10" i="44"/>
  <c r="V10" i="44" s="1"/>
  <c r="AG17" i="11"/>
  <c r="AH17" i="11" s="1"/>
  <c r="AE17" i="11"/>
  <c r="R17" i="11"/>
  <c r="P17" i="11"/>
  <c r="N17" i="11"/>
  <c r="U17" i="11" s="1"/>
  <c r="X17" i="11" s="1"/>
  <c r="Y17" i="11" s="1"/>
  <c r="L17" i="11"/>
  <c r="V17" i="11" s="1"/>
  <c r="AG13" i="11"/>
  <c r="AH13" i="11" s="1"/>
  <c r="AE13" i="11"/>
  <c r="AO8" i="44"/>
  <c r="AH9" i="44"/>
  <c r="AF9" i="44"/>
  <c r="AH8" i="44"/>
  <c r="AI8" i="44" s="1"/>
  <c r="AF8" i="44"/>
  <c r="R8" i="44"/>
  <c r="P8" i="44"/>
  <c r="N8" i="44"/>
  <c r="L8" i="44"/>
  <c r="V8" i="44" s="1"/>
  <c r="AN6" i="11"/>
  <c r="W15" i="11"/>
  <c r="AG16" i="11"/>
  <c r="AE16" i="11"/>
  <c r="AG15" i="11"/>
  <c r="AE15" i="11"/>
  <c r="R15" i="11"/>
  <c r="P15" i="11"/>
  <c r="N15" i="11"/>
  <c r="U15" i="11" s="1"/>
  <c r="X15" i="11" s="1"/>
  <c r="Z15" i="11" s="1"/>
  <c r="AA15" i="11" s="1"/>
  <c r="L15" i="11"/>
  <c r="AA9" i="55"/>
  <c r="AN11" i="55"/>
  <c r="L4" i="55"/>
  <c r="V4" i="55" s="1"/>
  <c r="N4" i="55"/>
  <c r="P4" i="55"/>
  <c r="R4" i="55"/>
  <c r="AE4" i="55"/>
  <c r="AG4" i="55"/>
  <c r="AH4" i="55" s="1"/>
  <c r="AE5" i="55"/>
  <c r="AG5" i="55"/>
  <c r="AH5" i="55" s="1"/>
  <c r="AE6" i="55"/>
  <c r="AG6" i="55"/>
  <c r="AH6" i="55" s="1"/>
  <c r="AE7" i="55"/>
  <c r="AG7" i="55"/>
  <c r="L8" i="55"/>
  <c r="V8" i="55" s="1"/>
  <c r="W8" i="55" s="1"/>
  <c r="M8" i="55"/>
  <c r="N8" i="55" s="1"/>
  <c r="O8" i="55"/>
  <c r="P8" i="55" s="1"/>
  <c r="R8" i="55"/>
  <c r="AE8" i="55"/>
  <c r="AG8" i="55"/>
  <c r="AH8" i="55" s="1"/>
  <c r="AR8" i="55"/>
  <c r="AU8" i="55"/>
  <c r="L9" i="55"/>
  <c r="V9" i="55" s="1"/>
  <c r="N9" i="55"/>
  <c r="P9" i="55"/>
  <c r="R9" i="55"/>
  <c r="AE9" i="55"/>
  <c r="AG9" i="55"/>
  <c r="AE10" i="55"/>
  <c r="AG10" i="55"/>
  <c r="L11" i="55"/>
  <c r="V11" i="55" s="1"/>
  <c r="N11" i="55"/>
  <c r="U11" i="55" s="1"/>
  <c r="P11" i="55"/>
  <c r="R11" i="55"/>
  <c r="Y11" i="55"/>
  <c r="AA11" i="55"/>
  <c r="AE11" i="55"/>
  <c r="AG11" i="55"/>
  <c r="AE12" i="55"/>
  <c r="AG12" i="55"/>
  <c r="U13" i="49" l="1"/>
  <c r="X13" i="49" s="1"/>
  <c r="Z14" i="49"/>
  <c r="U8" i="44"/>
  <c r="X8" i="44" s="1"/>
  <c r="Z8" i="44" s="1"/>
  <c r="AI10" i="44"/>
  <c r="W10" i="44"/>
  <c r="W17" i="11"/>
  <c r="Z17" i="11"/>
  <c r="AA17" i="11" s="1"/>
  <c r="AI9" i="44"/>
  <c r="W8" i="44"/>
  <c r="AH16" i="11"/>
  <c r="AH15" i="11"/>
  <c r="AL15" i="11" s="1"/>
  <c r="AM15" i="11" s="1"/>
  <c r="Y15" i="11"/>
  <c r="U4" i="55"/>
  <c r="X4" i="55" s="1"/>
  <c r="Y4" i="55" s="1"/>
  <c r="W11" i="55"/>
  <c r="AH7" i="55"/>
  <c r="U9" i="55"/>
  <c r="X9" i="55" s="1"/>
  <c r="Y9" i="55" s="1"/>
  <c r="U8" i="55"/>
  <c r="X8" i="55" s="1"/>
  <c r="Y8" i="55" s="1"/>
  <c r="AH9" i="55"/>
  <c r="AL4" i="55"/>
  <c r="AM4" i="55" s="1"/>
  <c r="AH12" i="55"/>
  <c r="AH11" i="55"/>
  <c r="AL11" i="55" s="1"/>
  <c r="AM11" i="55" s="1"/>
  <c r="AH10" i="55"/>
  <c r="W9" i="55"/>
  <c r="W4" i="55"/>
  <c r="AM10" i="44" l="1"/>
  <c r="AL17" i="11"/>
  <c r="AM17" i="11" s="1"/>
  <c r="AN17" i="11" s="1"/>
  <c r="AL16" i="11"/>
  <c r="AM16" i="11" s="1"/>
  <c r="AN15" i="11" s="1"/>
  <c r="AM12" i="55"/>
  <c r="AL12" i="55"/>
  <c r="AL9" i="55"/>
  <c r="AM9" i="55" s="1"/>
  <c r="AA8" i="55"/>
  <c r="AL8" i="55" s="1"/>
  <c r="AM8" i="55" s="1"/>
  <c r="AL5" i="55"/>
  <c r="AM5" i="55" s="1"/>
  <c r="AL10" i="55" l="1"/>
  <c r="AM10" i="55" s="1"/>
  <c r="AN9" i="55" s="1"/>
  <c r="AL6" i="55"/>
  <c r="AM6" i="55" s="1"/>
  <c r="AL7" i="55" l="1"/>
  <c r="AM7" i="55" s="1"/>
  <c r="AN4" i="55" s="1"/>
  <c r="L4" i="54" l="1"/>
  <c r="V4" i="54" s="1"/>
  <c r="N4" i="54"/>
  <c r="P4" i="54"/>
  <c r="R4" i="54"/>
  <c r="AA4" i="54"/>
  <c r="AE4" i="54"/>
  <c r="AG4" i="54"/>
  <c r="AE5" i="54"/>
  <c r="AG5" i="54"/>
  <c r="AE6" i="54"/>
  <c r="AG6" i="54"/>
  <c r="L7" i="54"/>
  <c r="V7" i="54" s="1"/>
  <c r="N7" i="54"/>
  <c r="P7" i="54"/>
  <c r="R7" i="54"/>
  <c r="AA7" i="54"/>
  <c r="AE7" i="54"/>
  <c r="AG7" i="54"/>
  <c r="AE8" i="54"/>
  <c r="AG8" i="54"/>
  <c r="AH8" i="54" s="1"/>
  <c r="L9" i="54"/>
  <c r="V9" i="54" s="1"/>
  <c r="N9" i="54"/>
  <c r="P9" i="54"/>
  <c r="R9" i="54"/>
  <c r="AA9" i="54"/>
  <c r="AE9" i="54"/>
  <c r="AG9" i="54"/>
  <c r="AH9" i="54" s="1"/>
  <c r="AE10" i="54"/>
  <c r="AG10" i="54"/>
  <c r="AH10" i="54" s="1"/>
  <c r="AH5" i="54" l="1"/>
  <c r="AH6" i="54"/>
  <c r="AK9" i="54"/>
  <c r="AL9" i="54" s="1"/>
  <c r="AK10" i="54" s="1"/>
  <c r="AL10" i="54" s="1"/>
  <c r="AM9" i="54" s="1"/>
  <c r="AH7" i="54"/>
  <c r="AK7" i="54" s="1"/>
  <c r="AL7" i="54" s="1"/>
  <c r="AK8" i="54" s="1"/>
  <c r="AH4" i="54"/>
  <c r="AK4" i="54" s="1"/>
  <c r="AL4" i="54" s="1"/>
  <c r="U9" i="54"/>
  <c r="X9" i="54" s="1"/>
  <c r="U4" i="54"/>
  <c r="X4" i="54" s="1"/>
  <c r="U7" i="54"/>
  <c r="X7" i="54" s="1"/>
  <c r="AC15" i="53"/>
  <c r="L4" i="53"/>
  <c r="V4" i="53" s="1"/>
  <c r="N4" i="53"/>
  <c r="U4" i="53" s="1"/>
  <c r="X4" i="53" s="1"/>
  <c r="Y4" i="53" s="1"/>
  <c r="P4" i="53"/>
  <c r="R4" i="53"/>
  <c r="AE4" i="53"/>
  <c r="AG4" i="53"/>
  <c r="AH4" i="53" s="1"/>
  <c r="AE5" i="53"/>
  <c r="AG5" i="53"/>
  <c r="AE6" i="53"/>
  <c r="AG6" i="53"/>
  <c r="L7" i="53"/>
  <c r="V7" i="53" s="1"/>
  <c r="N7" i="53"/>
  <c r="P7" i="53"/>
  <c r="R7" i="53"/>
  <c r="AE7" i="53"/>
  <c r="AG7" i="53"/>
  <c r="AE8" i="53"/>
  <c r="AG8" i="53"/>
  <c r="AE9" i="53"/>
  <c r="AG9" i="53"/>
  <c r="AE10" i="53"/>
  <c r="AG10" i="53"/>
  <c r="L12" i="53"/>
  <c r="V12" i="53" s="1"/>
  <c r="N12" i="53"/>
  <c r="P12" i="53"/>
  <c r="R12" i="53"/>
  <c r="AE12" i="53"/>
  <c r="AH12" i="53" s="1"/>
  <c r="AG12" i="53"/>
  <c r="AE13" i="53"/>
  <c r="AG13" i="53"/>
  <c r="AE14" i="53"/>
  <c r="AG14" i="53"/>
  <c r="L15" i="53"/>
  <c r="V15" i="53" s="1"/>
  <c r="N15" i="53"/>
  <c r="P15" i="53"/>
  <c r="R15" i="53"/>
  <c r="AE15" i="53"/>
  <c r="AG15" i="53"/>
  <c r="AE16" i="53"/>
  <c r="AG16" i="53"/>
  <c r="L17" i="53"/>
  <c r="V17" i="53" s="1"/>
  <c r="N17" i="53"/>
  <c r="P17" i="53"/>
  <c r="R17" i="53"/>
  <c r="AE17" i="53"/>
  <c r="AG17" i="53"/>
  <c r="AE18" i="53"/>
  <c r="AG18" i="53"/>
  <c r="L19" i="53"/>
  <c r="V19" i="53" s="1"/>
  <c r="W19" i="53" s="1"/>
  <c r="N19" i="53"/>
  <c r="P19" i="53"/>
  <c r="R19" i="53"/>
  <c r="AE19" i="53"/>
  <c r="AG19" i="53"/>
  <c r="AM19" i="53"/>
  <c r="L20" i="53"/>
  <c r="V20" i="53" s="1"/>
  <c r="W20" i="53" s="1"/>
  <c r="N20" i="53"/>
  <c r="P20" i="53"/>
  <c r="R20" i="53"/>
  <c r="AE20" i="53"/>
  <c r="AG20" i="53"/>
  <c r="AM20" i="53"/>
  <c r="AE21" i="53"/>
  <c r="AG21" i="53"/>
  <c r="L22" i="53"/>
  <c r="V22" i="53" s="1"/>
  <c r="W22" i="53" s="1"/>
  <c r="N22" i="53"/>
  <c r="P22" i="53"/>
  <c r="R22" i="53"/>
  <c r="AE22" i="53"/>
  <c r="AG22" i="53"/>
  <c r="AM22" i="53"/>
  <c r="AK5" i="54" l="1"/>
  <c r="AL5" i="54" s="1"/>
  <c r="AK6" i="54" s="1"/>
  <c r="AH10" i="53"/>
  <c r="AH6" i="53"/>
  <c r="AL8" i="54"/>
  <c r="AM7" i="54" s="1"/>
  <c r="U17" i="53"/>
  <c r="X17" i="53" s="1"/>
  <c r="Y17" i="53" s="1"/>
  <c r="AH22" i="53"/>
  <c r="AH18" i="53"/>
  <c r="AK18" i="53" s="1"/>
  <c r="AL18" i="53" s="1"/>
  <c r="AM17" i="53" s="1"/>
  <c r="AH16" i="53"/>
  <c r="AH7" i="53"/>
  <c r="AH19" i="53"/>
  <c r="AH9" i="53"/>
  <c r="AH21" i="53"/>
  <c r="AH17" i="53"/>
  <c r="AH15" i="53"/>
  <c r="AH13" i="53"/>
  <c r="AH5" i="53"/>
  <c r="U15" i="53"/>
  <c r="X15" i="53" s="1"/>
  <c r="Y15" i="53" s="1"/>
  <c r="U7" i="53"/>
  <c r="X7" i="53" s="1"/>
  <c r="Y7" i="53" s="1"/>
  <c r="U20" i="53"/>
  <c r="X20" i="53" s="1"/>
  <c r="Y20" i="53" s="1"/>
  <c r="U19" i="53"/>
  <c r="X19" i="53" s="1"/>
  <c r="Y19" i="53" s="1"/>
  <c r="U12" i="53"/>
  <c r="X12" i="53" s="1"/>
  <c r="Y12" i="53" s="1"/>
  <c r="AH8" i="53"/>
  <c r="AH14" i="53"/>
  <c r="AH20" i="53"/>
  <c r="U22" i="53"/>
  <c r="X22" i="53" s="1"/>
  <c r="Y22" i="53" s="1"/>
  <c r="W7" i="53"/>
  <c r="W15" i="53"/>
  <c r="W12" i="53"/>
  <c r="Z4" i="53"/>
  <c r="AA4" i="53" s="1"/>
  <c r="W17" i="53"/>
  <c r="W4" i="53"/>
  <c r="Z17" i="53" l="1"/>
  <c r="AA17" i="53" s="1"/>
  <c r="AK17" i="53" s="1"/>
  <c r="AL17" i="53" s="1"/>
  <c r="AL6" i="54"/>
  <c r="AM4" i="54" s="1"/>
  <c r="Z19" i="53"/>
  <c r="AA19" i="53" s="1"/>
  <c r="AK19" i="53" s="1"/>
  <c r="AL19" i="53" s="1"/>
  <c r="Z20" i="53"/>
  <c r="AA20" i="53" s="1"/>
  <c r="Z12" i="53"/>
  <c r="AA12" i="53" s="1"/>
  <c r="AK12" i="53" s="1"/>
  <c r="Z22" i="53"/>
  <c r="AA22" i="53" s="1"/>
  <c r="Z15" i="53"/>
  <c r="AA15" i="53" s="1"/>
  <c r="AK15" i="53" s="1"/>
  <c r="Z7" i="53"/>
  <c r="AA7" i="53" s="1"/>
  <c r="AK7" i="53" s="1"/>
  <c r="AK4" i="53"/>
  <c r="AL4" i="53" s="1"/>
  <c r="AK20" i="53" l="1"/>
  <c r="AL20" i="53" s="1"/>
  <c r="AK22" i="53"/>
  <c r="AL22" i="53" s="1"/>
  <c r="AL7" i="53"/>
  <c r="AK8" i="53" s="1"/>
  <c r="AL8" i="53" s="1"/>
  <c r="AL15" i="53"/>
  <c r="AK16" i="53" s="1"/>
  <c r="AL16" i="53" s="1"/>
  <c r="AM15" i="53" s="1"/>
  <c r="AL12" i="53"/>
  <c r="AK5" i="53"/>
  <c r="AL5" i="53" s="1"/>
  <c r="AK13" i="53"/>
  <c r="AL13" i="53" s="1"/>
  <c r="AK21" i="53" l="1"/>
  <c r="AL21" i="53" s="1"/>
  <c r="AK9" i="53"/>
  <c r="AL9" i="53" s="1"/>
  <c r="AK14" i="53"/>
  <c r="AL14" i="53" s="1"/>
  <c r="AM12" i="53" s="1"/>
  <c r="AK6" i="53"/>
  <c r="AL6" i="53" s="1"/>
  <c r="AM4" i="53" s="1"/>
  <c r="AK10" i="53" l="1"/>
  <c r="AL10" i="53" s="1"/>
  <c r="AL11" i="53" s="1"/>
  <c r="AM7" i="53" s="1"/>
  <c r="L4" i="52" l="1"/>
  <c r="V4" i="52" s="1"/>
  <c r="N4" i="52"/>
  <c r="P4" i="52"/>
  <c r="R4" i="52"/>
  <c r="U4" i="52" s="1"/>
  <c r="X4" i="52" s="1"/>
  <c r="Y4" i="52" s="1"/>
  <c r="AE4" i="52"/>
  <c r="AG4" i="52"/>
  <c r="AH4" i="52" s="1"/>
  <c r="AQ4" i="52"/>
  <c r="AT4" i="52"/>
  <c r="AE5" i="52"/>
  <c r="AG5" i="52"/>
  <c r="AT5" i="52"/>
  <c r="AE6" i="52"/>
  <c r="AG6" i="52"/>
  <c r="AQ6" i="52"/>
  <c r="AT6" i="52"/>
  <c r="L7" i="52"/>
  <c r="V7" i="52" s="1"/>
  <c r="N7" i="52"/>
  <c r="P7" i="52"/>
  <c r="R7" i="52"/>
  <c r="Y7" i="52"/>
  <c r="AE7" i="52"/>
  <c r="AG7" i="52"/>
  <c r="AM7" i="52"/>
  <c r="AE8" i="52"/>
  <c r="AG8" i="52"/>
  <c r="AE9" i="52"/>
  <c r="AG9" i="52"/>
  <c r="L10" i="52"/>
  <c r="V10" i="52" s="1"/>
  <c r="N10" i="52"/>
  <c r="P10" i="52"/>
  <c r="R10" i="52"/>
  <c r="AE10" i="52"/>
  <c r="AG10" i="52"/>
  <c r="AE11" i="52"/>
  <c r="AG11" i="52"/>
  <c r="AE12" i="52"/>
  <c r="AG12" i="52"/>
  <c r="L13" i="52"/>
  <c r="V13" i="52" s="1"/>
  <c r="W13" i="52" s="1"/>
  <c r="N13" i="52"/>
  <c r="P13" i="52"/>
  <c r="R13" i="52"/>
  <c r="AE13" i="52"/>
  <c r="AG13" i="52"/>
  <c r="AM13" i="52"/>
  <c r="AE14" i="52"/>
  <c r="AG14" i="52"/>
  <c r="AH10" i="52" l="1"/>
  <c r="AH14" i="52"/>
  <c r="U10" i="52"/>
  <c r="X10" i="52" s="1"/>
  <c r="Y10" i="52" s="1"/>
  <c r="AH6" i="52"/>
  <c r="AH9" i="52"/>
  <c r="AH5" i="52"/>
  <c r="AH13" i="52"/>
  <c r="AH8" i="52"/>
  <c r="AH7" i="52"/>
  <c r="U13" i="52"/>
  <c r="X13" i="52" s="1"/>
  <c r="Y13" i="52" s="1"/>
  <c r="AH11" i="52"/>
  <c r="U7" i="52"/>
  <c r="W10" i="52"/>
  <c r="Z7" i="52"/>
  <c r="AA7" i="52" s="1"/>
  <c r="W7" i="52"/>
  <c r="Z4" i="52"/>
  <c r="AA4" i="52" s="1"/>
  <c r="W4" i="52"/>
  <c r="Z10" i="52" l="1"/>
  <c r="AA10" i="52" s="1"/>
  <c r="Z13" i="52"/>
  <c r="AA13" i="52" s="1"/>
  <c r="AK13" i="52" s="1"/>
  <c r="AK7" i="52"/>
  <c r="AL7" i="52" s="1"/>
  <c r="AK4" i="52"/>
  <c r="AL4" i="52" s="1"/>
  <c r="AK10" i="52" l="1"/>
  <c r="AL10" i="52" s="1"/>
  <c r="AK11" i="52" s="1"/>
  <c r="AL11" i="52" s="1"/>
  <c r="AL13" i="52"/>
  <c r="AK14" i="52" s="1"/>
  <c r="AK5" i="52"/>
  <c r="AL5" i="52" s="1"/>
  <c r="AK8" i="52"/>
  <c r="AL8" i="52" s="1"/>
  <c r="AL14" i="52" l="1"/>
  <c r="AK12" i="52"/>
  <c r="AL12" i="52" s="1"/>
  <c r="AM10" i="52" s="1"/>
  <c r="AK6" i="52"/>
  <c r="AL6" i="52" s="1"/>
  <c r="AM4" i="52" s="1"/>
  <c r="AK9" i="52"/>
  <c r="AL9" i="52" s="1"/>
  <c r="L4" i="51" l="1"/>
  <c r="V4" i="51" s="1"/>
  <c r="N4" i="51"/>
  <c r="P4" i="51"/>
  <c r="R4" i="51"/>
  <c r="AE4" i="51"/>
  <c r="AG4" i="51"/>
  <c r="L5" i="51"/>
  <c r="V5" i="51" s="1"/>
  <c r="N5" i="51"/>
  <c r="P5" i="51"/>
  <c r="R5" i="51"/>
  <c r="AE5" i="51"/>
  <c r="AG5" i="51"/>
  <c r="AE6" i="51"/>
  <c r="AG6" i="51"/>
  <c r="L7" i="51"/>
  <c r="V7" i="51" s="1"/>
  <c r="N7" i="51"/>
  <c r="P7" i="51"/>
  <c r="R7" i="51"/>
  <c r="AE7" i="51"/>
  <c r="AG7" i="51"/>
  <c r="AE8" i="51"/>
  <c r="AG8" i="51"/>
  <c r="AH8" i="51" l="1"/>
  <c r="AH6" i="51"/>
  <c r="AH4" i="51"/>
  <c r="AH7" i="51"/>
  <c r="AH5" i="51"/>
  <c r="U5" i="51"/>
  <c r="X5" i="51" s="1"/>
  <c r="Y5" i="51" s="1"/>
  <c r="U7" i="51"/>
  <c r="X7" i="51" s="1"/>
  <c r="Y7" i="51" s="1"/>
  <c r="U4" i="51"/>
  <c r="X4" i="51" s="1"/>
  <c r="Y4" i="51" s="1"/>
  <c r="W5" i="51"/>
  <c r="W7" i="51"/>
  <c r="W4" i="51"/>
  <c r="Z5" i="51" l="1"/>
  <c r="AA5" i="51" s="1"/>
  <c r="AL5" i="51" s="1"/>
  <c r="AM5" i="51" s="1"/>
  <c r="Z4" i="51"/>
  <c r="AA4" i="51" s="1"/>
  <c r="AL4" i="51" s="1"/>
  <c r="AM4" i="51" s="1"/>
  <c r="AN4" i="51" s="1"/>
  <c r="Z7" i="51"/>
  <c r="AA7" i="51" s="1"/>
  <c r="AL7" i="51" s="1"/>
  <c r="AL6" i="51" l="1"/>
  <c r="AM6" i="51" s="1"/>
  <c r="AN5" i="51" s="1"/>
  <c r="AL8" i="51"/>
  <c r="AM8" i="51" s="1"/>
  <c r="AN7" i="51" s="1"/>
  <c r="L4" i="50" l="1"/>
  <c r="V4" i="50" s="1"/>
  <c r="N4" i="50"/>
  <c r="P4" i="50"/>
  <c r="R4" i="50"/>
  <c r="AE4" i="50"/>
  <c r="AG4" i="50"/>
  <c r="L5" i="50"/>
  <c r="V5" i="50" s="1"/>
  <c r="W5" i="50" s="1"/>
  <c r="N5" i="50"/>
  <c r="P5" i="50"/>
  <c r="R5" i="50"/>
  <c r="AE5" i="50"/>
  <c r="AG5" i="50"/>
  <c r="AM5" i="50"/>
  <c r="L6" i="50"/>
  <c r="V6" i="50" s="1"/>
  <c r="N6" i="50"/>
  <c r="P6" i="50"/>
  <c r="R6" i="50"/>
  <c r="AE6" i="50"/>
  <c r="AG6" i="50"/>
  <c r="L4" i="49"/>
  <c r="V4" i="49" s="1"/>
  <c r="N4" i="49"/>
  <c r="U4" i="49" s="1"/>
  <c r="P4" i="49"/>
  <c r="R4" i="49"/>
  <c r="Y4" i="49"/>
  <c r="AE4" i="49"/>
  <c r="AH4" i="49" s="1"/>
  <c r="AG4" i="49"/>
  <c r="L5" i="49"/>
  <c r="V5" i="49" s="1"/>
  <c r="W5" i="49" s="1"/>
  <c r="N5" i="49"/>
  <c r="P5" i="49"/>
  <c r="R5" i="49"/>
  <c r="Y5" i="49"/>
  <c r="AA5" i="49"/>
  <c r="AE5" i="49"/>
  <c r="AG5" i="49"/>
  <c r="AN5" i="49"/>
  <c r="AR5" i="49"/>
  <c r="L6" i="49"/>
  <c r="V6" i="49" s="1"/>
  <c r="N6" i="49"/>
  <c r="P6" i="49"/>
  <c r="R6" i="49"/>
  <c r="AE6" i="49"/>
  <c r="AG6" i="49"/>
  <c r="L7" i="49"/>
  <c r="V7" i="49" s="1"/>
  <c r="N7" i="49"/>
  <c r="P7" i="49"/>
  <c r="R7" i="49"/>
  <c r="AE7" i="49"/>
  <c r="AG7" i="49"/>
  <c r="AE8" i="49"/>
  <c r="AG8" i="49"/>
  <c r="L9" i="49"/>
  <c r="V9" i="49" s="1"/>
  <c r="W9" i="49" s="1"/>
  <c r="N9" i="49"/>
  <c r="P9" i="49"/>
  <c r="U9" i="49" s="1"/>
  <c r="X9" i="49" s="1"/>
  <c r="R9" i="49"/>
  <c r="AE9" i="49"/>
  <c r="AG9" i="49"/>
  <c r="AH9" i="49" s="1"/>
  <c r="N10" i="49"/>
  <c r="P10" i="49"/>
  <c r="AE10" i="49"/>
  <c r="AG10" i="49"/>
  <c r="L11" i="49"/>
  <c r="V11" i="49" s="1"/>
  <c r="W11" i="49" s="1"/>
  <c r="N11" i="49"/>
  <c r="R11" i="49"/>
  <c r="Y11" i="49"/>
  <c r="AE11" i="49"/>
  <c r="AG11" i="49"/>
  <c r="AH11" i="49" s="1"/>
  <c r="AE12" i="49"/>
  <c r="AG12" i="49"/>
  <c r="AH12" i="49"/>
  <c r="U6" i="50" l="1"/>
  <c r="X6" i="50" s="1"/>
  <c r="Y6" i="50" s="1"/>
  <c r="AH4" i="50"/>
  <c r="AH6" i="50"/>
  <c r="AH8" i="49"/>
  <c r="AH7" i="49"/>
  <c r="AH6" i="49"/>
  <c r="U11" i="49"/>
  <c r="AH5" i="49"/>
  <c r="U5" i="49"/>
  <c r="AH10" i="49"/>
  <c r="AL5" i="49"/>
  <c r="AM5" i="49" s="1"/>
  <c r="U7" i="49"/>
  <c r="X7" i="49" s="1"/>
  <c r="Y7" i="49" s="1"/>
  <c r="U6" i="49"/>
  <c r="X6" i="49" s="1"/>
  <c r="Y6" i="49" s="1"/>
  <c r="AH5" i="50"/>
  <c r="U4" i="50"/>
  <c r="X4" i="50" s="1"/>
  <c r="Y4" i="50" s="1"/>
  <c r="U5" i="50"/>
  <c r="X5" i="50" s="1"/>
  <c r="Y5" i="50" s="1"/>
  <c r="W6" i="50"/>
  <c r="W4" i="50"/>
  <c r="Z4" i="49"/>
  <c r="AA4" i="49" s="1"/>
  <c r="W4" i="49"/>
  <c r="Y9" i="49"/>
  <c r="Z9" i="49"/>
  <c r="AA9" i="49" s="1"/>
  <c r="W7" i="49"/>
  <c r="W6" i="49"/>
  <c r="Z11" i="49"/>
  <c r="AA11" i="49" s="1"/>
  <c r="Z6" i="50" l="1"/>
  <c r="AA6" i="50" s="1"/>
  <c r="AK6" i="50" s="1"/>
  <c r="AL6" i="50" s="1"/>
  <c r="AM6" i="50" s="1"/>
  <c r="Z5" i="50"/>
  <c r="AA5" i="50" s="1"/>
  <c r="AK5" i="50" s="1"/>
  <c r="AL5" i="50" s="1"/>
  <c r="Z4" i="50"/>
  <c r="AA4" i="50" s="1"/>
  <c r="AK4" i="50" s="1"/>
  <c r="AL4" i="50" s="1"/>
  <c r="AM4" i="50" s="1"/>
  <c r="Z6" i="49"/>
  <c r="AA6" i="49" s="1"/>
  <c r="AL6" i="49" s="1"/>
  <c r="AM6" i="49" s="1"/>
  <c r="AN6" i="49" s="1"/>
  <c r="Z7" i="49"/>
  <c r="AA7" i="49" s="1"/>
  <c r="AL7" i="49" s="1"/>
  <c r="AM7" i="49" s="1"/>
  <c r="AN7" i="49" s="1"/>
  <c r="AL9" i="49"/>
  <c r="AM9" i="49" s="1"/>
  <c r="AL4" i="49"/>
  <c r="AM4" i="49" s="1"/>
  <c r="AN4" i="49" s="1"/>
  <c r="AL11" i="49"/>
  <c r="AM11" i="49" s="1"/>
  <c r="AL12" i="49" l="1"/>
  <c r="AM12" i="49" s="1"/>
  <c r="AL10" i="49"/>
  <c r="AM10" i="49" s="1"/>
  <c r="AN9" i="49" s="1"/>
  <c r="AN11" i="49" l="1"/>
  <c r="AL13" i="49"/>
  <c r="L4" i="47"/>
  <c r="V4" i="47" s="1"/>
  <c r="N4" i="47"/>
  <c r="P4" i="47"/>
  <c r="R4" i="47"/>
  <c r="X4" i="47"/>
  <c r="AA4" i="47"/>
  <c r="AE4" i="47"/>
  <c r="AG4" i="47"/>
  <c r="AE5" i="47"/>
  <c r="AG5" i="47"/>
  <c r="L6" i="47"/>
  <c r="V6" i="47" s="1"/>
  <c r="N6" i="47"/>
  <c r="P6" i="47"/>
  <c r="R6" i="47"/>
  <c r="AA6" i="47"/>
  <c r="AE6" i="47"/>
  <c r="AG6" i="47"/>
  <c r="AE7" i="47"/>
  <c r="AG7" i="47"/>
  <c r="AH7" i="47" s="1"/>
  <c r="AL7" i="47" s="1"/>
  <c r="AM7" i="47" s="1"/>
  <c r="AH6" i="47" l="1"/>
  <c r="AL6" i="47" s="1"/>
  <c r="AM6" i="47" s="1"/>
  <c r="U6" i="47"/>
  <c r="U4" i="47"/>
  <c r="AH5" i="47"/>
  <c r="AH4" i="47"/>
  <c r="AL4" i="47" s="1"/>
  <c r="AM4" i="47" s="1"/>
  <c r="AL5" i="47" l="1"/>
  <c r="AM5" i="47" s="1"/>
  <c r="AN4" i="47" s="1"/>
  <c r="N4" i="44"/>
  <c r="P4" i="44"/>
  <c r="R4" i="44"/>
  <c r="V4" i="44"/>
  <c r="X4" i="44" s="1"/>
  <c r="N7" i="44"/>
  <c r="P7" i="44"/>
  <c r="R7" i="44"/>
  <c r="X7" i="44"/>
  <c r="Z7" i="44"/>
  <c r="AA7" i="44"/>
  <c r="AB7" i="44" s="1"/>
  <c r="U7" i="44" l="1"/>
  <c r="U4" i="44"/>
  <c r="Y4" i="44" s="1"/>
  <c r="Z4" i="44" s="1"/>
  <c r="AA4" i="44" l="1"/>
  <c r="AB4" i="44" s="1"/>
  <c r="L4" i="42" l="1"/>
  <c r="V4" i="42" s="1"/>
  <c r="N4" i="42"/>
  <c r="P4" i="42"/>
  <c r="R4" i="42"/>
  <c r="AA4" i="42"/>
  <c r="AE4" i="42"/>
  <c r="AG4" i="42"/>
  <c r="AE5" i="42"/>
  <c r="AG5" i="42"/>
  <c r="AE6" i="42"/>
  <c r="AG6" i="42"/>
  <c r="L7" i="42"/>
  <c r="V7" i="42" s="1"/>
  <c r="N7" i="42"/>
  <c r="P7" i="42"/>
  <c r="R7" i="42"/>
  <c r="AA7" i="42"/>
  <c r="AE7" i="42"/>
  <c r="AG7" i="42"/>
  <c r="AE8" i="42"/>
  <c r="AG8" i="42"/>
  <c r="L9" i="42"/>
  <c r="V9" i="42" s="1"/>
  <c r="N9" i="42"/>
  <c r="P9" i="42"/>
  <c r="R9" i="42"/>
  <c r="AA9" i="42"/>
  <c r="AE9" i="42"/>
  <c r="AG9" i="42"/>
  <c r="AE10" i="42"/>
  <c r="AG10" i="42"/>
  <c r="AH10" i="42" s="1"/>
  <c r="L11" i="42"/>
  <c r="V11" i="42" s="1"/>
  <c r="N11" i="42"/>
  <c r="P11" i="42"/>
  <c r="R11" i="42"/>
  <c r="AA11" i="42"/>
  <c r="AE11" i="42"/>
  <c r="AG11" i="42"/>
  <c r="AM11" i="42"/>
  <c r="AE12" i="42"/>
  <c r="AG12" i="42"/>
  <c r="AH9" i="42" l="1"/>
  <c r="AK9" i="42" s="1"/>
  <c r="AL9" i="42" s="1"/>
  <c r="AK10" i="42" s="1"/>
  <c r="AL10" i="42" s="1"/>
  <c r="AM9" i="42" s="1"/>
  <c r="AH7" i="42"/>
  <c r="AK7" i="42" s="1"/>
  <c r="AL7" i="42" s="1"/>
  <c r="AH11" i="42"/>
  <c r="AK11" i="42" s="1"/>
  <c r="AH4" i="42"/>
  <c r="AK4" i="42" s="1"/>
  <c r="AH6" i="42"/>
  <c r="AH12" i="42"/>
  <c r="U9" i="42"/>
  <c r="X9" i="42" s="1"/>
  <c r="U7" i="42"/>
  <c r="X7" i="42" s="1"/>
  <c r="U11" i="42"/>
  <c r="X11" i="42" s="1"/>
  <c r="AL4" i="42"/>
  <c r="AH5" i="42"/>
  <c r="U4" i="42"/>
  <c r="X4" i="42" s="1"/>
  <c r="AH8" i="42"/>
  <c r="AL11" i="42"/>
  <c r="AK5" i="42" l="1"/>
  <c r="AL5" i="42" s="1"/>
  <c r="AK6" i="42" s="1"/>
  <c r="AL6" i="42" s="1"/>
  <c r="AM4" i="42" s="1"/>
  <c r="AK12" i="42"/>
  <c r="AL12" i="42" s="1"/>
  <c r="AK8" i="42"/>
  <c r="AL8" i="42" s="1"/>
  <c r="AM7" i="42" s="1"/>
  <c r="L4" i="41" l="1"/>
  <c r="V4" i="41" s="1"/>
  <c r="W4" i="41" s="1"/>
  <c r="N4" i="41"/>
  <c r="P4" i="41"/>
  <c r="R4" i="41"/>
  <c r="Y4" i="41"/>
  <c r="AA4" i="41"/>
  <c r="AF4" i="41"/>
  <c r="AH4" i="41"/>
  <c r="AI4" i="41" s="1"/>
  <c r="AW4" i="41"/>
  <c r="AF5" i="41"/>
  <c r="AH5" i="41"/>
  <c r="AI5" i="41" s="1"/>
  <c r="N6" i="41"/>
  <c r="P6" i="41"/>
  <c r="U6" i="41" s="1"/>
  <c r="X6" i="41" s="1"/>
  <c r="Y6" i="41" s="1"/>
  <c r="R6" i="41"/>
  <c r="V6" i="41"/>
  <c r="W6" i="41" s="1"/>
  <c r="AF6" i="41"/>
  <c r="AH6" i="41"/>
  <c r="AF7" i="41"/>
  <c r="AH7" i="41"/>
  <c r="AF8" i="41"/>
  <c r="AH8" i="41"/>
  <c r="AI8" i="41" s="1"/>
  <c r="AF9" i="41"/>
  <c r="AH9" i="41"/>
  <c r="AF10" i="41"/>
  <c r="AH10" i="41"/>
  <c r="AI10" i="41" s="1"/>
  <c r="AF11" i="41"/>
  <c r="AH11" i="41"/>
  <c r="L12" i="41"/>
  <c r="V12" i="41" s="1"/>
  <c r="W12" i="41" s="1"/>
  <c r="N12" i="41"/>
  <c r="P12" i="41"/>
  <c r="R12" i="41"/>
  <c r="AF12" i="41"/>
  <c r="AH12" i="41"/>
  <c r="AI12" i="41" s="1"/>
  <c r="AF13" i="41"/>
  <c r="AH13" i="41"/>
  <c r="AI13" i="41" s="1"/>
  <c r="AF14" i="41"/>
  <c r="AH14" i="41"/>
  <c r="AI14" i="41"/>
  <c r="AF15" i="41"/>
  <c r="AH15" i="41"/>
  <c r="AI15" i="41" s="1"/>
  <c r="L16" i="41"/>
  <c r="V16" i="41" s="1"/>
  <c r="W16" i="41" s="1"/>
  <c r="N16" i="41"/>
  <c r="P16" i="41"/>
  <c r="R16" i="41"/>
  <c r="AF16" i="41"/>
  <c r="AH16" i="41"/>
  <c r="AI16" i="41" s="1"/>
  <c r="AF17" i="41"/>
  <c r="AH17" i="41"/>
  <c r="N18" i="41"/>
  <c r="P18" i="41"/>
  <c r="R18" i="41"/>
  <c r="V18" i="41"/>
  <c r="W18" i="41" s="1"/>
  <c r="AF18" i="41"/>
  <c r="AH18" i="41"/>
  <c r="AF19" i="41"/>
  <c r="AH19" i="41"/>
  <c r="AI19" i="41"/>
  <c r="AF20" i="41"/>
  <c r="AH20" i="41"/>
  <c r="AI20" i="41" s="1"/>
  <c r="AF21" i="41"/>
  <c r="AI21" i="41" s="1"/>
  <c r="AH21" i="41"/>
  <c r="U18" i="41" l="1"/>
  <c r="X18" i="41" s="1"/>
  <c r="Y18" i="41" s="1"/>
  <c r="U16" i="41"/>
  <c r="X16" i="41" s="1"/>
  <c r="Y16" i="41" s="1"/>
  <c r="AI7" i="41"/>
  <c r="AI17" i="41"/>
  <c r="AI18" i="41"/>
  <c r="AI6" i="41"/>
  <c r="AI11" i="41"/>
  <c r="U12" i="41"/>
  <c r="X12" i="41" s="1"/>
  <c r="Y12" i="41" s="1"/>
  <c r="AI9" i="41"/>
  <c r="Z6" i="41"/>
  <c r="AA6" i="41" s="1"/>
  <c r="AU6" i="41" s="1"/>
  <c r="AV6" i="41" s="1"/>
  <c r="AU4" i="41"/>
  <c r="AV4" i="41" s="1"/>
  <c r="U4" i="41"/>
  <c r="Z18" i="41"/>
  <c r="AA18" i="41" s="1"/>
  <c r="Z12" i="41" l="1"/>
  <c r="AA12" i="41" s="1"/>
  <c r="AU12" i="41" s="1"/>
  <c r="AV12" i="41" s="1"/>
  <c r="Z16" i="41"/>
  <c r="AA16" i="41" s="1"/>
  <c r="AU16" i="41" s="1"/>
  <c r="AV16" i="41" s="1"/>
  <c r="AU5" i="41"/>
  <c r="AV5" i="41" s="1"/>
  <c r="AU7" i="41"/>
  <c r="AV7" i="41" s="1"/>
  <c r="AU18" i="41"/>
  <c r="AV18" i="41" s="1"/>
  <c r="AU19" i="41" l="1"/>
  <c r="AV19" i="41" s="1"/>
  <c r="AU17" i="41"/>
  <c r="AV17" i="41" s="1"/>
  <c r="AW16" i="41" s="1"/>
  <c r="AU13" i="41"/>
  <c r="AV13" i="41" s="1"/>
  <c r="AU8" i="41"/>
  <c r="AV8" i="41" s="1"/>
  <c r="AU20" i="41" l="1"/>
  <c r="AV20" i="41" s="1"/>
  <c r="AU9" i="41"/>
  <c r="AV9" i="41" s="1"/>
  <c r="AU14" i="41"/>
  <c r="AV14" i="41" s="1"/>
  <c r="AU21" i="41" l="1"/>
  <c r="AV21" i="41" s="1"/>
  <c r="AU10" i="41"/>
  <c r="AV10" i="41" s="1"/>
  <c r="AU15" i="41"/>
  <c r="AV15" i="41" s="1"/>
  <c r="AW12" i="41" s="1"/>
  <c r="AW6" i="41" l="1"/>
  <c r="AV11" i="4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H20" i="27"/>
  <c r="AF20" i="27"/>
  <c r="AU21" i="38" l="1"/>
  <c r="AV21" i="38" s="1"/>
  <c r="AI20" i="27"/>
  <c r="AU22" i="38" l="1"/>
  <c r="AV22" i="38" s="1"/>
  <c r="AH15" i="29" l="1"/>
  <c r="AF15" i="29"/>
  <c r="AA15" i="29"/>
  <c r="R15" i="29"/>
  <c r="P15" i="29"/>
  <c r="N15" i="29"/>
  <c r="U15" i="29" s="1"/>
  <c r="L15" i="29"/>
  <c r="V15" i="29" s="1"/>
  <c r="AH14" i="29"/>
  <c r="AF14" i="29"/>
  <c r="AA14" i="29"/>
  <c r="R14" i="29"/>
  <c r="P14" i="29"/>
  <c r="N14" i="29"/>
  <c r="U14" i="29" s="1"/>
  <c r="X14" i="29" s="1"/>
  <c r="L14" i="29"/>
  <c r="V14" i="29" s="1"/>
  <c r="AH13" i="29"/>
  <c r="AF13" i="29"/>
  <c r="AH12" i="29"/>
  <c r="AF12" i="29"/>
  <c r="AH11" i="29"/>
  <c r="AF11" i="29"/>
  <c r="AH10" i="29"/>
  <c r="AF10" i="29"/>
  <c r="R10" i="29"/>
  <c r="P10" i="29"/>
  <c r="N10" i="29"/>
  <c r="L10" i="29"/>
  <c r="V10" i="29" s="1"/>
  <c r="AH9" i="29"/>
  <c r="AF9" i="29"/>
  <c r="AH8" i="29"/>
  <c r="AF8" i="29"/>
  <c r="AH7" i="29"/>
  <c r="AF7" i="29"/>
  <c r="AH6" i="29"/>
  <c r="AF6" i="29"/>
  <c r="AH5" i="29"/>
  <c r="AF5" i="29"/>
  <c r="AH4" i="29"/>
  <c r="AF4" i="29"/>
  <c r="R4" i="29"/>
  <c r="P4" i="29"/>
  <c r="N4" i="29"/>
  <c r="L4" i="29"/>
  <c r="V4" i="29" s="1"/>
  <c r="AH19" i="27"/>
  <c r="AF19" i="27"/>
  <c r="R19" i="27"/>
  <c r="P19" i="27"/>
  <c r="N19" i="27"/>
  <c r="U19" i="27" s="1"/>
  <c r="X19" i="27" s="1"/>
  <c r="Y19" i="27" s="1"/>
  <c r="L19" i="27"/>
  <c r="V19" i="27" s="1"/>
  <c r="BD18" i="27"/>
  <c r="BA18" i="27"/>
  <c r="AH18" i="27"/>
  <c r="AF18" i="27"/>
  <c r="BD17" i="27"/>
  <c r="BA17" i="27"/>
  <c r="AH17" i="27"/>
  <c r="AF17" i="27"/>
  <c r="BD16" i="27"/>
  <c r="BA16" i="27"/>
  <c r="AH16" i="27"/>
  <c r="AF16" i="27"/>
  <c r="BD15" i="27"/>
  <c r="BA15" i="27"/>
  <c r="AH15" i="27"/>
  <c r="AF15" i="27"/>
  <c r="BD14" i="27"/>
  <c r="BA14" i="27"/>
  <c r="AH14" i="27"/>
  <c r="AF14" i="27"/>
  <c r="R14" i="27"/>
  <c r="P14" i="27"/>
  <c r="N14" i="27"/>
  <c r="U14" i="27" s="1"/>
  <c r="X14" i="27" s="1"/>
  <c r="Y14" i="27" s="1"/>
  <c r="L14" i="27"/>
  <c r="V14" i="27" s="1"/>
  <c r="AH13" i="27"/>
  <c r="AF13" i="27"/>
  <c r="AW12" i="27"/>
  <c r="AH12" i="27"/>
  <c r="AF12" i="27"/>
  <c r="AA12" i="27"/>
  <c r="Y12" i="27"/>
  <c r="R12" i="27"/>
  <c r="P12" i="27"/>
  <c r="N12" i="27"/>
  <c r="L12" i="27"/>
  <c r="V12" i="27" s="1"/>
  <c r="W12" i="27" s="1"/>
  <c r="AH11" i="27"/>
  <c r="AF11" i="27"/>
  <c r="AH10" i="27"/>
  <c r="AF10" i="27"/>
  <c r="AH9" i="27"/>
  <c r="AF9" i="27"/>
  <c r="R9" i="27"/>
  <c r="P9" i="27"/>
  <c r="N9" i="27"/>
  <c r="L9" i="27"/>
  <c r="V9" i="27" s="1"/>
  <c r="AH8" i="27"/>
  <c r="AF8" i="27"/>
  <c r="AH7" i="27"/>
  <c r="AF7" i="27"/>
  <c r="AH6" i="27"/>
  <c r="AF6" i="27"/>
  <c r="AH5" i="27"/>
  <c r="AF5" i="27"/>
  <c r="AW4" i="27"/>
  <c r="AH4" i="27"/>
  <c r="AF4" i="27"/>
  <c r="AA4" i="27"/>
  <c r="Y4" i="27"/>
  <c r="R4" i="27"/>
  <c r="P4" i="27"/>
  <c r="N4" i="27"/>
  <c r="L4" i="27"/>
  <c r="V4" i="27" s="1"/>
  <c r="W4" i="27" s="1"/>
  <c r="AG5" i="25"/>
  <c r="AE5" i="25"/>
  <c r="AG4" i="25"/>
  <c r="AE4" i="25"/>
  <c r="R4" i="25"/>
  <c r="P4" i="25"/>
  <c r="N4" i="25"/>
  <c r="L4" i="25"/>
  <c r="V4" i="25" s="1"/>
  <c r="AG14" i="11"/>
  <c r="AE14" i="11"/>
  <c r="R13" i="11"/>
  <c r="P13" i="11"/>
  <c r="N13" i="11"/>
  <c r="L13" i="11"/>
  <c r="V13" i="11" s="1"/>
  <c r="AG12" i="11"/>
  <c r="AE12" i="11"/>
  <c r="AG11" i="11"/>
  <c r="AE11" i="11"/>
  <c r="R11" i="11"/>
  <c r="P11" i="11"/>
  <c r="N11" i="11"/>
  <c r="L11" i="11"/>
  <c r="V11" i="11" s="1"/>
  <c r="AG10" i="11"/>
  <c r="AE10" i="11"/>
  <c r="AG9" i="11"/>
  <c r="AE9" i="11"/>
  <c r="R9" i="11"/>
  <c r="P9" i="11"/>
  <c r="N9" i="11"/>
  <c r="L9" i="11"/>
  <c r="V9" i="11" s="1"/>
  <c r="AG8" i="11"/>
  <c r="AE8" i="11"/>
  <c r="AG7" i="11"/>
  <c r="AE7" i="11"/>
  <c r="R7" i="11"/>
  <c r="P7" i="11"/>
  <c r="N7" i="11"/>
  <c r="L7" i="11"/>
  <c r="V7" i="11" s="1"/>
  <c r="AG6" i="11"/>
  <c r="AE6" i="11"/>
  <c r="R6" i="11"/>
  <c r="P6" i="11"/>
  <c r="N6" i="11"/>
  <c r="L6" i="11"/>
  <c r="V6" i="11" s="1"/>
  <c r="AG5" i="11"/>
  <c r="AE5" i="11"/>
  <c r="AG4" i="11"/>
  <c r="AE4" i="11"/>
  <c r="R4" i="11"/>
  <c r="P4" i="11"/>
  <c r="N4" i="11"/>
  <c r="L4" i="11"/>
  <c r="V4" i="11" s="1"/>
  <c r="C26" i="17"/>
  <c r="C25" i="17"/>
  <c r="C24" i="17"/>
  <c r="C23" i="17"/>
  <c r="C22" i="17"/>
  <c r="C21" i="17"/>
  <c r="C20" i="17"/>
  <c r="C19" i="17"/>
  <c r="C18" i="17"/>
  <c r="C17" i="17"/>
  <c r="C16" i="17"/>
  <c r="C15" i="17"/>
  <c r="C14" i="17"/>
  <c r="C13" i="17"/>
  <c r="C12" i="17"/>
  <c r="C11" i="17"/>
  <c r="C10" i="17"/>
  <c r="C9" i="17"/>
  <c r="C8" i="17"/>
  <c r="C7" i="17"/>
  <c r="C6" i="17"/>
  <c r="C5" i="17"/>
  <c r="C4" i="17"/>
  <c r="C3" i="17"/>
  <c r="C2" i="17"/>
  <c r="H8" i="32"/>
  <c r="H7" i="32"/>
  <c r="Z29" i="16"/>
  <c r="Z28" i="16"/>
  <c r="Z27" i="16"/>
  <c r="Z26" i="16"/>
  <c r="U4" i="25" l="1"/>
  <c r="X4" i="25" s="1"/>
  <c r="Y4" i="25" s="1"/>
  <c r="W13" i="11"/>
  <c r="U9" i="11"/>
  <c r="X9" i="11" s="1"/>
  <c r="Y9" i="11" s="1"/>
  <c r="U4" i="11"/>
  <c r="X4" i="11" s="1"/>
  <c r="Y4" i="11" s="1"/>
  <c r="U7" i="11"/>
  <c r="X7" i="11" s="1"/>
  <c r="Y7" i="11" s="1"/>
  <c r="U13" i="11"/>
  <c r="X13" i="11" s="1"/>
  <c r="Y13" i="11" s="1"/>
  <c r="U12" i="27"/>
  <c r="U4" i="29"/>
  <c r="X4" i="29" s="1"/>
  <c r="Y4" i="29" s="1"/>
  <c r="U10" i="29"/>
  <c r="X15" i="29" s="1"/>
  <c r="Z30" i="38"/>
  <c r="AA30" i="38" s="1"/>
  <c r="Z15" i="38"/>
  <c r="AA15" i="38" s="1"/>
  <c r="AU15" i="38" s="1"/>
  <c r="AV15" i="38" s="1"/>
  <c r="Z5" i="38"/>
  <c r="AA5" i="38" s="1"/>
  <c r="AU5" i="38" s="1"/>
  <c r="AV5" i="38" s="1"/>
  <c r="AW5" i="38" s="1"/>
  <c r="U4" i="27"/>
  <c r="U9" i="27"/>
  <c r="X9" i="27" s="1"/>
  <c r="Y9" i="27" s="1"/>
  <c r="U6" i="11"/>
  <c r="X6" i="11" s="1"/>
  <c r="Y6" i="11" s="1"/>
  <c r="U11" i="11"/>
  <c r="X11" i="11" s="1"/>
  <c r="Y11" i="11" s="1"/>
  <c r="H12" i="32"/>
  <c r="W4" i="11"/>
  <c r="AH4" i="11"/>
  <c r="AH5" i="11"/>
  <c r="W6" i="11"/>
  <c r="AH6" i="11"/>
  <c r="W7" i="11"/>
  <c r="AH7" i="11"/>
  <c r="AH8" i="11"/>
  <c r="Z9" i="11"/>
  <c r="AA9" i="11" s="1"/>
  <c r="AL9" i="11" s="1"/>
  <c r="AM9" i="11" s="1"/>
  <c r="W9" i="11"/>
  <c r="AH9" i="11"/>
  <c r="AH10" i="11"/>
  <c r="W11" i="11"/>
  <c r="AH11" i="11"/>
  <c r="AH12" i="11"/>
  <c r="AH14" i="11"/>
  <c r="W4" i="25"/>
  <c r="AH4" i="25"/>
  <c r="AH5" i="25"/>
  <c r="AI4" i="27"/>
  <c r="AU4" i="27" s="1"/>
  <c r="AV4" i="27" s="1"/>
  <c r="AI5" i="27"/>
  <c r="AI6" i="27"/>
  <c r="AI7" i="27"/>
  <c r="AI8" i="27"/>
  <c r="Z9" i="27"/>
  <c r="AA9" i="27" s="1"/>
  <c r="W9" i="27"/>
  <c r="AI9" i="27"/>
  <c r="AI10" i="27"/>
  <c r="AI11" i="27"/>
  <c r="AI12" i="27"/>
  <c r="AU12" i="27" s="1"/>
  <c r="AV12" i="27" s="1"/>
  <c r="AI13" i="27"/>
  <c r="Z14" i="27"/>
  <c r="AA14" i="27" s="1"/>
  <c r="W14" i="27"/>
  <c r="AI14" i="27"/>
  <c r="AU14" i="27" s="1"/>
  <c r="AV14" i="27" s="1"/>
  <c r="AI15" i="27"/>
  <c r="AI16" i="27"/>
  <c r="AI17" i="27"/>
  <c r="AI18" i="27"/>
  <c r="Z19" i="27"/>
  <c r="AA19" i="27" s="1"/>
  <c r="W19" i="27"/>
  <c r="AI19" i="27"/>
  <c r="W4" i="29"/>
  <c r="AI4" i="29"/>
  <c r="AI5" i="29"/>
  <c r="AI6" i="29"/>
  <c r="AI7" i="29"/>
  <c r="AI8" i="29"/>
  <c r="AI9" i="29"/>
  <c r="W10" i="29"/>
  <c r="AI10" i="29"/>
  <c r="AI11" i="29"/>
  <c r="AI12" i="29"/>
  <c r="AI13" i="29"/>
  <c r="AI14" i="29"/>
  <c r="AT14" i="29" s="1"/>
  <c r="AU14" i="29" s="1"/>
  <c r="AV14" i="29" s="1"/>
  <c r="AI15" i="29"/>
  <c r="AT15" i="29" s="1"/>
  <c r="AU15" i="29" s="1"/>
  <c r="AV15" i="29" s="1"/>
  <c r="AU19" i="27"/>
  <c r="AV19" i="27" s="1"/>
  <c r="AU9" i="27"/>
  <c r="AV9" i="27" s="1"/>
  <c r="Z4" i="25" l="1"/>
  <c r="AA4" i="25" s="1"/>
  <c r="AK4" i="25" s="1"/>
  <c r="AL4" i="25" s="1"/>
  <c r="AK5" i="25" s="1"/>
  <c r="AL5" i="25" s="1"/>
  <c r="AM4" i="25" s="1"/>
  <c r="Z13" i="11"/>
  <c r="AA13" i="11" s="1"/>
  <c r="AL13" i="11" s="1"/>
  <c r="AM13" i="11" s="1"/>
  <c r="AL14" i="11" s="1"/>
  <c r="AM14" i="11" s="1"/>
  <c r="AN13" i="11" s="1"/>
  <c r="Z11" i="11"/>
  <c r="AA11" i="11" s="1"/>
  <c r="AL11" i="11" s="1"/>
  <c r="AM11" i="11" s="1"/>
  <c r="AL12" i="11" s="1"/>
  <c r="AM12" i="11" s="1"/>
  <c r="AN11" i="11" s="1"/>
  <c r="Z4" i="11"/>
  <c r="AA4" i="11" s="1"/>
  <c r="Z7" i="11"/>
  <c r="AA7" i="11" s="1"/>
  <c r="AL7" i="11" s="1"/>
  <c r="AM7" i="11" s="1"/>
  <c r="AL8" i="11" s="1"/>
  <c r="AM8" i="11" s="1"/>
  <c r="AN7" i="11" s="1"/>
  <c r="AU16" i="38"/>
  <c r="AV16" i="38" s="1"/>
  <c r="AU17" i="38" s="1"/>
  <c r="AV17" i="38" s="1"/>
  <c r="AU30" i="38"/>
  <c r="AV30" i="38"/>
  <c r="X10" i="29"/>
  <c r="Y10" i="29" s="1"/>
  <c r="Z6" i="11"/>
  <c r="AA6" i="11" s="1"/>
  <c r="AL6" i="11" s="1"/>
  <c r="AM6" i="11" s="1"/>
  <c r="Z4" i="29"/>
  <c r="AA4" i="29" s="1"/>
  <c r="AT4" i="29" s="1"/>
  <c r="AU4" i="29" s="1"/>
  <c r="AT5" i="29" s="1"/>
  <c r="AU5" i="29" s="1"/>
  <c r="AT6" i="29" s="1"/>
  <c r="AU6" i="29" s="1"/>
  <c r="Z10" i="29"/>
  <c r="AA10" i="29" s="1"/>
  <c r="AT10" i="29" s="1"/>
  <c r="AU10" i="29" s="1"/>
  <c r="AT11" i="29" s="1"/>
  <c r="AU11" i="29" s="1"/>
  <c r="AT12" i="29" s="1"/>
  <c r="AU12" i="29" s="1"/>
  <c r="AU13" i="27"/>
  <c r="AV13" i="27" s="1"/>
  <c r="AU5" i="27"/>
  <c r="AV5" i="27" s="1"/>
  <c r="AU10" i="27"/>
  <c r="AV10" i="27" s="1"/>
  <c r="AU20" i="27"/>
  <c r="AV20" i="27" s="1"/>
  <c r="AW19" i="27" s="1"/>
  <c r="AU15" i="27"/>
  <c r="AV15" i="27" s="1"/>
  <c r="AL10" i="11"/>
  <c r="AM10" i="11" s="1"/>
  <c r="AN9" i="11" s="1"/>
  <c r="AL4" i="11" l="1"/>
  <c r="AM4" i="11" s="1"/>
  <c r="AU6" i="27"/>
  <c r="AV6" i="27" s="1"/>
  <c r="AT13" i="29"/>
  <c r="AU13" i="29" s="1"/>
  <c r="AV10" i="29" s="1"/>
  <c r="AT7" i="29"/>
  <c r="AU7" i="29" s="1"/>
  <c r="AU16" i="27"/>
  <c r="AV16" i="27" s="1"/>
  <c r="AU11" i="27"/>
  <c r="AV11" i="27" s="1"/>
  <c r="AW9" i="27" s="1"/>
  <c r="AL5" i="11" l="1"/>
  <c r="AM5" i="11" s="1"/>
  <c r="AN4" i="11" s="1"/>
  <c r="AU7" i="27"/>
  <c r="AV7" i="27" s="1"/>
  <c r="AT8" i="29"/>
  <c r="AU8" i="29" s="1"/>
  <c r="AU17" i="27"/>
  <c r="AV17" i="27" s="1"/>
  <c r="AU8" i="27" l="1"/>
  <c r="AV8" i="27" s="1"/>
  <c r="AU9" i="29"/>
  <c r="AV4" i="29"/>
  <c r="AU18" i="27"/>
  <c r="AV18" i="27" s="1"/>
  <c r="AW14" i="27" s="1"/>
</calcChain>
</file>

<file path=xl/sharedStrings.xml><?xml version="1.0" encoding="utf-8"?>
<sst xmlns="http://schemas.openxmlformats.org/spreadsheetml/2006/main" count="6214" uniqueCount="1679">
  <si>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</si>
  <si>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</si>
  <si>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</si>
  <si>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</si>
  <si>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</si>
  <si>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</si>
  <si>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</si>
  <si>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</si>
  <si>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</si>
  <si>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</si>
  <si>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</si>
  <si>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</si>
  <si>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</si>
  <si>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</si>
  <si>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</si>
  <si>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</si>
  <si>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</si>
  <si>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</si>
  <si>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</si>
  <si>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</si>
  <si>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</si>
  <si>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</si>
  <si>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</si>
  <si>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</si>
  <si>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</si>
  <si>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</si>
  <si>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</si>
  <si>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</si>
  <si>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</si>
  <si>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</si>
  <si>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</si>
  <si>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</si>
  <si>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</si>
  <si>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</si>
  <si>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</si>
  <si>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</si>
  <si>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</si>
  <si>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</si>
  <si>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</si>
  <si>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</si>
  <si>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</si>
  <si>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</si>
  <si>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</si>
  <si>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</si>
  <si>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</si>
  <si>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</si>
  <si>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</si>
  <si>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</si>
  <si>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</si>
  <si>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</si>
  <si>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</si>
  <si>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</si>
  <si>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</si>
  <si>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</si>
  <si>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</si>
  <si>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</si>
  <si>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</si>
  <si>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</si>
  <si>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</si>
  <si>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</si>
  <si>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</si>
  <si>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</si>
  <si>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</si>
  <si>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</si>
  <si>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</si>
  <si>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</si>
  <si>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</si>
  <si>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</si>
  <si>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</si>
  <si>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</si>
  <si>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</si>
  <si>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</si>
  <si>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</si>
  <si>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</si>
  <si>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</si>
  <si>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</si>
  <si>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</si>
  <si>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</si>
  <si>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</si>
  <si>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</si>
  <si>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</si>
  <si>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</si>
  <si>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</si>
  <si>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</si>
  <si>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</si>
  <si>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</si>
  <si>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</si>
  <si>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</si>
  <si>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</si>
  <si>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</si>
  <si>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</si>
  <si>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</si>
  <si>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</si>
  <si>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</si>
  <si>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</si>
  <si>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</si>
  <si>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</si>
  <si>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</si>
  <si>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</si>
  <si>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</si>
  <si>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</si>
  <si>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</si>
  <si>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</si>
  <si>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</si>
  <si>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</si>
  <si>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</si>
  <si>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</si>
  <si>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</si>
  <si>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</si>
  <si>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</si>
  <si>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</si>
  <si>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</si>
  <si>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</si>
  <si>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</si>
  <si>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</si>
  <si>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</si>
  <si>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</si>
  <si>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</si>
  <si>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</si>
  <si>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</si>
  <si>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</si>
  <si>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</si>
  <si>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</si>
  <si>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</si>
  <si>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</si>
  <si>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</si>
  <si>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</si>
  <si>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Cantidad 2023</t>
  </si>
  <si>
    <t>Jefe Oficina Asesora de Planeación</t>
  </si>
  <si>
    <t>Explotación JSA Apuestas Permanentes</t>
  </si>
  <si>
    <t>Jefe Unidad de Apuestas y Control de Juegos</t>
  </si>
  <si>
    <t>Seguridad de la Información</t>
  </si>
  <si>
    <t>Explotación JSA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</si>
  <si>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</si>
  <si>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</si>
  <si>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</si>
  <si>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</si>
  <si>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</si>
  <si>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</si>
  <si>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</si>
  <si>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</si>
  <si>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</si>
  <si>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</si>
  <si>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</si>
  <si>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</si>
  <si>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</si>
  <si>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</si>
  <si>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</si>
  <si>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</si>
  <si>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</si>
  <si>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</si>
  <si>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</si>
  <si>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</si>
  <si>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</si>
  <si>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</si>
  <si>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</si>
  <si>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</si>
  <si>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</si>
  <si>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</si>
  <si>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</si>
  <si>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</si>
  <si>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</si>
  <si>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</si>
  <si>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</si>
  <si>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</si>
  <si>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</si>
  <si>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</si>
  <si>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</si>
  <si>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</si>
  <si>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</si>
  <si>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</si>
  <si>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</si>
  <si>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</si>
  <si>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</si>
  <si>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</si>
  <si>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</si>
  <si>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</si>
  <si>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</si>
  <si>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</si>
  <si>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</si>
  <si>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</si>
  <si>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</si>
  <si>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</si>
  <si>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</si>
  <si>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</si>
  <si>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</si>
  <si>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</si>
  <si>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NO</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</si>
  <si>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</si>
  <si>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</si>
  <si>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</si>
  <si>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</si>
  <si>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</si>
  <si>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</si>
  <si>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</si>
  <si>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</si>
  <si>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</si>
  <si>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</si>
  <si>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</si>
  <si>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</si>
  <si>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</si>
  <si>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</si>
  <si>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</si>
  <si>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</si>
  <si>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</si>
  <si>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</si>
  <si>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</si>
  <si>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</si>
  <si>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</si>
  <si>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</si>
  <si>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</si>
  <si>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</si>
  <si>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</si>
  <si>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</si>
  <si>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</si>
  <si>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</si>
  <si>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</si>
  <si>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</si>
  <si>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</si>
  <si>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</si>
  <si>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</si>
  <si>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</si>
  <si>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</si>
  <si>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</si>
  <si>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</si>
  <si>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</si>
  <si>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</si>
  <si>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</si>
  <si>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</si>
  <si>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</si>
  <si>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</si>
  <si>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</si>
  <si>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</si>
  <si>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</si>
  <si>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</si>
  <si>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</si>
  <si>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</si>
  <si>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</si>
  <si>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</si>
  <si>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</si>
  <si>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</si>
  <si>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</si>
  <si>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</si>
  <si>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</si>
  <si>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</si>
  <si>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</si>
  <si>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</si>
  <si>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</si>
  <si>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</si>
  <si>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</si>
  <si>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</si>
  <si>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</si>
  <si>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</si>
  <si>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</si>
  <si>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</si>
  <si>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</si>
  <si>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</si>
  <si>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</si>
  <si>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</si>
  <si>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</si>
  <si>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</si>
  <si>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</si>
  <si>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</si>
  <si>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</si>
  <si>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</si>
  <si>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</si>
  <si>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</si>
  <si>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</si>
  <si>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</si>
  <si>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</si>
  <si>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</si>
  <si>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</si>
  <si>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</si>
  <si>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</si>
  <si>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</si>
  <si>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</si>
  <si>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</si>
  <si>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</si>
  <si>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</si>
  <si>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</si>
  <si>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</si>
  <si>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</si>
  <si>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</si>
  <si>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</si>
  <si>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</si>
  <si>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</si>
  <si>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</si>
  <si>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</si>
  <si>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</si>
  <si>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</si>
  <si>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</si>
  <si>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</si>
  <si>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</si>
  <si>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</si>
  <si>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</si>
  <si>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</si>
  <si>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</si>
  <si>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</si>
  <si>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</si>
  <si>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</si>
  <si>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</si>
  <si>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</si>
  <si>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</si>
  <si>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</si>
  <si>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</si>
  <si>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</si>
  <si>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</si>
  <si>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</si>
  <si>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</si>
  <si>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</si>
  <si>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</si>
  <si>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</si>
  <si>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</si>
  <si>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</si>
  <si>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</si>
  <si>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</si>
  <si>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</si>
  <si>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</si>
  <si>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</si>
  <si>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</si>
  <si>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</si>
  <si>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</si>
  <si>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</si>
  <si>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</si>
  <si>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</si>
  <si>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</si>
  <si>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</si>
  <si>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</si>
  <si>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</si>
  <si>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</si>
  <si>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</si>
  <si>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</si>
  <si>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</si>
  <si>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</si>
  <si>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</si>
  <si>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</si>
  <si>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</si>
  <si>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</si>
  <si>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</si>
  <si>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</si>
  <si>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</si>
  <si>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</si>
  <si>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</si>
  <si>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</si>
  <si>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</si>
  <si>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</si>
  <si>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</si>
  <si>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</si>
  <si>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</si>
  <si>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</si>
  <si>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</si>
  <si>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</si>
  <si>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</si>
  <si>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</si>
  <si>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</si>
  <si>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</si>
  <si>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</si>
  <si>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</si>
  <si>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</si>
  <si>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</si>
  <si>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</si>
  <si>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</si>
  <si>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</si>
  <si>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</si>
  <si>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</si>
  <si>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</si>
  <si>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</si>
  <si>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</si>
  <si>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</si>
  <si>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</si>
  <si>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</si>
  <si>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</si>
  <si>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</si>
  <si>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</si>
  <si>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</si>
  <si>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</si>
  <si>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</si>
  <si>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</si>
  <si>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</si>
  <si>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</si>
  <si>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</si>
  <si>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</si>
  <si>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</si>
  <si>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</si>
  <si>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</si>
  <si>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</si>
  <si>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</si>
  <si>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</si>
  <si>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</si>
  <si>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</si>
  <si>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</si>
  <si>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</si>
  <si>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</si>
  <si>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</si>
  <si>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</si>
  <si>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</si>
  <si>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</si>
  <si>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</si>
  <si>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</si>
  <si>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</si>
  <si>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</si>
  <si>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</si>
  <si>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</si>
  <si>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</si>
  <si>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</si>
  <si>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</si>
  <si>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</si>
  <si>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</si>
  <si>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</si>
  <si>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</si>
  <si>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</si>
  <si>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</si>
  <si>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</si>
  <si>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</si>
  <si>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</si>
  <si>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</si>
  <si>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</si>
  <si>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</si>
  <si>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</si>
  <si>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</si>
  <si>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</si>
  <si>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</si>
  <si>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</si>
  <si>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</si>
  <si>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</si>
  <si>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</si>
  <si>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</si>
  <si>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</si>
  <si>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</si>
  <si>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</si>
  <si>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</si>
  <si>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</si>
  <si>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</si>
  <si>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</si>
  <si>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</si>
  <si>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</si>
  <si>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</si>
  <si>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</si>
  <si>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</si>
  <si>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</si>
  <si>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</si>
  <si>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</si>
  <si>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</si>
  <si>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</si>
  <si>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</si>
  <si>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</si>
  <si>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</si>
  <si>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</si>
  <si>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</si>
  <si>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</si>
  <si>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</si>
  <si>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</si>
  <si>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</si>
  <si>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</si>
  <si>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</si>
  <si>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</si>
  <si>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</si>
  <si>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</si>
  <si>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</si>
  <si>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</si>
  <si>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</si>
  <si>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</si>
  <si>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</si>
  <si>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</si>
  <si>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</si>
  <si>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</si>
  <si>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</si>
  <si>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</si>
  <si>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</si>
  <si>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</si>
  <si>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</si>
  <si>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</si>
  <si>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</si>
  <si>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</si>
  <si>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</si>
  <si>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</si>
  <si>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</si>
  <si>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</si>
  <si>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</si>
  <si>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</si>
  <si>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</si>
  <si>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</si>
  <si>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</si>
  <si>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</si>
  <si>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</si>
  <si>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</si>
  <si>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</si>
  <si>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</si>
  <si>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</si>
  <si>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</si>
  <si>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</si>
  <si>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</si>
  <si>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</si>
  <si>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</si>
  <si>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</si>
  <si>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</si>
  <si>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</si>
  <si>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</si>
  <si>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</si>
  <si>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</si>
  <si>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</si>
  <si>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</si>
  <si>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</si>
  <si>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</si>
  <si>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</si>
  <si>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</si>
  <si>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</si>
  <si>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</si>
  <si>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</si>
  <si>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</si>
  <si>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</si>
  <si>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</si>
  <si>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</si>
  <si>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</si>
  <si>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</si>
  <si>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</si>
  <si>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</si>
  <si>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</si>
  <si>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</si>
  <si>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</si>
  <si>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</si>
  <si>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</si>
  <si>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</si>
  <si>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</si>
  <si>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</si>
  <si>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</si>
  <si>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</si>
  <si>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</si>
  <si>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Procedimiento Plan Estratégico PRO-332-187</t>
  </si>
  <si>
    <t xml:space="preserve">1. El riesgo no se materializó para el primer bimestre del año.
2. Se presentó el avance de indicadores con corte a 31-12-2022 en sesión del Comité Institucional de Gestión y Desempeño llevada a cabo el 15 de febrero de 2023.
</t>
  </si>
  <si>
    <t>https://loteriadbogota.sharepoint.com/sites/OficinadePlaneacin</t>
  </si>
  <si>
    <t>Procedimiento Plan Estratégico PRO-332-187
Procedimiento Administración del Riesgo PRO-102-256
Procedimiento Registro Eventos de Riesgo</t>
  </si>
  <si>
    <t>Matriz de riesgos por proceso</t>
  </si>
  <si>
    <t>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</si>
  <si>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https://loteriadbogota-my.sharepoint.com/:b:/g/personal/david_pinzon_loteriadebogota_com/EYW2VC9rqMVDht7Obg-Ayg0BZ4W6xPMFsgjMsafJRcLn3w?e=evIdRp</t>
  </si>
  <si>
    <t>1. Mala planeación en la definción de los proyectos y actividades del plan de acción.
2. Ajustes presupuestales autorizados pero no formalmente documentados, para el respectivo ajuste presupuestal.</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</si>
  <si>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</si>
  <si>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</si>
  <si>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</si>
  <si>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</si>
  <si>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</si>
  <si>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</si>
  <si>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</si>
  <si>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</si>
  <si>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 xml:space="preserve">1. El riesgo no se materializó para el primer bimestre del año.
2. El diagnóstico organizacional se presentará para aprobación del Comité Institucional de Gestión y Desempeño durante el segundo semestre del 2023.
</t>
  </si>
  <si>
    <t>1. Formular el proyecto de inversión con plazos inadecuados de ejecución
2. Falta de gestión por parte de los responsables de ejecutar el proyecto
3. Falta de seguimiento y generación de alertas oportunas a la ejecución del proyecto</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</si>
  <si>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</si>
  <si>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</si>
  <si>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Procedimiento PRO332-189-7 Formulación Proyecto de Inversión.</t>
  </si>
  <si>
    <t>Actas del CIGYD
Presentación utilizada en el CIGYD</t>
  </si>
  <si>
    <t>1. El riesgo no se materializó para el primer bimestre de 2023.
2. En sesión del 30 de enero de 2023, la Oficina Asesora de Planeación presentó la ejecución del proyecto de inversión con corte a 31-12-2023, donde se logró una ejecución del 100%.</t>
  </si>
  <si>
    <t>https://loteriadbogota-my.sharepoint.com/:b:/g/personal/david_pinzon_loteriadebogota_com/EUZLdXxD3l5GlTuMg_cB_9wBWAsFS3gNcb6oIs1bDWd7pg?e=P3dmhP</t>
  </si>
  <si>
    <t>Procedimiento PRO332-189-7 Formulación Proyecto de Inversión</t>
  </si>
  <si>
    <t>Realizar seguimiento trimestralmente a la ejecución del proyecto en SEGPLAN</t>
  </si>
  <si>
    <t>Soporte de seguimiento trimestral realizado en SEGPLAN</t>
  </si>
  <si>
    <t>1. El riesgo no se materializó para el primer bimestre de 2023.
2. En enero se realizó seguimiento al proyecto de inversión con corte a 31-12-2023, donde el proyecto quedó con un cumplimiento del 100% para la ejecución de metas y financiero.
En febrero se realizó la reprogramación del proyecto para 2023.</t>
  </si>
  <si>
    <t>1. Baja cultura de administración del riesgo por parte del talento humano de la empresa
2. Desconocimiento de metodologia de administración del riesgo</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</si>
  <si>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</si>
  <si>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</si>
  <si>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</si>
  <si>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</si>
  <si>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Acta del CICCI</t>
  </si>
  <si>
    <t>Presentar para aprobación del CICCI la matriz de riesgos institucional</t>
  </si>
  <si>
    <t>1. El riesgo no se materializó para el primer bimestre de la vigencia 2023.
2. 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</si>
  <si>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Procedimiento PRO102-256-8 Administración del Riesgo</t>
  </si>
  <si>
    <t>Informes de seguimiento a matrices de riesgo</t>
  </si>
  <si>
    <t>1. El riesgo no se materializó para el primer bimestre de la vigencia 2023.
2. El primer bimestre de la vigencia 2023 la Oficina Asesora de Planeación realizó seguimiento a las matrices de riesgo de la Lotería de Bogotá con corte a 31-12-2023.</t>
  </si>
  <si>
    <t>https://loteriadebogota.com/wp-content/uploads/Seguimiento-Matriz-de-Riesgos-2023-corte-31-12-2023.pdf</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</si>
  <si>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</si>
  <si>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</si>
  <si>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</si>
  <si>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</si>
  <si>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Procedimiento Matriz de Comunicaciones PRO-104-208</t>
  </si>
  <si>
    <t>Política de Transparencia y Acceso a la Información Pública</t>
  </si>
  <si>
    <t>Informe de seguimiento a enlace de transparencia</t>
  </si>
  <si>
    <t>Realizar seguimiento semestralmente al enlace de transparencia</t>
  </si>
  <si>
    <t>1. El riesgo no se materializó para el primer bimestre de la vigencia 2023.
2. El seguimiento a transparencia se realizará durante el segundo trimestre del año.</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</si>
  <si>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</si>
  <si>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</si>
  <si>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</si>
  <si>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Procedimiento Rendición de Cuentas PRO 332-341-2
Estrategia de Rendición de Cuentas</t>
  </si>
  <si>
    <t xml:space="preserve">1. Desconocimiento del manual de marca.
2. Desconocimiento del manual de comunicacions. 
3. Emitir documentación o piezas sin solicitar la aprobacion del area de Comunicaciones y Mercadeo. </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</si>
  <si>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</si>
  <si>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</si>
  <si>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</si>
  <si>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 realizar una revisión y actualización de los documentos:
1. Manual de marca corporativa.
2. Manual de comunicaciones interno y externo.
3. Estrategia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</si>
  <si>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</si>
  <si>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</si>
  <si>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</si>
  <si>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</si>
  <si>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</si>
  <si>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1- No se materializo el riesgo.
2- El manual de marca se encuentra actualizado y no requiere ajustes.
3- El Manual y la Estrategia de comunicaciones fueron actualizados y aprobados en Diciembre de 2022, se realizara en los siguientes meses socialización a todos los funcionarios.</t>
  </si>
  <si>
    <t>http://129.9.200.99/loteria/index.php/macroprocesos/18-comunicaciones-y-mercadeo</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</si>
  <si>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</si>
  <si>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Documento metodológico de revisión de piezas de comunicación</t>
  </si>
  <si>
    <t>Correos electrónicos de aprobación y/o
Informe de ejecución del contrato de agencia digital</t>
  </si>
  <si>
    <t>0.06</t>
  </si>
  <si>
    <t>Revisar y aprobar el material enviado por las areas de la Lotería de Bogotá, asi como el material desarrollado por la agencia de publicidad contratada.</t>
  </si>
  <si>
    <t>1- No se materializo el riesgo.
2- Se reviso y aprobo el material enviado por La oficial de Cumplimiento (Enero: 1 Febrero: 2) 
3- Se aprobo el material diseñado por la Agencia de publicidad (Enero: 144 Artes - Febrero: 69 artes y 1 Cuña)</t>
  </si>
  <si>
    <t>Correos electronicos
C:\Users\androd\OneDrive\LOTERIA DE BOGOTA\CARPETAS COMPARTIDAS - Andres Rodriguez\CONTRATACION\Agencia Digital\2021\Seguimiento</t>
  </si>
  <si>
    <t>Los profesionales del área cada vez que llegue una alerta de Google deberan verificar la la información tanto positivas como negativa, con el objetivo de identificar que está pasando en el mercado.</t>
  </si>
  <si>
    <t>Informe y/o correos electronicos</t>
  </si>
  <si>
    <t>Informe alertas de Google o si se paga monitoreo de medios informes del contrato</t>
  </si>
  <si>
    <t>0.027</t>
  </si>
  <si>
    <t xml:space="preserve">Realizar monitoreo e informe las alertas enviadas por Google Alerts. </t>
  </si>
  <si>
    <t>1- No se materializo el riesgo.
2- la contratista natalia Blanco genero informes mensuales del monitoreo.</t>
  </si>
  <si>
    <t>C:\Users\androd\OneDrive\LOTERIA DE BOGOTA\CARPETAS COMPARTIDAS - Andres Rodriguez\CONTRATACION\CM Natalia Blanco\2023\Seguimiento</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</si>
  <si>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</si>
  <si>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Posibilidad de afectación reputacional por gestión inadecuada del mensaje.</t>
  </si>
  <si>
    <t>1. Crisis de Marca y/o reputación on line.
2. Demandas.
3. Afectar reputación de la marca y los productos de la entidad.
4. Afectar la percepción del servicio.</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</si>
  <si>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</si>
  <si>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Manual de comunicaciones interno y externo</t>
  </si>
  <si>
    <t>Ejecutar los lineamientos de comunicación del manual de comunicaciones interno y externo de la entidad.</t>
  </si>
  <si>
    <t>Informe de ejecución del contrato de agencia digital contratada y/o Parrilla de contenido Community Manager contratado.</t>
  </si>
  <si>
    <t>1- No se materializo el riesgo.
2- Se ejecutaron los lineamientos.</t>
  </si>
  <si>
    <t>C:\Users\androd\OneDrive\LOTERIA DE BOGOTA\CARPETAS COMPARTIDAS - Andres Rodriguez\CONTRATACION\CM Natalia Blanco\2023\Seguimiento 
C:\Users\androd\OneDrive\LOTERIA DE BOGOTA\CARPETAS COMPARTIDAS - Andres Rodriguez\CONTRATACION\Agencia Digital\2021\Seguimiento</t>
  </si>
  <si>
    <r>
      <t xml:space="preserve">1. Disminución de los ingresos a la Lotería y transferencias al sector salud.
</t>
    </r>
    <r>
      <rPr>
        <b/>
        <sz val="11"/>
        <rFont val="Arial"/>
        <family val="2"/>
      </rPr>
      <t xml:space="preserve">2. Afectación de la imagen institucional </t>
    </r>
  </si>
  <si>
    <t>Procedimiento de supervisión, fiscalización e inspección a gestores de promocionales</t>
  </si>
  <si>
    <t xml:space="preserve">La Unidad de Apuestas realizó el procedimiento relacionado con las visitas administrativas a los gestores promocionales,  el cual se sometera a aprobacion por parte del Comité Institucional, se anexa el procedimiento como evidencia. </t>
  </si>
  <si>
    <t>https://loteriadbogota-my.sharepoint.com/:f:/g/personal/administrativo_apuestas_loteriadebogota_com/EmOozgTJYkhBi0xO2orB-ksBtlOaRMEu8fSoFo0M0Gm_Mg?e=BiWaow</t>
  </si>
  <si>
    <t>Diseñar campañas de comunicación anuales para sensibilizar sobre juego ilegal de rifas y promocionales.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</si>
  <si>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</si>
  <si>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</si>
  <si>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 xml:space="preserve">La Unidad Apuestas elaboró lista de chequeo que permite verificar la validación de los requisitos para la autorizacion del Juego promocional y/o rifa la cual se sometera a aprobacion por parte del comite institucional. El aplicativo de Juegos promocionales y Rifas se encuentra en proceso de mejora, esto se esta llevando acabo con la unidad de sistemas, el cual se establecio mesas de trabajo. </t>
  </si>
  <si>
    <t>https://loteriadbogota-my.sharepoint.com/:f:/g/personal/administrativo_apuestas_loteriadebogota_com/EkBNZZfkBwJHpoy5F6H7AsIBdCvyw4gEBNv8r7jicQ11xw?e=bcdrcS</t>
  </si>
  <si>
    <t>Posibilidad de afectación económica por incumplimiento en la entrega de formularios para la operación del chance debido a Inexistencia del stock de formularios requeridos</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</si>
  <si>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</si>
  <si>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Programar una visita al proveedor impresor con el fin de verificar el stock de las existencias de formularios impresos.</t>
  </si>
  <si>
    <t>Formato Control de existencias de formularios en bodega FRO-420-24 diligenciado</t>
  </si>
  <si>
    <t xml:space="preserve">Los dias 15 y 16 de Marzo se programo la visita al proovedor impresor a la bodega principal ubicada en Caloto-Cauca. </t>
  </si>
  <si>
    <t>1. Retrasos en la realización del sorteo.
2. Afectación de la credibilidad de la Entidad.
3. Sanciones por parte de los entes de control.</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</si>
  <si>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</si>
  <si>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No se ha materializado el riesgo mensualmente el consecionario envia un comunicado con el listado de formularios usados en otros productos y servicios, el cual se incluye en los informes respetivos si hay lugar. </t>
  </si>
  <si>
    <t>https://loteriadbogota-my.sharepoint.com/:f:/g/personal/administrativo_apuestas_loteriadebogota_com/EneSOLh1ouRJgGE8Y_IQ3uoB4Kr834SJaM6Eflpe6KW0cQ?e=Po0m3d</t>
  </si>
  <si>
    <t>Relación de documentos solicitados al concesionario por la perdida o hurto.</t>
  </si>
  <si>
    <t>Dejar evidencia documentada sobre los casos de perdida o hurto que el concesionario reporte de formularios del juego de apuestas permanentes o chance</t>
  </si>
  <si>
    <t>Documento sobre perdida o hurto de formularios</t>
  </si>
  <si>
    <t xml:space="preserve">No se ha materializado el riesgo al igual mensualemnte el concesionario emite un reporte de la perdida o hurto de los formularios el cual se incluye en el informe respectivo si hay lugar. </t>
  </si>
  <si>
    <t>Correo de invitación a la capacitación</t>
  </si>
  <si>
    <t>Formato listado de asistencia a capacitación.</t>
  </si>
  <si>
    <t>Jefe Unidad de Apuestas</t>
  </si>
  <si>
    <t xml:space="preserve">El 26 de enero 2023 el equipo de la Unidad de Apuestas realizo una capacitacion con el proovedor impresor sobre las medidas de seguridad que tiene el proovedor impresor sobre los formualrios de Apuestas Permanentes o chance. </t>
  </si>
  <si>
    <t>https://loteriadbogota-my.sharepoint.com/:f:/g/personal/administrativo_apuestas_loteriadebogota_com/Ej1MnDYly4ZHovCfFfEHk1cBcT4h5MlMFM6Ctjzy4WxSVw?e=gLrHbJ</t>
  </si>
  <si>
    <t xml:space="preserve">En el mes de Abirl se programrá la capcitacion de los delegados del sorteo autorizado el Dorado. </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</si>
  <si>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</si>
  <si>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 xml:space="preserve">Realizar capacitación a los profesionales de cartera del aplicativo comercial relacionado con "polizas" con el fin de que tengan claridad de las garantías que se encuentran vencidas. </t>
  </si>
  <si>
    <t>Direccion de Operación de Producto y Comercialización</t>
  </si>
  <si>
    <r>
      <rPr>
        <sz val="11"/>
        <color rgb="FF000000"/>
        <rFont val="Calibri"/>
        <family val="2"/>
      </rPr>
      <t xml:space="preserve">el procedimiento para la asignacion de de billeteria, se realiza de acuerdo al cupo de billeteria solicitada cuando es un nuevo distribuidor, por aumento o disminucion de cupo de distribuidores actuales, el comite de cupos conformado por ( El subgerente General, el Jefe Unidad Financiera, la Jefe Direccion de Operación de Producto y Comercialización ) en reuniones ordinarias o extraordinarias, cuando se presentan solicitudes se reune el comite y mediante un estudio, financiero, juridico y tecnico  se aprueba la asignacion de billeteria, se tienen en cuenta las garantias y polizas que cubran el despcho de billeteria, la distribucion de la billeteria de cada sorteo, se realiza mediante contrato con la firma transportadota Servi Entrega, este despacho se realiza con el visto bueno de la Direccion de Operación de Producto y Comercialización y el de la profesional de cartera, donde indican los distribuidores que estan al dia con obligaciones del pago de billeteria del sorteo correspondiente, que tienen sus polizas al dia y cargue de premios esta de acuerdo a lo reportado en la liquidacion de cada distribuidor.. </t>
    </r>
    <r>
      <rPr>
        <b/>
        <sz val="11"/>
        <color rgb="FF000000"/>
        <rFont val="Calibri"/>
        <family val="2"/>
      </rPr>
      <t>El riesgo no se materializo</t>
    </r>
  </si>
  <si>
    <t xml:space="preserve">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correos electronicos enviados a la Unidad Financiera informando si se encuentra algunos de los distribuidores con las garantías vencidas. </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</si>
  <si>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</si>
  <si>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</si>
  <si>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</si>
  <si>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Acto Administrativo</t>
  </si>
  <si>
    <r>
      <rPr>
        <sz val="11"/>
        <color rgb="FF000000"/>
        <rFont val="Calibri"/>
        <family val="2"/>
      </rPr>
      <t xml:space="preserve">El proceso para la expedicion de garantias es de acuerdo a la asignacion y distribuciobn de billeteria, estas garantias se solicitan de acuerdo a la solicitud echa por el nuevo distribuidor para asignacion de cupo de billeteria, o por los distribuidores actuales de la Loteria para aumento o disminucion de cupo de billeteria, para esto se cuenta con, las garantias y polizas que cubran el despacho de billeteria y por el comite de cupos que se reune mensualmente para el estudio, de nuevos distribuidores, el aumento o diminucion del despacho de billeteria, la distribucion se realiza mediante contrato con la firma transportadora Servi Entrega, el despacho se realiza con visto bueno del profesional de cartera, donde indique los distribuidores que estan al dia con obligaciones del pago del sorteo y cargue de premios del mismo. Las garantias que avalan el despacho de billeteria, son revisadas semanalmente en el aplicativo por parte de la jefe de la Direccion de Operacion del Producto y Comercializacion, entregando un reporte junto con la informacion de la profesional de cartera, a la auxiliar de la direccion de operacion del producto y comercializacion, para la retencion de los distribuidores por garantias vencidas o por el no pago de sorteo correspondiente. </t>
    </r>
    <r>
      <rPr>
        <b/>
        <sz val="11"/>
        <color rgb="FF000000"/>
        <rFont val="Calibri"/>
        <family val="2"/>
      </rPr>
      <t>El riesgo no se materializo</t>
    </r>
  </si>
  <si>
    <t>Se cuenta con la documentacion en fisico de acuerdo al reglamento de distribuidores, las garantias o polizas de los distribuidores proximos a vencer,</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</si>
  <si>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</si>
  <si>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Posibilidad de afectación económica y reputacional por ocurrencia de soborno para realizar un inadecuado reconocimiento de premios con el fin de beneficiar un tercero.</t>
  </si>
  <si>
    <t>1. Estados de cuenta incorrectos
2. Apertura de procesos disciplinarios
3. Apertura de procesos penales</t>
  </si>
  <si>
    <t>El riesgo afecta la imagen de la entidad con efecto publicitario sistenido a nivel de sector administrativo, nivel departamental o municipal</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</si>
  <si>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</si>
  <si>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</si>
  <si>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El encargo de la  Dirección de Operación del Producto y Comercialización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</si>
  <si>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 xml:space="preserve">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de la  Dirección de Operación del Producto y Comercialización solicita a la empresa transportadora que recoja los paquetes donde se identificaron anomalías y las anotaciones dejadas en el formato FRO410-30-4. </t>
  </si>
  <si>
    <t xml:space="preserve">Procedimiento Lectura de premios PRO-410-206
</t>
  </si>
  <si>
    <t>Planilla del transportador
Formato de premios a distribuidores FRO-410-30</t>
  </si>
  <si>
    <t>Responsable de la  Dirección de Operación del Producto y Comercialización</t>
  </si>
  <si>
    <t xml:space="preserve">Realizar una capacitación a los colaboradores de la Dirección de Operación del Producto y Comercialización sobre los procedimientos correspondientes a la Dirección. </t>
  </si>
  <si>
    <t xml:space="preserve">Acta de asistencia a capacitación. </t>
  </si>
  <si>
    <r>
      <rPr>
        <sz val="11"/>
        <color rgb="FF000000"/>
        <rFont val="Calibri"/>
        <family val="2"/>
      </rPr>
      <t xml:space="preserve">En la recepcion de los premios entregados por la transportadora, la persona responsable por parte de la Direccion de Operacion de Producto y Comercializacions, revisa contra planilla de la transportadora el recibo a satisfaccion de los mismos, los paquetes de premios entregados por la transpotadora son debidamente selladas por el reloj electronico de correspondencia con la hora y fecha, en la apertura de los mismos si algun paquete de premios no corresponde a la Loteria de Bogota, se comunica inmediatamente con la transportadora para que sea recojido los premios no correspondientes. </t>
    </r>
    <r>
      <rPr>
        <b/>
        <sz val="11"/>
        <color rgb="FF000000"/>
        <rFont val="Calibri"/>
        <family val="2"/>
      </rPr>
      <t>El riesgo no se materializo</t>
    </r>
  </si>
  <si>
    <t>Se cuenta con el protocolo y los formatos destinados, para la recepcion de los premios.</t>
  </si>
  <si>
    <t xml:space="preserve">El encargado de la  Dirección de Operación del Producto y Comercialización semanalmente realiza la apertura de todos los paquetes de premio recibidos y verificar que los premios y/o billetes correspondan a la Lotería de Bogotá, posteriormente debe perforar las fracciones en un lugar que no dañe el código de barras.
Si se detectan desviaciones en el control se debe: 
1. Si algún paquete de premios corresponde a otra loteria deben guardados bajo llave y ser notificados a la transportadora y al mismo tiempo al distribuidor respectivo (en el caso en que sea reconocido por la entidad). 
2, Se debe enviar un correo electrónico informando a la transportadora la inconsistencia, para que ellos envien un funcionario a recoger dichos paquetes.
3, Cuando el funcionario detecta que no es premio sino devolución debe registrar en el formato FRO410-30-4 tomar evidencia fotografica y dar traslado al  del área para que este informe de manera inmediata al disribuidor. 
Como soporte de la ejecución del control resultan los billetes o fracciones perforadas, en el caso de las desviaciones resultan como soportes los correos electronicos enviados y las anotaciones en el Formato  FRO410-30-4 Recibo de Premios a Distribuidores.  </t>
  </si>
  <si>
    <t>El encargado de la  Dirección de Operación del Producto y Comercialización semanalmente realiza la apertura de todos los paquetes de premio recibidos y verifica que los premios y/o billetes correspondan a la Lotería de Bogotá, posteriormente debe perforar las fracciones en un lugar que no dañe el código de barras.</t>
  </si>
  <si>
    <t xml:space="preserve">
Si se detectan desviaciones en el control se debe: 
1. Si algún paquete de premios corresponde a otra loteria deben guardados bajo llave y ser notificados a la transportadora y al mismo tiempo al distribuidor respectivo (en el caso en que sea reconocido por la entidad). 
2, Se debe enviar un correo electrónico informando a la transportadora la inconsistencia, para que ellos envien un funcionario a recoger dichos paquetes.
3, Cuando el funcionario detecta que no es premio sino devolución debe registrar en el formato FRO410-30-4 tomar evidencia fotografica y dar traslado al  del área para que este informe de manera inmediata al disribuidor. </t>
  </si>
  <si>
    <t>Procedimiento Validación y lectura de premios y promocionales PRO410-206</t>
  </si>
  <si>
    <t xml:space="preserve">Billete perforado
Correo Electrónico
Formato  FRO410-30-4 Recibo de Premios a Distribuidores. </t>
  </si>
  <si>
    <r>
      <rPr>
        <sz val="11"/>
        <color rgb="FF000000"/>
        <rFont val="Calibri"/>
        <family val="2"/>
      </rPr>
      <t xml:space="preserve">Los premios que son recojidos a nivel nacional por la trasportadora responsable, son entregados en la Loteria de Bogota en la Direccion de Operación de Producto y Comercialización son abiertos y verificados por la persona resposable,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Direccion de Operación de Producto y Comercialización, liquidación u otro, estos premios se estan recibiendo en la Direccion de Operación de Producto y Comercialización unidad de loterias por parte de la transportadora los dias miercoles, jueves y viernes. </t>
    </r>
    <r>
      <rPr>
        <b/>
        <sz val="11"/>
        <color rgb="FF000000"/>
        <rFont val="Calibri"/>
        <family val="2"/>
      </rPr>
      <t>El riesgo no se materializo</t>
    </r>
  </si>
  <si>
    <t>Se cuenta con el protocolo en los formatos destinados, para la recepcion de los premios.</t>
  </si>
  <si>
    <t xml:space="preserve">El funcionario asignado de la  Dirección de Operación del Producto y Comercialización semanalmente realiza la radicación de los paquetes de premios perforados en el aplicativo tecnologico comercial de la loteria, posteriormente los dos auxiliares (auxiliar administrativo y auxiliar ) de la  Dirección de Operación del Producto y Comercialización deben leer (lectura del código de barras de cada fracción) los premios y promocionales, al finalizar la lectura de cada paquete por distribuidor se debe comparar el total del valor leido con respecto al total del valor reportado en la planilla del distribuidor.
Si se detectan diferencias entre lo leido y lo reportado por el distribuidor se debe realizar una segunda lectura de premios o promocinales, si la inconsistencia se mantiene se debe notificar por correo electronico al distribuidor sobre las inconsistencias detectadas y solicitando el pago respectivo.  Este documento debe ser enviado con copia a la unidad financiera y contable.
Como soporte de la ejecución del control resultan las planillas radicadas en el aplicativo comercial de la Lotería y relacionadas en el formato  FRO410-30-4 Recibo de Premios a Distribuidores.  En caso de presentarse alguna desviación queda como soporte el correo electronico notificando al distribuidor sonbre la diferencia presentada. </t>
  </si>
  <si>
    <t>El funcionario asignado de la  Dirección de Operación del Producto y Comercialización semanalmente (miércoles, jueves y viernes) realiza la radicación de los paquetes de premios perforados en el aplicativo tecnologico comercial de la loteria, posteriormente los dos auxiliares (auxiliar administrativo y auxiliar ) de la  Dirección de Operación del Producto y Comercialización deben leer (lectura del código de barras de cada fracción) los premios, al finalizar la lectura de cada paquete por distribuidor se debe comparar el total del valor leido con respecto al total del valor reportado en la planilla del distribuidor.</t>
  </si>
  <si>
    <t xml:space="preserve">
Si se detectan diferencias entre lo leido y lo reportado por el distribuidor se debe realizar una segunda lectura de premios o promocinales, si la inconsistencia se mantiene se debe notificar por correo electronico al distribuidor sobre las inconsistencias detectadas y solicitando el pago respectivo.  Este documento debe ser enviado con copia a la unidad financiera y contable.</t>
  </si>
  <si>
    <t xml:space="preserve">Planilla radicada
formato  FRO410-30-4 Recibo de Premios a Distribuidores
Correos a distribuidores. 
</t>
  </si>
  <si>
    <t>Auxiliar y Auxiliar administrativo
 Dirección de Operación del Producto y Comercialización</t>
  </si>
  <si>
    <r>
      <rPr>
        <sz val="11"/>
        <color rgb="FF000000"/>
        <rFont val="Calibri"/>
        <family val="2"/>
      </rPr>
      <t xml:space="preserve">Direccion de Operación de Producto y Comercialización cuenta con cámaras de seguridad ubicadas extrategicamente en diferentes puntos tanto en los puestos de trabajo como en las diferentes entradas y salidas de la unidad, se esta realizando la lectura de premios y verificando contra la liquidacion realizada por el distribuidor que efectivamente el valor reportado en premios sea igual al valor leido por los funcionarios encargados. </t>
    </r>
    <r>
      <rPr>
        <b/>
        <sz val="11"/>
        <color rgb="FF000000"/>
        <rFont val="Calibri"/>
        <family val="2"/>
      </rPr>
      <t>El riesgo no se materializo</t>
    </r>
  </si>
  <si>
    <t>En la unidad de recursos fisicos se cuenta con la documentacion que soporta la ultima inspeccion y mantenimiento a las camaras de vigilancia, tanto internas (Direccion de Operación de Producto y Comercialización), como externas Loteria de Bogota</t>
  </si>
  <si>
    <t xml:space="preserve">El auxiliar de la Dirección de Operación del Producto y Comercialización termina de leer todos los premios y emite un reporte, el cual consolida la totalidad de premios reconocidos al distribuidor. Con este reporte realiza una revisión semanal conjunta con el profesional de cartera con el fin de comparar los premios renocidos vs las autoliquidaciones de cada distribuidor y su estado de cartera.
Si se encuentra diferencias en el sorteo al cual se le reconocieron los premios el auxiliar de la  Dirección de Operación del Producto y Comercialización debe ajustar el reporte de lectura de premios conforme a los criterios del profesional de cartera.
Si se encuentra diferencias en los codigos (de los distribuidores) aplicados a los premios se debe realizar los ajustes respectivos por parte del auxiliar de la  Dirección de Operación del Producto y Comercialización.
Como soporte de la ejecución del control resulta el resumen de los premios y promocionales leídos con los vistos buenos del colaborador de la Dirección de Operación del Producto y Comercialización y el área de cartera. </t>
  </si>
  <si>
    <t>El auxiliar de la  Dirección de Operación del Producto y Comercialización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</si>
  <si>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Dirección de Operación del Producto y Comercialización debe ajustar el reporte de lectura de premios conforme a los criterios del profesional de cartera.
Si se encuentra diferencias en los codigos (de los distribuidores) aplicados a los premios se debe realizar los ajustes respectivos por parte del auxiliar de la Dirección de Operación del Producto y Comercialización.</t>
  </si>
  <si>
    <t>Reporte resumen de relaciones de premios leidos</t>
  </si>
  <si>
    <t>Auxiliar de la  Dirección de Operación del Producto y Comercialización
Profesional de cartera</t>
  </si>
  <si>
    <t>Realizar la revisión reporte premios leidos con cartera</t>
  </si>
  <si>
    <r>
      <rPr>
        <sz val="11"/>
        <color rgb="FF000000"/>
        <rFont val="Calibri"/>
        <family val="2"/>
      </rPr>
      <t xml:space="preserve">semanalmente se realiza la revisión de premios leídos por parte de la Unidad de Loterías con el área de Cartera, esto se realiza antes de realizar la verificaión de los premios, toda vez que con esta reunión se determina a qué sorteo se realizará el abono de los premios leídos por la Unidad de Lotería. Dicha revisión se realiza sobre el consolidado de lectura de premios descargado del sistema, para lo cual tanto el área de cartera como el auxiliar de Unidad de Lotería firman el informe. En caso en que se necesite realizar el cambio del sorteo abonado, el Auxiliar adminisytrativo realiza el cambio anes de pasar al Jefe de la Unidad para verificación. </t>
    </r>
    <r>
      <rPr>
        <b/>
        <sz val="11"/>
        <color rgb="FF000000"/>
        <rFont val="Calibri"/>
        <family val="2"/>
      </rPr>
      <t>El riesgo no se materializo</t>
    </r>
  </si>
  <si>
    <t>En el aplicativo de  Direccion de Operación de Producto y Comercialización se encuentra la lectura de todos los distribuidores, de las planillas de reporte de los distribuidores, frente a la lectura de premios en el aplicativo.</t>
  </si>
  <si>
    <t xml:space="preserve">El profesional de la Dirección de Operación del Producto y Comercialización semanalmente  debe revisar que las diferencias presentadas se encuentren justificadas en el reporte respectivo (Reporte resumen de relaciones de premios leidos). Si todo está correcto procede a validar y cargar en el sistema comercial  los premios y promocionales. 
Si existe una diferencia sin justificación el auxiliar de la Dirección de Operación del Producto y Comercialización debe revisar y realizar el respectivo ajuste.
Como soporte de la ejecución del control resulta el Reporte resumen de relaciones de premios leidos en estado "Procesado". </t>
  </si>
  <si>
    <r>
      <t xml:space="preserve">El profesional de la Dirección de Operación del Producto y Comercialización semanalmente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</si>
  <si>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</si>
  <si>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en estado "Procesado"</t>
  </si>
  <si>
    <t xml:space="preserve"> Director de Operación del Producto y Comercialización</t>
  </si>
  <si>
    <t>Realizar reporte resumen de relaciones de premios leidos</t>
  </si>
  <si>
    <r>
      <rPr>
        <sz val="11"/>
        <color rgb="FF000000"/>
        <rFont val="Calibri"/>
        <family val="2"/>
      </rPr>
      <t xml:space="preserve">Semanalmente se realiza la verificación de los premios, una vez se realiza la verificación con el área de Cartera, el jefe de la Direccion de Operación de Producto y Comercialización, verifica que los valores reportados en las planillas correspondan a los valores depremios reportados por el distribuidor, en caso en que se presenten diferencias, se verifica el motivo de la misma: Falta de fracciones, premios mál liquidados, fracciones de más entre otros, se verifica cada una de las diferencias y en caso de ser necesario se informa al distribuidor para corrección y/o para cobro.            </t>
    </r>
    <r>
      <rPr>
        <b/>
        <sz val="11"/>
        <color rgb="FF000000"/>
        <rFont val="Calibri"/>
        <family val="2"/>
      </rPr>
      <t>El riesgo no se materializo</t>
    </r>
  </si>
  <si>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</si>
  <si>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Existe un CCTV para el ingreso a la loteria y 4 cámaras más para la  Dirección de Operación del Producto y Comercialización.
Existe control de acceso (control biométrico) en las instalaciones físicas de la  Dirección de Operación del Producto y Comercialización para el personal que ingresa.</t>
  </si>
  <si>
    <t>Automático</t>
  </si>
  <si>
    <t>No confiable</t>
  </si>
  <si>
    <t xml:space="preserve">En caso en presentarse desviaciones y no se pueda ingresar a la Dirección u otro colaborados que no pertenezca a la dirección tenga el acceso biometrico se debe comunicar a Recursos Fisicos para realizar la corrección inmediata. </t>
  </si>
  <si>
    <t>N.A.</t>
  </si>
  <si>
    <t>Disco duro del CCTV</t>
  </si>
  <si>
    <t xml:space="preserve"> Unidad de Recursos Físicos</t>
  </si>
  <si>
    <t xml:space="preserve">Solicitar a la Unidad de Recursos Fisicos la relación del personal que tiene acceso a la Dirección de Operación del Producto y Comercialización por medio de ingreso biometrico. En caso en que exista personal que cuente con el acceso y que no haga parte de la Dirección o Subgerencia solicitar la cancelación del acceso. </t>
  </si>
  <si>
    <t xml:space="preserve">Dirección de Operación del Producto y Comercialización </t>
  </si>
  <si>
    <t xml:space="preserve">Correo electrononico con las solicitudes. </t>
  </si>
  <si>
    <r>
      <rPr>
        <sz val="11"/>
        <color rgb="FF000000"/>
        <rFont val="Calibri"/>
        <family val="2"/>
      </rPr>
      <t xml:space="preserve">Se Actualiza cada vez que se requiera, la huella de un funcionario por traslado o ingreso a la unidad, se reitera que la puerta de ingreso al area de lectura de premios debe permanecer cerrada y solo debe ingresar funcionarios autorizados con huella mediante sistema biometrico. Los funcionarios con autorizados para ingreso son los de Dirección de Operación del Producto y Comercialización, La jefe de Dirección de Operación del Producto y Comercialización y el Subgerente General.               </t>
    </r>
    <r>
      <rPr>
        <b/>
        <sz val="11"/>
        <color rgb="FF000000"/>
        <rFont val="Calibri"/>
        <family val="2"/>
      </rPr>
      <t xml:space="preserve">El riesgo no se materializo     </t>
    </r>
    <r>
      <rPr>
        <sz val="11"/>
        <color rgb="FF000000"/>
        <rFont val="Calibri"/>
        <family val="2"/>
      </rPr>
      <t xml:space="preserve">             </t>
    </r>
  </si>
  <si>
    <t>En la unidad de recursos fisicos se cuenta con la documentacion en fisico, que soporta laas personas autorizadas para ingresar a la Dirección de Operación del Producto y Comercializacion,</t>
  </si>
  <si>
    <t>1. Desactualización del plan de contingencia del proceso del sorteo.
2. Fallas tecnológicas de las plataformas que intervienen.
3. Fallas técnicas de los equipos utilizados.</t>
  </si>
  <si>
    <t>Posibilidad de afectación económica y reputacional por ocurrencia de fallas en la realización del sorteo debido a fallas técnicas,  tecnológicas o humanas.</t>
  </si>
  <si>
    <t xml:space="preserve">La periodicidad se estableció semanal toda que corresponde a la realización de los sorteos. </t>
  </si>
  <si>
    <t xml:space="preserve">Semanalmente la empresa contratada para el mantenimiento de los equipos para la realización del sorteo verifica que los mismos estén funcionado en óptimas condiciones, para lo cual se verifica la funcionalidad de los mismos cotejando la funcionalidad con la lista de chequeo diseñada por la empresa especializada. 
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
Como soporte del control se presenta el acta de mantenimiento semanal, Informe de mantenimeinto semanal y CD del registro filmico de las pruebas y mantenimiento efectuado. </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</si>
  <si>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</si>
  <si>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preventivo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</si>
  <si>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</si>
  <si>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</si>
  <si>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Dirección y/o delegado</t>
  </si>
  <si>
    <t xml:space="preserve">Contar con el plan de contingencia de la Loteria y de la empresa contratada para la transmisión de los sorteos impresos y disponibles en la cartelera del canal. </t>
  </si>
  <si>
    <t xml:space="preserve">  Dirección de Operación del Producto y Comercialización</t>
  </si>
  <si>
    <t xml:space="preserve">Plande contingencia impreso y dispuesto en las carteleras del canal. </t>
  </si>
  <si>
    <r>
      <rPr>
        <sz val="11"/>
        <color rgb="FF000000"/>
        <rFont val="Calibri"/>
        <family val="2"/>
      </rPr>
      <t xml:space="preserve">Control: En la instalaciones de N.T.C y con todas las medidas de protocolo y seguridad, Todos los jueves en horas de la mañana y mediante cuadro de turnos elaborado por la  Dirección de Operación del Producto y Comercialización, esta designado un funcionario para asistir como delegado de la Loteria al mantenimiento de los equipos del sorteo, se cuentan con dos baloteras, una principal y una de contingencia, este mantenimiento tambien es acompañado por un delegado de la Secretaria de Gobierno y mensualmente por funcionario designado por la Oficina de Control Interno y se realiza grabacion del mismo por parte de N.T.C
Plan de Acción: Actualmente se cuenta por parte de N.T.C con el Plan de Contingencia relacinado con la ejecuión de los sorteos de la Lotería de Bogotá,    </t>
    </r>
    <r>
      <rPr>
        <b/>
        <sz val="11"/>
        <color rgb="FF000000"/>
        <rFont val="Calibri"/>
        <family val="2"/>
      </rPr>
      <t>El riesgo no se materializo</t>
    </r>
  </si>
  <si>
    <t>En la Dirección de Operación del Producto y Comercialización se cuenta con el soporte en fisico y electronico del plan de contingencia de N.T.C</t>
  </si>
  <si>
    <t xml:space="preserve">Semestralmente la empresa contratada para la Transmisión de los sorteos debe realizar una verificación del plan de contingencia con el objetivo de garantizar la realización, transmisión y emisión de los sorteos de Lotería, siguiendo los protocolos de seguridad definidos por la Lotería de Bogotá.
En caso de presentarse alguna desviación se debe determinar la causa de la misma, realizar las acciones necesarias y actualizar el plan de contingencia de la empresa contratada para la transmisión de los sorteos. 
Como soporte del control se cuenta con el plan de contingencia de la empresa contratada para la transmisión del sorteo. </t>
  </si>
  <si>
    <t>Existe un proveedor permanente que se encarga de producir, grabar y emitir por televisión el sorteo semanal de la Lotería el cual cuenta con un plan de contingencia para garantizar la  realización, transmisión y emisión de los sorteos de Lotería, siguiendo los protocolos de seguridad definidos por la Lotería de Bogotá.</t>
  </si>
  <si>
    <t>El proveedor de la transmisión del sorteo debe tener un plan de contingencia debidamente diseñado y aprobado que permita respaladar la realización del sorteo.</t>
  </si>
  <si>
    <t>Procedimiento de realización del sorteo PRO-410-204
Contrato de transmisión del sorteo. 
Plan de Contingencia</t>
  </si>
  <si>
    <t xml:space="preserve">Plan de Contingencia. </t>
  </si>
  <si>
    <t>Proveedor asiganado
 Director de Operación del Producto y Comercializacións y/o delegado</t>
  </si>
  <si>
    <t>Socializar y capacitar en el plan de contingencia</t>
  </si>
  <si>
    <t>Lista de asistencia
Material de difusión</t>
  </si>
  <si>
    <r>
      <rPr>
        <sz val="11"/>
        <color rgb="FF000000"/>
        <rFont val="Calibri"/>
        <family val="2"/>
      </rPr>
      <t xml:space="preserve">Control: Actualmente la realizacion de los sorteos de la Loteria de Bogota se efectúan en las instalacion de NTC en el centro comercial Dorado Plaza, para lo cual la empresa mediante la invitación privada No. 03 de 2021 presenta el plan de contingencia del canal.
Actualmente se cuenta con el plan de contingencias actualizado, para la realizacion de los sorteos en las instalaciones de NTC, centro comercial dorado plaza y trasmitidos por el canal 1.
</t>
    </r>
    <r>
      <rPr>
        <b/>
        <sz val="11"/>
        <color rgb="FF000000"/>
        <rFont val="Calibri"/>
        <family val="2"/>
      </rPr>
      <t>El riesgo no se materializo</t>
    </r>
  </si>
  <si>
    <t xml:space="preserve">Semestralmente la Lotería de Bogotá debe revisar y actualizar y socializar el plan de contingencia, lo anterior se debe realizar con todas las áreas involucradas en la realización de los sorteos. 
En caso de presentarse alguna desviación en el Plan de Contingencia se debe realizar la actualización correspondiente y así mismo debe ser socializado. 
Como soporte del control se cuenta con el plan de contingencia de la Lotería. </t>
  </si>
  <si>
    <t>Existe un plan de contingencia que identifica fallas y problemáticas de los temas centrales a la hora de efectuar el sorteo de la Lotería los temas centrales son: 1. sistemas, 2. fluido eléctrico, 3. funcionarios, 4. parte operativa y técnica y 5. Otras contingencias.</t>
  </si>
  <si>
    <t xml:space="preserve">En caso de presentarse alguna desviación en el Plan de Contingencia se debe realizar la actualización correspondiente y así mismo debe ser socializado. </t>
  </si>
  <si>
    <t xml:space="preserve">Plan de contingencia vigente
</t>
  </si>
  <si>
    <t>Cada vez que se materialice cada una de las fallas o problemáticas identificadas en el Plan</t>
  </si>
  <si>
    <t>No existe un registro oficial sobre el uso de contingencias.</t>
  </si>
  <si>
    <t xml:space="preserve"> Director de Operación del Producto y Comercializacións</t>
  </si>
  <si>
    <t>Definir y documentar los lineamientos que definen la manera en que se revisa y actualiza el plan de contingencia en la Lotería</t>
  </si>
  <si>
    <t>Soporte de socialización</t>
  </si>
  <si>
    <r>
      <rPr>
        <sz val="11"/>
        <color rgb="FF000000"/>
        <rFont val="Calibri"/>
        <family val="2"/>
      </rPr>
      <t xml:space="preserve">Continuamente se esta dando a conocer las contingencias que se puedan presentar y las soluciones inmediatas a las mismas a los funcionarios que hacen parte de la realizacion de los sorteos.El plan de contingencia se estara actualizando de acuerdo a las nesecidades que se llegaran a presentar.  </t>
    </r>
    <r>
      <rPr>
        <b/>
        <sz val="11"/>
        <color rgb="FF000000"/>
        <rFont val="Calibri"/>
        <family val="2"/>
      </rPr>
      <t>El riesgo no se materializo</t>
    </r>
  </si>
  <si>
    <t xml:space="preserve">Los delegados de la Gerencia y los delegado de la Dirección de Operación de Producto y Comercialización semanalmente ingresan a la boveda de seguridad dispuesta en las instalaciones de NTC con el fin de retirar los equipos y balotas bien sea para la ejecución de los sorteos o del mantenimiento preventivo, para lo cual este acceso es controla con el acceso biometrico para lo cual y una vez puesta la huella sobre el lector se coteja el permiso de ingreso con el sistema. 
En caso en presentarse desviaciones y no se pueda ingresar a Boveda o que otro colaborados que no pertenezca a la dirección tenga el acceso biometrico se debe comunicar con el canal para realizar la corrección inmediata. 
Como soporte del control se presentan las grabaciones de los sorteos. </t>
  </si>
  <si>
    <t>Cada vez que se da inicio a la realización del sorteo el delegado de la secretaria de gobierno debe dar apertura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</si>
  <si>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 xml:space="preserve">
En caso en presentarse desviaciones y no se pueda ingresar a Boveda o que otro colaborados que no pertenezca a la dirección tenga el acceso biometrico se debe comunicar con el canal para realizar la corrección inmediata. </t>
  </si>
  <si>
    <t>Procedimiento realización sorteo Lotería PRO-410-204</t>
  </si>
  <si>
    <t>Cada sorteo</t>
  </si>
  <si>
    <t>CD con la grabación del sorteo
Registro filmico a través de plataforma digital</t>
  </si>
  <si>
    <r>
      <rPr>
        <sz val="11"/>
        <color rgb="FF000000"/>
        <rFont val="Calibri"/>
        <family val="2"/>
      </rPr>
      <t xml:space="preserve">La secretaria de gobierno, ente de control encargado de asistir a la realizacion de los sorteos y mantenimiento de los equipos de baloteras, estan en la obligacion de llevar tanto para el mantenimiento como para los sorteos, los juegos de sellos nesesarios para garantizar que los equipos contaron con los sellos para el mantenimiento y los sellos para los sorteos ordinarios de la loteria.        </t>
    </r>
    <r>
      <rPr>
        <b/>
        <sz val="11"/>
        <color rgb="FF000000"/>
        <rFont val="Calibri"/>
        <family val="2"/>
      </rPr>
      <t>El riesgo no se materializo</t>
    </r>
  </si>
  <si>
    <t>Se cuentan con los formatos de actas donde se registran las personas autorizadas para el mantenimiento y realizacion de los sorteos de igual forma la secretaria de Gobierno envia a la   Dirección de Operación del Producto y Comercialización cada mes los nombres de los delegados tanto para sorteos Loteria como para mantenimiento, con el nombre del delegado de la secretaria de gobierno y sus respectivos sellos,</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</si>
  <si>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</si>
  <si>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</si>
  <si>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</si>
  <si>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</si>
  <si>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</si>
  <si>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</si>
  <si>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</si>
  <si>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</si>
  <si>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</si>
  <si>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</si>
  <si>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r>
      <rPr>
        <sz val="11"/>
        <color rgb="FF000000"/>
        <rFont val="Calibri"/>
        <family val="2"/>
      </rPr>
      <t xml:space="preserve">El recibo de premios en la   Dirección de Operación del Producto y Comercialización  por parte de la Transportadora Servi Entrega,  los dias miercoles, jueves y viernes, los premios que son debidamente verificados por el responsable de la   Dirección de Operación del Producto y Comercialización son sellados con el reloj electronico de correspondencia y registrados en el formato correspondiente, donde paso seguido, se distribullen a los funcionarios responsables del la Dirección de Operación del Producto y Comercialización  de la lectura y verificacion del valor reportado por los distribuidores en la planilla de premios, frente al valor registrado por la lectura en el aplicatvo.         </t>
    </r>
    <r>
      <rPr>
        <b/>
        <sz val="11"/>
        <color rgb="FF000000"/>
        <rFont val="Calibri"/>
        <family val="2"/>
      </rPr>
      <t>El riesgo no se materializo</t>
    </r>
  </si>
  <si>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</si>
  <si>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Cada vez que llegue un visitante a la  Dirección de Operación del Producto y Comercialización</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</si>
  <si>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</si>
  <si>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</si>
  <si>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</si>
  <si>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r>
      <rPr>
        <sz val="11"/>
        <color rgb="FF000000"/>
        <rFont val="Calibri"/>
        <family val="2"/>
      </rPr>
      <t xml:space="preserve">Esta puerta de abceso especificamente donde se realiza la recepcion y lectura de premios y cargue de los mismos, se mantiene por disposisciones de seguridad debidamente cerrada y solo pueden ingresar los funcionarios autorizados.
Se Actualiza cada vez que se requiera, la huella de un funcionario por un nuevo funcionario o traslado de la unidad, se reitera que la puerta de ingreso al area de lectura de premios debe permanecer cerrada y solo debe ingresar funcionarios autorizados con huella, cada funcionario responsable de la lectura de premios y demas funcionarios de la Dirección de Operación del Productos y Comercializacion.                                     </t>
    </r>
    <r>
      <rPr>
        <b/>
        <sz val="11"/>
        <color rgb="FF000000"/>
        <rFont val="Calibri"/>
        <family val="2"/>
      </rPr>
      <t>El riesgo no se materializo</t>
    </r>
  </si>
  <si>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</si>
  <si>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</si>
  <si>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</si>
  <si>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 xml:space="preserve">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Como soporte del control se presenta el Plan Comercial y de Mercadeo aprobado. </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</si>
  <si>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</si>
  <si>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</si>
  <si>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</si>
  <si>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</si>
  <si>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Seguimiento a las actas de aprobación y socialización del plan de mercadeo</t>
  </si>
  <si>
    <t>Subgerencia Comercial -   Dirección de Operación del Producto y Comercialización  -Profesionales de mercadeo y comunicaciones</t>
  </si>
  <si>
    <t xml:space="preserve">Actas de aprobación y socialización. </t>
  </si>
  <si>
    <t xml:space="preserve">1- No se materializo ningun riesgo.
2- Las reuniones y actas fueron realizadas: Aprobación (27 Dic-2022) Socialización (12 Enero-2023) </t>
  </si>
  <si>
    <t>C:\Users\androd\OneDrive\LOTERIA DE BOGOTA\CARPETAS COMPARTIDAS - Andres Rodriguez\COMERCIAL\Plan Comercial\2023</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</si>
  <si>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</si>
  <si>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</si>
  <si>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</si>
  <si>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</si>
  <si>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Realizar seguimiento al cumplimiento de las estrategias planteadas en el plan comercial y mercadeo en terminos de ejecución presupuestal, comparando lo ejecutado con lo programado.</t>
  </si>
  <si>
    <t>Subgerencia Comercial -   Dirección de Operación del Producto y Comercialización</t>
  </si>
  <si>
    <t>Se realizo seguimiento a las actividades ejecutadas y los indicadores del plan comercial y de mercadeo</t>
  </si>
  <si>
    <t>C:\Users\androd\OneDrive\LOTERIA DE BOGOTA\CARPETAS COMPARTIDAS - Andres Rodriguez\COMERCIAL\Plan Comercial</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</si>
  <si>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</si>
  <si>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</si>
  <si>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</si>
  <si>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</si>
  <si>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</si>
  <si>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</si>
  <si>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Gerencia y Subgerencia</t>
  </si>
  <si>
    <t>No Aplica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</si>
  <si>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</si>
  <si>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</si>
  <si>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</si>
  <si>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</si>
  <si>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</si>
  <si>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Reporte semanal de ventas
cuadro de mando</t>
  </si>
  <si>
    <r>
      <rPr>
        <sz val="11"/>
        <color rgb="FF000000"/>
        <rFont val="Calibri"/>
        <family val="2"/>
      </rPr>
      <t xml:space="preserve">Se cuenta con un programa llamado Power BI en la  Dirección de Operación del Producto y Comercialización, donde se manejan metas para el año 2023,porcentaje estimado de ventas reales,su diferencia y porcentaje de cumplimiento,se maneja tanto para fisico, virtual y pagina web, con su respectiva venta y metas, se puede consultar mes a mes o el totalizado a el mes que se lleve del año consolidado. </t>
    </r>
    <r>
      <rPr>
        <b/>
        <sz val="11"/>
        <color rgb="FF000000"/>
        <rFont val="Calibri"/>
        <family val="2"/>
      </rPr>
      <t xml:space="preserve"> El riesgo no se materializo</t>
    </r>
  </si>
  <si>
    <t>se maneja tanto para fisico, virtual y pagina web, con su respectiva venta y metas, se puede consultar mes a mes o el totalizado a el mes que se lleve del año consolidado.</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</si>
  <si>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</si>
  <si>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Jefe Unidad de Lotería</t>
  </si>
  <si>
    <t xml:space="preserve">Cuadro de retención </t>
  </si>
  <si>
    <t>https://loteriadbogota-my.sharepoint.com/:f:/g/personal/paula_forero_loteriadebogota_com/EpUQoL4zm9hDhNW-3YuzEqoBtIorj49JMgkO7wHQONWt8g?e=6f5FI7</t>
  </si>
  <si>
    <t>Procedimiento gestión de cartera PRO.310.244</t>
  </si>
  <si>
    <t>Documento metodológico</t>
  </si>
  <si>
    <t xml:space="preserve">Procedimiento Lectura de premios PRO410-206-9
</t>
  </si>
  <si>
    <t>Se efectuaron revisiones semanales entre el auxiliar de loterías y el profesional de cartera en relación con los premios leidos.</t>
  </si>
  <si>
    <t>1. Desgaste administrativo.
2. Afectación negativa en los recursos para la salud.
3. Posibles sanciones fiscales, disciplinarias y administrativas por deficiencia en los controles para el cobro.</t>
  </si>
  <si>
    <t>Se realizaron las conciliaciones bancarias de los meses de marzo y abril</t>
  </si>
  <si>
    <t>https://loteriadbogota.sharepoint.com/:f:/s/CARPETASCOMPARTIDAS/EuVed3sgimVLhMlTLM_ESrYBd60-8im1ECmTypxo0dObjA?e=aE04bt</t>
  </si>
  <si>
    <t xml:space="preserve">I. Se realizaron las conciliaciones bancarias de los meses de Junio a Agosto , se adjunta la informacion </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</si>
  <si>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</si>
  <si>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</si>
  <si>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</si>
  <si>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</si>
  <si>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</si>
  <si>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</si>
  <si>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</si>
  <si>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</si>
  <si>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</si>
  <si>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</si>
  <si>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</si>
  <si>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 xml:space="preserve">I. se adjunta correo y excel sobre los saldos a los diferentes distribuidores  realizadas el mes de Junio a Agosto </t>
  </si>
  <si>
    <t>Presentar soportes de seguimiento a pagos</t>
  </si>
  <si>
    <t>Soportes de seguimiento a pagos</t>
  </si>
  <si>
    <t xml:space="preserve">Los soportes existe de forma fisica no es posisble tener  de forma virtual  la informacion es bastante amplia </t>
  </si>
  <si>
    <t>n/a</t>
  </si>
  <si>
    <t xml:space="preserve">I. los soportes existe de forma fisica no es  posible  tener de forma virtual, ya que  la informacion es amplia </t>
  </si>
  <si>
    <t>Posibilidad de afectación económica y reputacional por despacho a distribuidores sin cumplimiento de requisitos con el fin de beneficio propio o de terceros.</t>
  </si>
  <si>
    <t>Se revisó el procedimiento , y se envio el reporte a control interno del mes de febrero 28 2023</t>
  </si>
  <si>
    <t>I. No se ha reportado novedad sobre este procedimeinto hasta el mes de Agosto 2023</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</si>
  <si>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</si>
  <si>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Procedimiento control y seguimiento al juego Apuestas Permanentes o Chance PRO-420-194-9</t>
  </si>
  <si>
    <t xml:space="preserve">En el mes de enero y febrero se realizaron 55 visitas administrativas administrativas a los puntos de venta del consecionario. </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</si>
  <si>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</si>
  <si>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Informes contra el juego ilegal que presenta el concesionario</t>
  </si>
  <si>
    <t>Informe de seguimiento</t>
  </si>
  <si>
    <t xml:space="preserve">La supervisicion del contrato vigente con el abogado penalista que supervisaba la Unidad de Apuestas paso a la oficina juridica en el mes de enero. </t>
  </si>
  <si>
    <t>Política Juego Ilegal</t>
  </si>
  <si>
    <t>C:\Users\androd\OneDrive\LOTERIA DE BOGOTA\CARPETAS COMPARTIDAS - Andres Rodriguez\CONTRATACION\ETB\2021\Planes de Medios</t>
  </si>
  <si>
    <t>1. El Concesionario no cuenta con los documentos para recibir visita de fiscalización
2. Falta de ética profesional</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</si>
  <si>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</si>
  <si>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Oficio enviado
Carpeta compartida</t>
  </si>
  <si>
    <t xml:space="preserve">Esta en programacion la visita de fiscalizacion al consecionario. </t>
  </si>
  <si>
    <t>Informe de inspección y fiscalización</t>
  </si>
  <si>
    <t>https://loteriadbogota-my.sharepoint.com/:f:/g/personal/administrativo_apuestas_loteriadebogota_com/ElsIxP2gSEdCpwre19LjqDQBSBk1t3FMsMTrcsukGYr3cQ?e=Okedzh</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</si>
  <si>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</si>
  <si>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</si>
  <si>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</si>
  <si>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</si>
  <si>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</si>
  <si>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</si>
  <si>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</si>
  <si>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 xml:space="preserve">El área de Atención al Cliente ha enviado semanalmente los correos con el estado de PQRS pendientes por respuesta a cada Jefe de área, que es usuario en el SDQS. 
</t>
  </si>
  <si>
    <t>Soportes Alertas PQRS (año 2023)</t>
  </si>
  <si>
    <t>Trimestralmente</t>
  </si>
  <si>
    <t>Socializar la Política de Atención a la Ciudadanía</t>
  </si>
  <si>
    <t>Políticas del proceso actualizadas</t>
  </si>
  <si>
    <t>La Política de Atención a la Ciudadanía y el Manual para la Gestión de Peticiones Ciudadanas fueron socializados mediante correo electrónico institucional el 05 de enero de 2023 a todos los colaboradores de la entidad</t>
  </si>
  <si>
    <t>Soportes socialización documentos año 2023</t>
  </si>
  <si>
    <t>1. Bajos niveles de atención del responsable de radicar
2. Error humano involuntario</t>
  </si>
  <si>
    <t>1. Afectación reputacional
2. Vencimiento de términos de respuesta</t>
  </si>
  <si>
    <t>Nivel de ocurrencia diario, ya que se puede materializar en cualquier momento, la afectación es reputacional y afeca al responsable de radicar el documento</t>
  </si>
  <si>
    <t>Correos electrónicos</t>
  </si>
  <si>
    <t xml:space="preserve">1. Ausencia de condiciones de aseguramiento, protección y prevención en los espacios laborales
2. No adopción de medidas de autocuidado y protección laboral
3. Jornadas laborales extensas
4. Riesgos laborales no identificados </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</si>
  <si>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</si>
  <si>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</si>
  <si>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Jefe Unidad de Talento Humano</t>
  </si>
  <si>
    <t>Documentar y aprobar los métodos y criterios para gestionar el panorama de riesgos laborales en la Lotería.</t>
  </si>
  <si>
    <t>Unidad de Talento Humano</t>
  </si>
  <si>
    <t>Durante el periodo correspondiente no se han identificado nuevos riesgos.</t>
  </si>
  <si>
    <t>Durante los meses de enero y feberero no se reportaron incidentes ni accidentes. No obstante, en caso de ocurrir cualquiera de estas dos situaciones, se procedera a aplciar lo establecido en el procedimiento. Es pertinente reportar qeu los incidentes y accidentes que se han presentado con anterioridad a la fecha de corte de este informe, se le ha realizado el seguimiento y cierre respectivo.</t>
  </si>
  <si>
    <t>Generar campañas de capacitación y sensibilización sobre las practicas seguras frente a los riesgos laborales identificados.</t>
  </si>
  <si>
    <t>Listas de asistencia
Material de capacitación</t>
  </si>
  <si>
    <t>Durante el periodo analizado se entrego elementos de protección a los funcionarios y se realizó capacitación sobre la forma como deben utilizarlos, así mismo la profesional en seguridad y salud en el trabajo realiza de manera periodica pausas activas y se invitan a los servidores a que realicen ellos mismos sus pausas activas.</t>
  </si>
  <si>
    <t>Relación de entrega de elementos, relación de asistencia y evidencia fotográfica.</t>
  </si>
  <si>
    <t>1. Falta de comunicación vertical y horizontal
2. Falta de reconocimiento
3. Estrés laboral
4. Falta de Motivación
5. Espacio físico no apto para el desempeño de las labores
6. Jornadas de capacitación inadecuadas a las necesidades de los servidores públicos.</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</si>
  <si>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</si>
  <si>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</si>
  <si>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</si>
  <si>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</si>
  <si>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Procedimeinto actualizado</t>
  </si>
  <si>
    <t>A la fecha una vez revisados los procedimientos se considera que no es necesaria su actualización, sin embargo en el transcurso de la vigencia se procedera a realizar los ajustes a que haya lugar.</t>
  </si>
  <si>
    <t>https://loteriadebogota.com/procedimientos-2/</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</si>
  <si>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</si>
  <si>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</si>
  <si>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</si>
  <si>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</si>
  <si>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Los lineamientos se enceuntran estabelcidos en lsoprocediemtinos y en la </t>
  </si>
  <si>
    <t>https://loteriadebogota.com/wp-content/uploads/files/Procedimientos2021/Procedimientos/07.Gestion_talento/03_PRO320-219-8.pdf</t>
  </si>
  <si>
    <t xml:space="preserve">Procedimiento gestion de calidad de vida laboral PRO.320.224
</t>
  </si>
  <si>
    <t>Realizar capacitación sobre inducción y reinducción-</t>
  </si>
  <si>
    <t>El procedimiento se encuentra documentado y publicado en la página web.</t>
  </si>
  <si>
    <t xml:space="preserve">Resolución 652 de 2012
</t>
  </si>
  <si>
    <t>Realizar la elección de Comité de Convivencia Laboral.</t>
  </si>
  <si>
    <t>Unidad de Talento Humano - Gerencia General</t>
  </si>
  <si>
    <t>Acta de constitución del Comité.</t>
  </si>
  <si>
    <t>La elección de los representantes de los trabajadores se realizó el pasado 09 de marzo, quedando conformado el Comité de Convivencia por dos representantes de los trabajadores y dos representantes del trabajador, cada uno con sus respectivos suplentes.</t>
  </si>
  <si>
    <t>Acta de conformación del Comité de Convivencia Laboral.</t>
  </si>
  <si>
    <t xml:space="preserve">En el Comité Institucional de Gestión y Desempeño del mes de febrero se presentaron los resultados de la encuesta de clima laboral.
</t>
  </si>
  <si>
    <t>Acta de Comité Institucional de Gestión y Desempeño y resultados de la encuesta.</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</si>
  <si>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</si>
  <si>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</si>
  <si>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</si>
  <si>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</si>
  <si>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</si>
  <si>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</si>
  <si>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</si>
  <si>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r>
      <t xml:space="preserve">El jueves 12 de enero de 2023, en la sala de juntas se </t>
    </r>
    <r>
      <rPr>
        <sz val="11"/>
        <color rgb="FF000000"/>
        <rFont val="Calibri"/>
        <family val="2"/>
        <charset val="1"/>
      </rPr>
      <t>realizó inducción a los nuevos servidores y contratistas de la entidad.</t>
    </r>
  </si>
  <si>
    <t>Cronograma y lista de asistencia</t>
  </si>
  <si>
    <t>Procedimiento Capacitación y formación PRO.320.223</t>
  </si>
  <si>
    <t>Formular y ejecutar el Plan Institucional de Capacitación</t>
  </si>
  <si>
    <t>Plan Institucional de Capacitación
Listados de Asistencia
Correos de convocatoria a capacitaciones</t>
  </si>
  <si>
    <t xml:space="preserve">
El Plan de capacitación fue aprobado en el CIGYD realizado en las sesiones del 25 y 27 de enero de 2023  y publicado en la página web.
</t>
  </si>
  <si>
    <t>https://loteriadebogota.com/wp-content/uploads/files/planeacion/Plan_Capacitacion_2023.pdf  y acta de CIGYD.</t>
  </si>
  <si>
    <t>Acta de entrega del cargo</t>
  </si>
  <si>
    <t>Realizar entrega de cargo a funcionarios que asuman un nuevo cargo y entregar acta de entrega a Unidad de Talento Humano</t>
  </si>
  <si>
    <t>Funcionario que entrega el cargo</t>
  </si>
  <si>
    <t>Durante el primer bimestre ingresaron tres empleados públicos a los nuevos cargos que fueron creados, y adicional a la inducción realizada por la jefe de la Unidad de Talento Humano, los profesionales de apoyo y los jefes directos les realizaron inducción específica al cargo que venían  a desempeñar.</t>
  </si>
  <si>
    <t xml:space="preserve">
Lista de asistencia y formato de inducción, el cual reposa en la hoja de vida de cada servidor.
</t>
  </si>
  <si>
    <t xml:space="preserve">1. Falta de planeación de las actividades programadas
2. Inasistencia de los servidores a las capacitaciones programadas
</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</si>
  <si>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</si>
  <si>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</si>
  <si>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</si>
  <si>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Se remitió encuesta para determinar las necesidades de capacitación de los servidores públicos de la entidad.</t>
  </si>
  <si>
    <t>Encuesta</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</si>
  <si>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</si>
  <si>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</si>
  <si>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Se realiza seguimiento a lo establecido en los planes de capacitación y bienestar.</t>
  </si>
  <si>
    <t>Planes de capacitación y bienestar</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</si>
  <si>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</si>
  <si>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</si>
  <si>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</si>
  <si>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</si>
  <si>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Procedimiento liquidación nómina PRO.320-221-8.
Procedimiento Incapacidades
Base de datos de nómina en el aplicativo.
Reporte individual de nómina.</t>
  </si>
  <si>
    <t xml:space="preserve">
Para los meses de enero y febrero se realizó la prenómina en el aplicativo anterior y en el nuevo aplicativo de ADA, cargando todas las novedades, una vez se verificaron los valores se procedió al cierre de la prenómina.
</t>
  </si>
  <si>
    <t>Prenóminas impresas las cuales reposna con los soportes en la carpeta física de la Unidad de Talento Humano.</t>
  </si>
  <si>
    <t>Antes del cierre de la prenómina, la secretaria General validó y aprobó la prenómina.</t>
  </si>
  <si>
    <t>Para expedir los certificados laborales los servidores diligenciaronel formato de solicitud de certificados laborales.</t>
  </si>
  <si>
    <t>Copia de los certificados con el soporte del formato de solicitud.</t>
  </si>
  <si>
    <t>La expedición de certificados de experiencia e idoneidad se encuentra documentado en el procedimiento de selección y vinculación de personal el cual fue actualizado en el mes de diciembre de 2022.</t>
  </si>
  <si>
    <t>https://loteriadebogota.com/wp-content/uploads/PRO320-218-11-CONVOCATORIA-SELECCION-Y-VINCULACION.pdf</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</si>
  <si>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</si>
  <si>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</si>
  <si>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</si>
  <si>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</si>
  <si>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</si>
  <si>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</si>
  <si>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Procedimiento gestión de ingresos PRO.310.247
Procedimiento de conciliaciones bancarias PRO.310.252</t>
  </si>
  <si>
    <t>Realizar conciliaciones de todas las cuentas bancarias que posee la Lotería en forma mensual</t>
  </si>
  <si>
    <t>Gestión preventiva a través comunicados sobre los plazos límite del reporte de información.</t>
  </si>
  <si>
    <t>Políticas operativas del proceso</t>
  </si>
  <si>
    <t>Requerir el trámite oportuno de los hechos económicos efectuados en el mes</t>
  </si>
  <si>
    <t>Jefe de la Unidad Financiera y Contable</t>
  </si>
  <si>
    <t>Solicitud de actualización normativa contable</t>
  </si>
  <si>
    <t>Programación de capacitaciones</t>
  </si>
  <si>
    <t>Solicitar programación de capacitaciones</t>
  </si>
  <si>
    <t xml:space="preserve"> I. No se materializo el riesgo en el periodo de  enero a febrero .II.Para este  bimestre se realizaron  las actividades  de acuerdo a las directrices establecidas  . III.se da cumplimiento al   protocolo de seguridad y manejo de las cuentas.</t>
  </si>
  <si>
    <t>https://loteriadbogota.sharepoint.com/:f:/s/CARPETASCOMPARTIDAS/Elrb_fryisxIuSntMoX3OsMBYBQQ-BZB7IN0AmP_G5ZrXQ?e=0xEjlg</t>
  </si>
  <si>
    <t>Formato de Relación de Tokens manejo Tesorería,</t>
  </si>
  <si>
    <t xml:space="preserve">I. No se ha materilizado el riesgo en el perido de Enero a febrero . II  se lleva control  en  formato en excel del inventario diario de los tokens. III  se tiene actualizada la relación de Tokens , según formato FRO 310-424-1 .Se cuentan con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</si>
  <si>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https://loteriadbogota.sharepoint.com/:f:/s/CARPETASCOMPARTIDAS/EpPmfKqmr85Ouz0AOJV2C5gByM_M772GTTMM3Nhb-NHJQA?e=Cc614M</t>
  </si>
  <si>
    <t>I. No se ha materializado el riesgo de enero a febrero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</si>
  <si>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https://loteriadbogota.sharepoint.com/:f:/s/CARPETASCOMPARTIDAS/EtwCDkmZI-9MkNxT_Q40uTcBblg_7Ub1YQMRmXwWzsc4kA?e=48fPCr</t>
  </si>
  <si>
    <t>1. Posibilidad de que por directriz de de un órgano superior como Alta Gerencia o Secretaría Distrital de Hacienda se unifiquen todos los recursos en una sola entidad financiera.
2. Políticas de las entidades financieras en la captación de recursos</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</si>
  <si>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</si>
  <si>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</si>
  <si>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</si>
  <si>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Realizar apertura o cierre de cuentas bancarias con autorización expresa de la Gerente General.</t>
  </si>
  <si>
    <t>Gerente General
Tesorería</t>
  </si>
  <si>
    <t>Soporte de apertura o cierre de cuenta bancaria</t>
  </si>
  <si>
    <t>I  No se ha materializado el riesgo en el periodo de enero a Febrero . Ii . En este perido  no se ha realizado apertura y cierre de cuentas bancarias.III . se tiene encuenta lo establecido  en el protocolo de seguridad y manejo de cuentas bancarias.</t>
  </si>
  <si>
    <t>No aplica para el periodo de reporte.</t>
  </si>
  <si>
    <t>Realizar apertura de cuentas bancarias en entidades financieras con calificación alta según las calificadoras de riesgo.</t>
  </si>
  <si>
    <t>Tesorería</t>
  </si>
  <si>
    <t>Soportes de calificación de entidades financieras</t>
  </si>
  <si>
    <t xml:space="preserve">i. No sa ha materializado el riesgo en el periodo de enero a febrero. II . En este periodo de  no se ha realizado apertura y cierre de cuentas bancarias.iii. Se tiene actualizada la informacion de las calificadoras de riesgo de las difrentes entidades financieras. </t>
  </si>
  <si>
    <t xml:space="preserve">No aplica para el periodo de reporte </t>
  </si>
  <si>
    <t>Procedimiento Generación de estados financieros PRO-301-249</t>
  </si>
  <si>
    <t>Concilicación bancaria mensual</t>
  </si>
  <si>
    <t>Verificar saldos de cuentas en libros auxiliares y en el balance general de la Lotería de Bogotá.</t>
  </si>
  <si>
    <t xml:space="preserve">i.  No se ha materializado el riesgo en el periodo de enero a Fabrero .ii. Se relizan mensulamente las conciliaciones por parte de un funcionario de la Unidad Financiera y Contable.iii se verifica a fin de mes los saldos en el balance general cuando se realizan las conciciliaciones  </t>
  </si>
  <si>
    <t>los soportes reposan en los archivos de la Unidad Financiera y Contable</t>
  </si>
  <si>
    <t>1. Falla en el sistema (aplicativo de los bancos)
2. Error humano involuntario</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</si>
  <si>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</si>
  <si>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</si>
  <si>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</si>
  <si>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</si>
  <si>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Órdenes de pago</t>
  </si>
  <si>
    <t xml:space="preserve">I. No se ha materilaizado el riesgo. II  Se lleva el control de las ordenes aprobadas para giro por parte del jefe de unidad Financiera y el ordenador del gasto. III. Se da cumplimiento  de acuerdo a lo establecido en el procedimiento de egresos  PRO 310-246. Para realizar el pago correspondiente. </t>
  </si>
  <si>
    <t xml:space="preserve">Las ordenes de pago giradas se consulta en el aplicativo  financiero, modulo de tesoreria.. </t>
  </si>
  <si>
    <t xml:space="preserve">i. No se ha materializado el riesgo. en el perido Enero-Febrero ii . La tesorera verifica los saldos diarios  con los movimientos  de saldos del día anterior (entradas y salidas a la cuenta bancaria).
iii. Diariamente se determina el estado de la transacción realizada, mediante la información reportada en los portales bancarios, dicho reporte se imprime y adjunta a la orden de pago. que hace parte del Bolentin diario de tesoreria. </t>
  </si>
  <si>
    <t>Los soportes están adjuntos a los boletines diarios de tesorería.</t>
  </si>
  <si>
    <t xml:space="preserve">Enlace de eviencia </t>
  </si>
  <si>
    <t xml:space="preserve">En enero de 2023 se realizó el inventario físico de bienes y consumibles de la entidad, con corte a 31 de diciembre de 2022.  Lo anterior, fue informado a todos los servidores mediante correo electrónico.
Actualmente se encuentra en proceso de cargue al nuevo ERP, la informacion de los activos fijos de la entidad y de los bienes de consumo.
</t>
  </si>
  <si>
    <t>En enero de 2023, se enviaron los inventarios a los servidores de la entidad, con el fin de realizar el proceso de verificacion de los mismos.</t>
  </si>
  <si>
    <t>Se efectuaron las verificaciones de inventario, de acuerdo a las novedades de personal</t>
  </si>
  <si>
    <t>Diariamente se hace una inspección por parte del personal de vigilancia  sobre el correcto funcionamiento a través del monitor que se encuentra ubicado en la recepcion del edificio, sobre la ubicación y radar de alcance de cada una de las cámaras.
En los eventos en que se presenta una falla, se solicita de inmediato la inspección por parte de un técnico especializado quien previo diagnóstico y autorización, suministra e instala los repuestos o una  nueva en caso de ser necesario. 
El DVR se encuentra en el Área de sistemas , y se verifica a diario que este encendido y en funcionamiento.</t>
  </si>
  <si>
    <t>En la vigencia 2023, se adelantó la Invitación Pública con el objeto de "Contratar las pólizas de seguro que conforman el programa de seguros de la Lotería de Bogotá, que busca amparar los bienes de propiedad e intereses patrimoniales de la entidad y aquellos que sea o llegare a ser legalmente responsable que estén bajo su responsabilidad y custodia, junto a los adquiridos para desarrollar su actividad, asi como la expedición de una póliza colectiva de seguro de vida y cualquier otra póliza de seguros que requiera la entidad en el desarrollo de su actividad”, para lo cual se adjudicó el contrato 26 de 2023 y se otorgó NOTA DE COBERTURA por parte de la aseguradora SEGUROS DEL ESTADO S.A. 
Con lo anterior, los bienes de la entidad quedaron asegurados por la vigencia de un año.parte del corredor de seguros.</t>
  </si>
  <si>
    <t>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</si>
  <si>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</si>
  <si>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</si>
  <si>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</si>
  <si>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</si>
  <si>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verifica que dentro de los pliegos de condiciones de contratos papeleria y cafeteria se incluya ka obligacion de suministro de elwmentos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</si>
  <si>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</si>
  <si>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</si>
  <si>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</si>
  <si>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</si>
  <si>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</si>
  <si>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</si>
  <si>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</si>
  <si>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</si>
  <si>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Durante el período se remitieron correos a todo el grupo de servidores de la entidad, relacionados con prácticas amigables con el medio ambiente.
Por otra parte se aprobó en el CIGYD el plan de acción del PIGA, que incluye las diferentes actividades que se van a realizar en esta vigencia.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</si>
  <si>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</si>
  <si>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 xml:space="preserve">En el PIGA se tiene identificado todos los puntos de consumo y cada punto tiene ahorrador
Informe de consumos </t>
  </si>
  <si>
    <t>En caso de que los ahorradores físicos de agua no funcionen correctamente, se debe realizar el cambio.</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</si>
  <si>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</si>
  <si>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</si>
  <si>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</si>
  <si>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</si>
  <si>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</si>
  <si>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</si>
  <si>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</si>
  <si>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El responsable del Almacen, realizó el informe de seguimiento al consumo de papel, por cada dependencia, el cual fué remtiido a la Secretaría General</t>
  </si>
  <si>
    <t>El día 26 de diciembre de 2023 mediante Resolución 223  se actualizó el manual de contratación . En la resolución se actualiza el proceso de Orden de compra minima contractual y se modifica denominación y contenido a Selección simplificada. (Por iniciar vigencia era necesario actualizar antes del 31 de diciembre de 2023 para la vigencia 2023).Actualmente se está modificando los procedimientos en atención al cambio del manual de contración. Frente a lineamiento a supervisores la ultima actualización se realizó en octubre relacionada con cuentas de cobro y durente el periodo no se vió la necesidad de modificar. Se han actualizado listas de chequeo para contratacion directa persona natural y jurídica. . Se incluye dos evidencias (manual de contratación R223 de 2023 y lista de chequeo actualizada). No se materializó el riesgo en el periodod y se tiene un avance del 20% para el año 2023</t>
  </si>
  <si>
    <t>Se realiza capacitación teniendo presente la expedición de la Resolución 223 de 2023 "Por medio de la cual se adopta el Manual de Contratación de la Lotería de Bogotá"viernes 17 de febrero de 2023. No se materializó el riesgo en el periodod y se tiene un avance del 100%. Evidencia listado de asistencia y presentación PDF</t>
  </si>
  <si>
    <t>https://loteriadbogota-my.sharepoint.com/:f:/g/personal/claudia_vega_loteriadebogota_com/EpoX_j_W8xNEsem_acKcmrABhWLXlGidYsOlYLwK34_GJg?e=felJvg</t>
  </si>
  <si>
    <t>30/0/2023</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</si>
  <si>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</si>
  <si>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</si>
  <si>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</si>
  <si>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</si>
  <si>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t>
  </si>
  <si>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</si>
  <si>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</si>
  <si>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Cada vez que se elaboran estudios previos y pliego de condiciones</t>
  </si>
  <si>
    <t>Estudios y documentos previos
Pliego de Condiciones</t>
  </si>
  <si>
    <t>Líder del área dueña de la necesidad</t>
  </si>
  <si>
    <t>Revisar los estudios y documentos previos</t>
  </si>
  <si>
    <t>A 28 de febrero de 2023 se han realizado 29 contratos con diferentes modalidades. Se indica que procesos  igual o mayor a 1000SMMLV con lo indica la casilla sobre desviaciones no se han generado en el periodo. Se adjuta como evidencia estudios previos proyectados por líderes de procesos que incluye la necesidad de acuerdo con el plan anual de compras. No se materializó el riesgo en el periodod y se tiene un avance del 20%.                                   https://loteriadbogota-my.sharepoint.com/:f:/g/personal/claudia_vega_loteriadebogota_com/Eh9P4E05gqRPpDfgg2dIKQgBdjOQgiManilf9oQtm4Yetg?e=grByZX</t>
  </si>
  <si>
    <t>https://loteriadbogota-my.sharepoint.com/:f:/g/personal/claudia_vega_loteriadebogota_com/Eh9P4E05gqRPpDfgg2dIKQgBdjOQgiManilf9oQtm4Yetg?e=wjyhY0. https://loteriadbogota-my.sharepoint.com/:f:/g/personal/claudia_vega_loteriadebogota_com/Eh9P4E05gqRPpDfgg2dIKQgBdjOQgiManilf9oQtm4Yetg?e=grByZX</t>
  </si>
  <si>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técnico.En caso de no ajsutarse los pliegos a las condiciones de la modalidad de selección y los estudios previos deberá solicitarse a las áreas los ajustes corresponidentes. </t>
  </si>
  <si>
    <t>Los procesos cuyo valor sea igual o mayor 1.000 S.M.M.L.V., deben contar con la previa aprobación del Gerente</t>
  </si>
  <si>
    <t>Procedimiento Contratación abierta PRO.103.233
Procedimiento Contratación directa PRO.103.383
Procedimiento Contratación privada PRO.103.384</t>
  </si>
  <si>
    <t>Revisar los pliegos de condiciones</t>
  </si>
  <si>
    <t>A 28 de febrero de 2023 se han realizado 29 contratos con diferentes modalidades. Se indica que procesos  igual o mayor a 1000SMMLV con lo indica la casilla sobre desviaciones no se han generado en el periodo. Se adjuta como evidencia estudios previos revisados por la Secretaria General quién realiza control de legalidad , verificando que se ajuste al manual de contratacion .No se materializó el riesgo en el periodod y se tiene un avance del 16.6%.https://loteriadbogota-my.sharepoint.com/:f:/g/personal/claudia_vega_loteriadebogota_com/Eh9P4E05gqRPpDfgg2dIKQgBdjOQgiManilf9oQtm4Yetg?e=grByZX</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</si>
  <si>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Si se detectan desviaciones en la ejecución del control, se realiza la publicación de resultados evaluación en SECOP II. Los proponentes podrán presentar observaciones al informe a través del email corporativo dentro del término señalado en el cronograma.
El Comité Evaluador  dará respuesta a las observaciones efectuadas por los proponentes (si aplica) y realizará el informe final de evaluación que contiene las respuestas a las mismas a través del documento que se publicará en SECOP II. 
Como soporte del control resultan los Informes de evaluación/ Acta de comité de contratación. La periodicidad de la evaluación depende del plan de compras para las invitaciones abierta y privada por lo cual no es determinado el numero anual </t>
  </si>
  <si>
    <t>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</si>
  <si>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</si>
  <si>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Cada vez que se deba evaluar propuestas</t>
  </si>
  <si>
    <t xml:space="preserve">Informes de evaluación/ Acta de comité de contratación </t>
  </si>
  <si>
    <t>Comité evaluador</t>
  </si>
  <si>
    <t>Evaluar propuestas y revisión de inhabilidades e incompatibilidades.</t>
  </si>
  <si>
    <t>Durante el periodo sólo se adelantó el proceso de seguros para los bienes y funcionarios de la entidad. Se contó con grupo interdisciplinario desiganado de acuerdo con  el reglamento para funcionamientos de Comités. Se adjunta designación, actas de Comité de Contratación en dónde se evidencia que se presentaron observaciones en el proceso, las respuestas, el consolidado y la publicación en el secop. No se materializó el riesgo en el periodod y se tiene un avance del 16.6%</t>
  </si>
  <si>
    <t>https://loteriadbogota-my.sharepoint.com/:f:/g/personal/claudia_vega_loteriadebogota_com/EufVCZZ_UMJDtTejNlZCBNsBq3-jig6JWeJV1HBOxmWENg?e=2beNX7</t>
  </si>
  <si>
    <r>
      <t>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 </t>
    </r>
  </si>
  <si>
    <t xml:space="preserve"> Si no se adjuntan los documentos para la elaboración del contrato se solicitarán al área interesada.</t>
  </si>
  <si>
    <t>Cada vez que se elabora un contrato</t>
  </si>
  <si>
    <t>Lista de chequeo
Minuta de contrato</t>
  </si>
  <si>
    <t>Revisar y verificar documentación que soporta la contratación y la minuta del contrato</t>
  </si>
  <si>
    <t>A 28 de febrero de 2023 se han realizado 29 contratos con diferentes modalidades. Se indica que antes de la suscripción del contrato se hace la verificación de la lista de chequeo y en caso de requerirse se solicta el ajuste de los documentos para luego publicar en el secop II .No se materializó el riesgo en el periodo y se tiene un avance del 16.6%</t>
  </si>
  <si>
    <t>https://loteriadbogota-my.sharepoint.com/:f:/g/personal/claudia_vega_loteriadebogota_com/EjKO8UpvyptPqmr0Lw06bCIBDudgwDimkAhy_4VFfgbWzg?e=MEY8z8</t>
  </si>
  <si>
    <t xml:space="preserve">No se materializó </t>
  </si>
  <si>
    <t xml:space="preserve">El profesional asignado por la Secretaría General, deberá revisar y pasar para aprobación del Secretario General  la garantía de cumplimiento de  acuerdo con lo exigido en el contrato suscrito por la entidad  y en atención al plan anual de contratación.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t>
  </si>
  <si>
    <t>Si la póliza no está conforme al contrato se requiere al contratista para que se aclare o modifique la póliza.</t>
  </si>
  <si>
    <t>Cada vez que se allega la políza de garantia al contrato</t>
  </si>
  <si>
    <t>Garantía</t>
  </si>
  <si>
    <t>Revisar y aprobar póliza de garantía, cuando aplique de acuerdo con el análisis realizado en el estudio previo en concordancia con el manual de contratación.</t>
  </si>
  <si>
    <t>Antes de subir la garantía al secop ii se revisa la garantía por parte de los abogados en concordancia con los estudio previos y el manual de contratación . No se materializó el riesgo en el periodo y se tiene un avance del 16.6%</t>
  </si>
  <si>
    <t>https://loteriadbogota-my.sharepoint.com/:f:/g/personal/claudia_vega_loteriadebogota_com/EmSnwJrVZZZIjIKyNDiiXpQBnLhLjvjkxLL3FlbTeQYfTw?e=M6AxrI</t>
  </si>
  <si>
    <t xml:space="preserve">30/04/2023 . </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</si>
  <si>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</si>
  <si>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</si>
  <si>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</si>
  <si>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</si>
  <si>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</si>
  <si>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</si>
  <si>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</si>
  <si>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Cada vez que se requiere la contratación</t>
  </si>
  <si>
    <t>Reponsable de la Secretaría General</t>
  </si>
  <si>
    <t>garantia</t>
  </si>
  <si>
    <t>La Secretaria General modificó los estudios previos e incluyó clausulas relacionados con el fin de evitar los contratos realidad a fin de apoyo y evitar la configuración del contrato realidad #3.1. Se anexa formato para su verificación. No se materializó el riesgo en el periodo y se tiene un avance del 16.6%</t>
  </si>
  <si>
    <t>https://loteriadbogota-my.sharepoint.com/:w:/g/personal/claudia_vega_loteriadebogota_com/EfLNA-2qUv5Jq-4QzhxeJ7UBhwFsUYBxEOA7mIWHjlevFg?e=c3bqej</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</si>
  <si>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</si>
  <si>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Se realiza capacitación teniendo presente la expedición de la Resolución 223 de 2023 "Por medio de la cual se adopta el Manual de Contratación de la Lotería de Bogotá"viernes 17 de febrero de 2023. La segunda parte de la capacitación fue dirigida a los supervisores No se materializó el riesgo en el periodod y se tiene un avance del 100%</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</si>
  <si>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</si>
  <si>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</si>
  <si>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</si>
  <si>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</si>
  <si>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Elaborar actas de reunión con las dependencias</t>
  </si>
  <si>
    <t>Profesional Gestión Documental</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</si>
  <si>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</si>
  <si>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</si>
  <si>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</si>
  <si>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</si>
  <si>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Sistema integrado de  Conservación</t>
  </si>
  <si>
    <t>Elaborar lineamientos y estrategias que permitan la conservación Documental de la información en Físico</t>
  </si>
  <si>
    <t>Actualizar los instrumentos de gestión documental</t>
  </si>
  <si>
    <t>Posibilidad de afectación económica, reputacional y de operación por falta de continuidad o fallas en los sistemas de información y herramientas tecnológicas.</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</si>
  <si>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</si>
  <si>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</si>
  <si>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</si>
  <si>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</si>
  <si>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</si>
  <si>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Jefe Oficina de Gestión Tecnológica e Innovación</t>
  </si>
  <si>
    <t>Revisar y aprobar documento que define los lineamientos y especificaciones que como actuar en caso de presentarse contingencia en el funcionamiento de la plataforma tecnológica en la Lotería</t>
  </si>
  <si>
    <t>Secretario Genreal
Jefe Oficina de Gestión Tecnológica e Innovación</t>
  </si>
  <si>
    <t>Plan de contingencia</t>
  </si>
  <si>
    <t>Se reformuló el alcance del plan de contingencia y se validaron los requisitos de MINTIC en términos de continuidad del Negocio y se tiene contemplado en el Plan de gestión de riesgos de seguridad.</t>
  </si>
  <si>
    <t>Prorroga Plan de Contingencia.</t>
  </si>
  <si>
    <t>Back Up periódicos de los servidores y las unidades de red.
1. Diario Incremental
2. Semanal Completo
3. Mensual Completo</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</si>
  <si>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</si>
  <si>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</si>
  <si>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</si>
  <si>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</si>
  <si>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</si>
  <si>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Jefe Oficina de Gestión Tecnológica e Innovación</t>
  </si>
  <si>
    <t>Esta en proceso de revisión de los procedimientos de la Oficina de Gestión Tecnológica e Innovación.  Se continuan realizando los backup periódicos definidos.</t>
  </si>
  <si>
    <t>Evidencia backup</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</si>
  <si>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</si>
  <si>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</si>
  <si>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</si>
  <si>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</si>
  <si>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</si>
  <si>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</si>
  <si>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</si>
  <si>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</si>
  <si>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</si>
  <si>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Plan de contingencia para la continuidad del negocio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</si>
  <si>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</si>
  <si>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</si>
  <si>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</si>
  <si>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</si>
  <si>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En estudios previos de los procesos contractuales se incorporaron acuerdos de servicio para mejorar los tiempos de respuesta de las solicitudes de soporte técnico.</t>
  </si>
  <si>
    <t>ANEXO No. 1 - Anexo Acuerdo Niveles de Servicios_AJUSTADOSMJRR</t>
  </si>
  <si>
    <t>Capacitar a los usuarios en la funcionalidad desarrollada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</si>
  <si>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</si>
  <si>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</si>
  <si>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</si>
  <si>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Jefe Oficina Tecnológica y de Innovación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</si>
  <si>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</si>
  <si>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</si>
  <si>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</si>
  <si>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</si>
  <si>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</si>
  <si>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</si>
  <si>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</si>
  <si>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</si>
  <si>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</si>
  <si>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</si>
  <si>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</si>
  <si>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</si>
  <si>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</si>
  <si>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</si>
  <si>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</si>
  <si>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</si>
  <si>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</si>
  <si>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Consolidar necesidades de TIC's de las áreas, y presentarlas para que sean incluidas en el Plan Anual de Adquisiciones.</t>
  </si>
  <si>
    <t>Plan Anual de Adquisiciones</t>
  </si>
  <si>
    <t>Se realizó reformulación del plan de adquisiciones y fue aprobado por el comité de contratación</t>
  </si>
  <si>
    <t>Reformulacion PAA-1
Reformulacion PAA-2</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</si>
  <si>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</si>
  <si>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</si>
  <si>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</si>
  <si>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</si>
  <si>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</si>
  <si>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</si>
  <si>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Diariamente se realiza seguimiento a los casos reportados en la mesa de servicio</t>
  </si>
  <si>
    <t>INFORME HERRAMIENTAS DE TI FEBRERO</t>
  </si>
  <si>
    <t>Realizar seguimiento a los contratos de soporte y mantenimiento de la infraestructura tecnológica.</t>
  </si>
  <si>
    <t>Informes de ejecución contractual</t>
  </si>
  <si>
    <t>Se realiza segumiento semanal de los procesos contractuales registrado en el plan de adquisiciones.</t>
  </si>
  <si>
    <t>Cronograma_28Feb-03Mar</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</si>
  <si>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</si>
  <si>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</si>
  <si>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</si>
  <si>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</si>
  <si>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</si>
  <si>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</si>
  <si>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</si>
  <si>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reformuló el PETI y fue aprobado por el comité Institucional de gestión y desempeño.</t>
  </si>
  <si>
    <t>Consolidado_Planes_27_Enero</t>
  </si>
  <si>
    <t>1. Obsolescencia de la libreria de respaldos.
2. Inadecuada definición de necesidades y/o requerimientos.</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</si>
  <si>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</si>
  <si>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</si>
  <si>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</si>
  <si>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</si>
  <si>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Si no se envían las cintas, se realiza una planilla comunicando al proveedor el no envío de las cintas.</t>
  </si>
  <si>
    <t>Semanal (Lunes, miércoles y viernes)</t>
  </si>
  <si>
    <t>Planilla diligenciada</t>
  </si>
  <si>
    <t>Estructurar un proyecto de adquisición y renovación de la solución de respaldo</t>
  </si>
  <si>
    <t>Proyecto estructurado</t>
  </si>
  <si>
    <t>1. Posibilidad de falla del algoritmo que permite comprar un único número y serie</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</si>
  <si>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</si>
  <si>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</si>
  <si>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</si>
  <si>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</si>
  <si>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</si>
  <si>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</si>
  <si>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</si>
  <si>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</si>
  <si>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Semanalmente se realiza la verificación del correcto funcionamiento de la página antes, durante y después del sorteo.</t>
  </si>
  <si>
    <t>Verificación sorteo</t>
  </si>
  <si>
    <t xml:space="preserve">Evidencia </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</si>
  <si>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</si>
  <si>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</si>
  <si>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</si>
  <si>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</si>
  <si>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Validar el cumplimiento de la actividad del abogado en la defensa de las distintas etapas del proceso.</t>
  </si>
  <si>
    <t>Oficina Juridica
Trabajadores y contratistas asignados para apoyar supervisión.</t>
  </si>
  <si>
    <t>Actuaciones procesales</t>
  </si>
  <si>
    <t>Se realizó la  revisión de los informe de supervisión de los meses de enero y febrero de los contratos1 de 2023, 8 de 2023 y 14 de 2023 y en caso de no estar actualizado en el SIPROJWEB, se requirió al contratista esta actividad.  No se materializó el riesgo en el periodo y tiene un avance de 16.6%</t>
  </si>
  <si>
    <t>https://loteriadbogota.sharepoint.com/:f:/s/GESTINJURDICA/Elgl7Ye5WQZAjqtUV9AC2ngBvkSUkgyYE8FFA-kqWiObqg?e=WIPukY</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</si>
  <si>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</si>
  <si>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</si>
  <si>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</si>
  <si>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Seguimiento a cuenta de cobro de contratistas, donde se valida el cumplimiento de las actuaciones judiciales.</t>
  </si>
  <si>
    <t>Los contratistas (abogados de representacion judicial) durante el periodo de seguimiento  cargaron  la información de cada actuación que se realiza en el proceso judicial asignado, se verifica el cargue .  La actividad tiene dos puntos de control Jefe Juridico y Supervisor contractual. El supervisor hace seguimiento a cuenta de cobro y se valida el cumplimiento de las actuaciones judiciales . No se materializó el riesgo durante el periodo y tenemos un avance del 16.6%.</t>
  </si>
  <si>
    <t>https://loteriadbogota.sharepoint.com/:f:/s/GESTINJURDICA/Elgl7Ye5WQZAjqtUV9AC2ngBvkSUkgyYE8FFA-kqWiObqg?e=nWoB5D</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</si>
  <si>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</si>
  <si>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</si>
  <si>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</si>
  <si>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</si>
  <si>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</si>
  <si>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</si>
  <si>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</si>
  <si>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</si>
  <si>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Durante el periodo el Jefe de la Oficina Juridica realizó seguimiento del estado de los procesos judiciales y actuaciones prejudiciales, a través de los módulos de la herramienta "SIPROJ". Si la Base de procesos judiciales actualizada no concuerda con la información que reposa en el Siprojweb, se requirió al abogado encargado para que realice la debida actualización en el sistema. Durante el periodo con seguimiento no se materializó riesgo y tenemos un avance del 16.6%</t>
  </si>
  <si>
    <t>https://loteriadbogota.sharepoint.com/:f:/s/GESTINJURDICA/ErZciOly0iJPtW_6Kl8wFd0BEJ74Ffv6Q5AINvDae7M8ww?e=JIDVLO</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</si>
  <si>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</si>
  <si>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</si>
  <si>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</si>
  <si>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Correos enviados de solicitud de soporte técnico.</t>
  </si>
  <si>
    <t>Durante el periodo se requirio soporte técnico . No se materializó riesgo y tenemos un avance del 16.6%</t>
  </si>
  <si>
    <t>https://loteriadbogota.sharepoint.com/:f:/s/GESTINJURDICA/Ekk4Km1BnCVOsLEBt4O6jwgBcMpmgvHI_Q1PcZ0WCAQONQ?e=yIJq2z</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</si>
  <si>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</si>
  <si>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</si>
  <si>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</si>
  <si>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Los contratistas (abogados de representacion judicial) durante el periodo de seguimiento  cargaron  la información de cada actuación que se realiza en el proceso judicial asignado, se verifica el cargue .  Se hace seguimiento a cuenta de cobro y se valida el cumplimiento de las actuaciones judiciales. Base de datos actualizada No se materializó el riesgo durante el periodo y tenemos un avance del 16.6%.</t>
  </si>
  <si>
    <t>https://loteriadbogota.sharepoint.com/:f:/s/GESTINJURDICA/EjkkmxUsc1dKuI1zOIjAD5YBvNJVtP0yLKOZne7l77k5aQ?e=fBUB1a</t>
  </si>
  <si>
    <t>30/04/2023 no se materilizó</t>
  </si>
  <si>
    <t xml:space="preserve">seguimiento mensual del cumplimiento de los sentencias o fallos de manera oportuna. </t>
  </si>
  <si>
    <t>PROCEDIMIENTO PAGO DE SENTENCIAS Y CONCILIACIONES</t>
  </si>
  <si>
    <t>Realizar seguimiento al cumplimiento de los fallos condenatorios</t>
  </si>
  <si>
    <t>Base de sentencias condenatorias y conciliaciones</t>
  </si>
  <si>
    <t xml:space="preserve">El contratista debe informar a la Oficina Jurídica el proceso con condena en contra o el resultado de la conciliacion  se cuenta con una base de datos actualizada y constante comunicación. No se materializó el riesgo durante el periodo y tenemos un avance del 16.6%. </t>
  </si>
  <si>
    <t>La Oficina Jurídica a través del trabajador o contratista de apoyo hace seguimiento al cumplimiento del fallo o acuerdo conciliatorio.. No se ha materializado el riesgo durante el periodod y se cuenta con un avance del 16.6%</t>
  </si>
  <si>
    <t>https://loteriadbogota.sharepoint.com/:f:/s/GESTINJURDICA/Ev1fZ-bv3PxKgOaClhz0p_oB35qY5twwvreTt1BczocjcQ?e=ZpMNXj</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</si>
  <si>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</si>
  <si>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</si>
  <si>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La Secretaria General informa que se estaba adelantando procesos de Contratación de acuerdo con los lineamientos del comité de Conciliacion</t>
  </si>
  <si>
    <t>La Secretaria General informa al Comité de Conciliación que se estaba adelantando procesos de Contratación de acuerdo con los lineamientos del comité de Conciliacion para la contratación de abogados externo. Ver ACTA 1 # 4 cOMO EVIDENCIA. No se ha materializado el riesgo se cuenta con un avance de 16.6%</t>
  </si>
  <si>
    <t>https://loteriadbogota-my.sharepoint.com/:b:/g/personal/claudia_vega_loteriadebogota_com/EZVnyzxFJotBgC-p7LI5xzIBRI8A0hHfKHKI9s8fGbSt2A?e=qphag4</t>
  </si>
  <si>
    <t>Fecha inicio</t>
  </si>
  <si>
    <t>Afectación Reputacional</t>
  </si>
  <si>
    <t>Enlace evidencias</t>
  </si>
  <si>
    <t xml:space="preserve">1. Fallas en la planeación previa al inicio de la actividad de auditoría.
2. Falta de conocimiento del procedimiento vigente de auditoria interna para el desarrollo de las auditorias
3. Inadecuada revisión a los informes de auditoria preliminares.
</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</si>
  <si>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</si>
  <si>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</si>
  <si>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</si>
  <si>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y, 2) prueba de recorrido con el proceso auditado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</si>
  <si>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</si>
  <si>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Auditor líder designado en el Plan Anual de Auditoría.</t>
  </si>
  <si>
    <t>Realizar las consultas en el SISJUR del marco legal o al proceso auditado de la vigencia de la documentación interna.</t>
  </si>
  <si>
    <t>31-12-2023.</t>
  </si>
  <si>
    <t>A la fecha de corte no se materializó el riesgo identificado.
Porcentaje de ejecución 16,6%.
Durante el periodo de corte, se inicio el proceso de la planificación de la auditoría al proceso de nómina por el auditor asignado; se realizó por parte del auditor el formato FRO102-479-1 Conocimiento del Proceso y su Estructura, donde en apartado "Aspectos normativos a tener en cuenta que impactan o reglamentan las actividades del Proceso y/o Subproceso" se registra la consulta en el SISJUR.</t>
  </si>
  <si>
    <t>I Bimestre</t>
  </si>
  <si>
    <t xml:space="preserve">Procedimiento Auditorias Internas PRO-102-253, actividad  9 "Validación de los hallazgos y/u  observaciones de auditoría </t>
  </si>
  <si>
    <t xml:space="preserve">A la fecha de corte no se materializó el riesgo identificado.
Porcentaje de ejecución 16,6%.
1) En marco de la auditoría al proceso de gestión financiera y contable  2023, se realizó el 19/01/2023 reunión con el proceso auditado para socialización del informe preliminar (hallazgos). Así mismo, se tomaron las notas en el repectivo chat de teams y el lsitado de asistencia.
.
2)En el marco de la consolidación del informe de Control Interno Contable 2023, se remitió correo electrónico a la Unidad Financiera para validación de la bateria de preguntas. Dicha validación se realizó presencialmente junto al jefe de Unidad. (23/02/2023).
 </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</si>
  <si>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</si>
  <si>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</si>
  <si>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Acta de reunión 
Pantallazo del chat de Teams de las reuniones programadas donde se refleje el registro de los resultados de la sesión
Correo electrónico.</t>
  </si>
  <si>
    <t>Elaborar las actas de reunión entre el auditor líder y el jefe OCI donde se evidencie el registro de los resultados obtenidos en la revisión de los hallazgos y/u observaciones identificadas.
Generar las capturas de pantalla donde se refleje el registro de los resultados obtenidos en la reunión de revisión de los hallazgos u observaciones identificadas, entre el auditor líder y/u jefe OCI.
Presentar en PDF el correo electrónico enviado por el jefe OCI al auditor designado con los aspectos de mejora a tener en cuenta en los hallazgos y/u observaciones identificadas.</t>
  </si>
  <si>
    <t xml:space="preserve">A la fecha de corte no se materializó el riesgo identificado.
Porcentaje de ejecución 16,6%.
1) El 18/01/2023 el jefe de la OCI remiti´revisión dle informe de auditoría a la auditora líder, para revisión de los ajustes y solicitdes efectuadas, para consolidación del infore definitivo.
2) En el marco de consolidación del informe Control Interno Contable 2023 se emitió correo del jefe OCI el 23/02/2023 a la Contadora para revisión del informe definitivo.
3) En el marco de consolidación del informe de austeridad en el gasto público del IV trimestre 2023, se remitió a la Contadora por parte del jefe OCI la revisión efectuada en los días 03 y 09 de febrero dle 2023. </t>
  </si>
  <si>
    <t>1. Insuficiencia de personal en OCI que apoye la ejecución del Plan Anual de Auditorías - PAA, aprobado.
2. Ejecución de actividades  no contempladas inicialmente en el Plan Anual de Auditorías que afectan el cronograma y programación inicial de actividades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</si>
  <si>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</si>
  <si>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Fallas en el cumplimiento de la tercera línea de defensa.
2. Disminución de calificación en el Índice de Desempeño Institucional y/o Índice de Control Interno que se miden a través del Formulario Único de Reporte y Avance a la Gestión - FURAG.
3. Hallazgos entes de control externo.</t>
  </si>
  <si>
    <t>El nivel de ocurrencia se estableció en uno, debido a que al menos una vez en el año se ha detectado la modificación del Plan Anual de Auditorías al no poder adelantar todas las auditorías o seguimientos planeados al inicio del año.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</si>
  <si>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</si>
  <si>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</si>
  <si>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</si>
  <si>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</si>
  <si>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</si>
  <si>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 xml:space="preserve">A la fecha de corte no se materializó el riesgo identificado.
Porcentaje de ejecución 16,6%.
Al periodo de corte, se realizaron 2 reuniones internas OCI (31/01/2023 y 28/02/2023), en las cuales se hizo seguimiento al Plan Anual de Auditorías, entre otros temas.
Así mismo, el jefe OCI remitió solicitud para realizar seguimiento al PAA 2023 con corte a 10/02/2023; mediante correo electrónico del 10/02/2023. </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</si>
  <si>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</si>
  <si>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</si>
  <si>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</si>
  <si>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</si>
  <si>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levante el acta de reunión y de comité CICCI)</t>
  </si>
  <si>
    <t>A la fecha de corte no se materializó el riesgo identificado.
Porcentaje de ejecución 16,6%.
En la sesión del 27/01/2023 del Comité Institucional de Coordinación de Control Interno-CICCI se aprobó la versión 1 del PAA 2023 (punto 5 y 6 del orden del día); a la fecha no se han solicitado modificaciones a dicho plan.
El PAA 2023 se encuentra publicado en el botón de transparencia: https://loteriadebogota.com/wp-content/uploads/PPA_2023-Version-1.pdf</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</si>
  <si>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</si>
  <si>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generacion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</si>
  <si>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</si>
  <si>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Frente al nivel de impacto se estableció afectación económica dado que la información es producida por el recurso humano (tanto de planta como OPS) los cuales reciben remuneración o pago por honorarios.</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</si>
  <si>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</si>
  <si>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</si>
  <si>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</si>
  <si>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 xml:space="preserve">A la fecha de corte no se materializó el riesgo identificado.
Porcentaje de ejecución 16,6%.
Mediante correo del 27/02/2023 el jefe OCI solicitó  a la Contadora verificar y completar el archivo digital y físico relacionado con la auditoría al proceso de gestión financiera y contable 2023; indicando los documentos pendientes de archivo. </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</si>
  <si>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</si>
  <si>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Presentar en PDF los correo electrónicos enviados y recibidos entre el auditor ingeniero designado de la OCI y la Oficina de Sistemas</t>
  </si>
  <si>
    <t xml:space="preserve">Auditor ingeniero designado </t>
  </si>
  <si>
    <t xml:space="preserve">A la fecha de corte no se materializó el riesgo identificado.
Porcentaje de ejecución 16,6%.
Mediante correo del 27/02/2023 se solicitó a la Oficina de Sistemas el back up de los meses de enero y febrero del 2023; se encuentra pendiente la respuesta por parte del proceso. 
El 06/03/2023 se realizó reiteración a la solicitud a la Oficina de Sistemas; así mismo, el mismo día se recició respuesta con el soporte del backup realizado. </t>
  </si>
  <si>
    <t>1. Transcurrir 5 años a partir de la ocurrencia de los hechos, sin que se haya proferido auto de investigación disciplinaria.
2. Alta carga de procesos disciplinarios.
3. Se informan los procesos disciplinarios próximos a caducar.
4. Demora en el suministro de las pruebas documentales.
5. Negligencia del talento humano de la Oficina de Control Disciplinario Interno</t>
  </si>
  <si>
    <t>Posibilidad de afectación reputacional por caducidad de la acción disciplinaria debido a que transcurrieron más de 5 años sin que se expida el auto de investigación formal.</t>
  </si>
  <si>
    <t>1. Impunidad de los hechos presuntamente irregulares.
2. Posibles investigaciones disciplinarias a los instructores del proceso caducado.
3. Incumplimiento de acuerdos de gestión y de los objetivos del proceso de Control Disciplinario Interno.</t>
  </si>
  <si>
    <t>Procedimiento Control Disciplinario Interno</t>
  </si>
  <si>
    <t xml:space="preserve">No se tiene evidencia sobre este riesgo, en consideracion a que el mismo no se presentó para este período. </t>
  </si>
  <si>
    <t>En este bimestre, no se presentó solicitud u acto de corrupción por parte de algun sujeto procesal. En consecuencia no se presentó este riesgo.</t>
  </si>
  <si>
    <t xml:space="preserve">Teniendo en cuenta que no se presentó el referido riesgo, no se tiene ninguna evidencia al respecto. </t>
  </si>
  <si>
    <t>Correo enviado por el Jefe de la Unidad para citar a las mesas de trabajo</t>
  </si>
  <si>
    <t>Informe de visita</t>
  </si>
  <si>
    <t>Realizar visitas a bodegas de Cali, Cota, y a la de GELSA.</t>
  </si>
  <si>
    <t>Acta de asistencia</t>
  </si>
  <si>
    <t>Factor externo</t>
  </si>
  <si>
    <t>Falencias en control de asignación de serie y numeración por parte de la firma impresora.</t>
  </si>
  <si>
    <t>Posibilidad de afectación económica y reputacional por incurrir duplicidad de serie y numeración debido a falencias en la asignación por parte de la firma impresora</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</si>
  <si>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</si>
  <si>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</si>
  <si>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</si>
  <si>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</si>
  <si>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Profesional -Restaurador</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</si>
  <si>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</si>
  <si>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1. Incumplimiento de lineamientos y directrices  que permitan cumplir con la condiciones de almacenamiento
2.  Hallazgos por entes de control 
3. Deterioro de la información física</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</si>
  <si>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</si>
  <si>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Circular 07 de abril de 2022</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</si>
  <si>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</si>
  <si>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</si>
  <si>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No se tienen vigentes acuerdos de pago en el primer bimestre de 2023</t>
  </si>
  <si>
    <t>Las planillas de revisión son archivadas por la Unidad de Loterías en carpetas físicas</t>
  </si>
  <si>
    <t>Jefe Unidad Financiera y Contable - Jefe Unidad de Loterías</t>
  </si>
  <si>
    <t>Carpetra física de Conciliaciones</t>
  </si>
  <si>
    <t>Se realizaron los cargues de las consignaciones de los distribuidores durante el primer bimestre. Se revisó y concilió la información con Tesorería</t>
  </si>
  <si>
    <t>Unidad Financiera y Contable.</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</si>
  <si>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</si>
  <si>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 xml:space="preserve">Procedimiento gestión de cartera PRO.310.244 </t>
  </si>
  <si>
    <t xml:space="preserve">1. Ausencias de mantenimiento a sistemas de información de la Lotería de Bogotá.
2. Inexactitud en la documentación de procedimientos sobre la gestión de infraestructura tecnológica.
3. Debilidades en establecimiento de actividades encaminadas a fortalecerla continuidad del negocio de tecnologías de la información. </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</si>
  <si>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
5. Sanciones por parte de entes de control.
6. Afectación reputacional</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</si>
  <si>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</si>
  <si>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</si>
  <si>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El Jefe de la Oficina de Gestión Tecnológica e Innovación debe identificar y actualizar anualmente el plan de contingencia, esta actualización debe contemplar las nuevas adquisiciones de hardware y software, así como los cambios en la infraestructura. Este plan actualizado debe ser revisado y aprobado en el Comité Institucional de Gestión y Desempeño.</t>
  </si>
  <si>
    <t>Una vez liberado el cambio, mejora o funcionalidad tecnológica por parte del contratista responsable, el Jefe de la Oficina de Gestión Tecnológica e Innovación debe coordinar una capacitación y entrenamiento sobre el desarrollo efectuado. Esta capacitación debe incluir los temas que fueron modificados o desarrollados en la herramienta.</t>
  </si>
  <si>
    <t>https://loteriadbogota-my.sharepoint.com/:f:/g/personal/administrativo_apuestas_loteriadebogota_com/EhZas_mKzwFAuwmZg-rTYSsBMroLFFsXS_XRrDhtn0Bpgg?e=AEJwvI</t>
  </si>
  <si>
    <t xml:space="preserve">En el mes de marzo se realizaron  2 visista a GELSA los días 14 y 16 de marzo de 2023, EL 15 Y 16 de marzo se realizaron la visita a Cali  a las bodegas del proovedor impresor, el 24 de marzo se realizo visita en las bdogeas de Cota-Cundinamarca. </t>
  </si>
  <si>
    <t>https://loteriadbogota-my.sharepoint.com/:f:/g/personal/administrativo_apuestas_loteriadebogota_com/EgW5uiLcot9Pk-ggDLvvzn8BgX9LPOUuAXbbV3FIt2VNJg?e=QjHSMv</t>
  </si>
  <si>
    <t xml:space="preserve">Durante el periodo se materializo el riesgo y dentro del mismo el proovedor impresor realizo la entrega del protocolo de cargue, transporte, almacenamiento, entrega y manipulación del producto, el cual lo empezaron a implementar durante los meses de febrero, marzo y abril junto con un plan de accion. Se adjunta las evidencias de meses de trabajo junto con el proovedor impresor y sus avences. </t>
  </si>
  <si>
    <t>Elaborar protocolo para el cargue, transporte, almacenamiento, entrega y ,manipulación del producto (formularios de chance)</t>
  </si>
  <si>
    <t>Durante el periodo no se materializo el riesgo y dentro del mismo  la unidad de Apuestas realizara capacitacion a los delagados del sorteo autorizado el Dorado.</t>
  </si>
  <si>
    <t>Realizar una capacitación a los trabajadores que  participan como delegados de los sorteos de El Dorado en aspectos como protocolo del sorteo, plan de contingencia y reglamento de Delegados</t>
  </si>
  <si>
    <t>Resolución 042-2021</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</si>
  <si>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</si>
  <si>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https://loteriadbogota-my.sharepoint.com/:f:/g/personal/administrativo_apuestas_loteriadebogota_com/Ej1MnDYly4ZHovCfFfEHk1cBKR8o_AVOXqyINZo3x4RURQ?e=N3IwSf</t>
  </si>
  <si>
    <t xml:space="preserve">Durante el periodo no se materializo el riesgo y dentro del mismo los dias 11 y 12 de abril se realizo capacitacion de la plataforma de Chanseguro a todo el equipo de la unidad de apuestas.  </t>
  </si>
  <si>
    <t xml:space="preserve">Revisar por lo menos 1 vez al semestre el plan de contigencia y actualizarlo si es necesario. </t>
  </si>
  <si>
    <t>Procedimiento Planeación y Control sorteos del juego de Apuestas Permanentes o Chance - PRO-420-196</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</si>
  <si>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</si>
  <si>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Se estableció periodicidad semestral, nivel de ocurrencia uno, ya que no se cuenta con línea base, afectación reputacional menor en caso de insasitencia por parte de los delegados de la Lotería de Bogotá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</si>
  <si>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</si>
  <si>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Posibilidad de afectación económica, reputacional y de operación por incurrir en fallas en el proceso de planificación y/o desarrollo del sorteo debido a falta de información frente al sorteo autorizado.</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</si>
  <si>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</si>
  <si>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https://loteriadbogota.sharepoint.com/:f:/s/SubgerenciaGeneral/apuestas/Ei6qSD5zvM9CgUpNVY3_zBEBmYct7zrHqT4YTblMoXEHjg?e=c8bFM7</t>
  </si>
  <si>
    <t xml:space="preserve">No se ha materializado el riesgo mensualmente, en el  proceso de fiscalización el consecionario tiene una carpeta compartida en donde retroalimenta las obligaciones del contrato de concesión 066, no obstante mediante comunicacion 2-2023-665, la unidad solicito al concesionario actualizar la infomarción de marzo y abril del 2023.  </t>
  </si>
  <si>
    <t>https://loteriadbogota-my.sharepoint.com/:f:/g/personal/administrativo_apuestas_loteriadebogota_com/EtchNuQKzwRNuSi3zxpbCyEBXPmps6c-_LxS29-XxhJwJg?e=0fa3NQ</t>
  </si>
  <si>
    <t xml:space="preserve">Durante el periodo no se materializo el riesgo y dentro del mismo y en el  proceso de fiscalización  el concesionario tiene una carpeta compartida en donde retoalimenta la infomacion de las obligaciones de manera mensual, igual forma esta obligación especifica 12 (item 9.2) contrato de concesión 066 esta tambien la radica por medio del sistema intregado "SIGA". </t>
  </si>
  <si>
    <t>No documentado</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</si>
  <si>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</si>
  <si>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1. Disminución de recursos para la salud
2.  Procesos sancionatorios, administrativos o judiciales al que diera lugar.
3. Afectación de la credibilidad de la Entidad.</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</si>
  <si>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</si>
  <si>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Omision de la información por parte del concesionario.
2.  Fallas tecnológicas en el sistema de auditoria propio de la entidad.        
3. La no validacion de la informacion por parte del responsable del sello digital de la entidad concedente.       4.</t>
  </si>
  <si>
    <t>https://loteriadbogota-my.sharepoint.com/:b:/g/personal/administrativo_apuestas_loteriadebogota_com/EdHX1WMx3G5Mge0AnO6UBg4BncBEw9v6NRgVafUE_GoE5Q?e=0tl9BL</t>
  </si>
  <si>
    <t xml:space="preserve">Durante el periodo no se materializo el riesgo y dentro del mismo se realizo visita a las bodegas principales del proovedor impresor ubicadas en caloto cauca los dias 15 y 16 de abril, el cual se anexa actas. </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</si>
  <si>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infomrma al supervisor del contrato para que requiera al proovedor impresor. 
Como soporte de la ejuccion del control se cuenta con actas y/o informes de la visita. </t>
  </si>
  <si>
    <t xml:space="preserve">1. Procesos disciplinarios, fiscales y penales.
2. Disminución de ingresos y transferencias a la salud.
3, Incumplimiento contractual </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</si>
  <si>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</si>
  <si>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https://loteriadbogota-my.sharepoint.com/:f:/g/personal/administrativo_apuestas_loteriadebogota_com/EkBNZZfkBwJHpoy5F6H7AsIBQ5g87rS7MhDeRxXyprhxCA?e=InvshK</t>
  </si>
  <si>
    <t xml:space="preserve">Durante el seguimiento no se materializo el riesgo, el dia 03/29/2023 se realizo una reunion en donde se definieron mejoramientos al aplicativo de los promocionales y rifas. </t>
  </si>
  <si>
    <t>Matriz concepto y autorización vigente y diligenciada</t>
  </si>
  <si>
    <t>Diligenciar la matriz de de concepto y autorización, una vez se validen los requisitos legales allegados por el solicitante.</t>
  </si>
  <si>
    <t>Instructivo solicitud juegos promocionales y rifas
Decreto 1068 de 2015
Decreto 2104 de 2016
Procedimiento autorización y emisión de concepto PRO-420-191-10</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</si>
  <si>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</si>
  <si>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Se determina el riesgo de carácter semestral , debido a que nunca se ha materializado, se califica su nivel de ocurrencia en cero.
Frente al impacto reputacional, es leve, según las escalas de valoración del impacto.</t>
  </si>
  <si>
    <t xml:space="preserve">1. Proceso sancionatorio
2.Apertura de procesos disciplinarios, fiscales y penales para los responsables involucrados.
</t>
  </si>
  <si>
    <t>Posibilidad de afectación  reputacional por expedición de autorización de promocionales y rifas con incumplimiento de requisitos legales con el fin de beneficiar a un tercero.</t>
  </si>
  <si>
    <t xml:space="preserve">No se materializo riesgo, en la Unidad de Apuestas realizó el procedimiento relacionado con las visitas administrativas a los gestores promocionales,  el cual se sometera a aprobacion en el proximo comité en el mes de mayo por parte del Comité Institucional, se anexa el procedimiento como evidencia. </t>
  </si>
  <si>
    <t>30/12/2023</t>
  </si>
  <si>
    <t>Unidad de Apuestas y Control de Juegos - Área de Comunicaciones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</si>
  <si>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</si>
  <si>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</si>
  <si>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Posibilidad de afectación económica y reputacional debido a la disminución de solicitudes y autorizaciones de juegos promocionales y rifas de competencia de la Lotería de Bogotá</t>
  </si>
  <si>
    <t>1. Desconocimiento de la ciudadanía respecto de la normatividad existente para la realización de Juegos Promocionales y Rifas.
2. Incumplimiento de los requisitos legales para la realización de Juegos Promocionales y Rifas.</t>
  </si>
  <si>
    <t>https://loteriadbogota-my.sharepoint.com/:x:/g/personal/oficinadisciplinarios_loteriadebogota_com/EaemZvEP5iRPic-oqtjUAr8BvB87xuBCI3xsZZ3Bsi1sUg?e=VhzCK6</t>
  </si>
  <si>
    <t xml:space="preserve">1. Para el periodo del reporte no se mateializó el riesgo.
2.frente a la ejecución del control, se actualizó la base de procesos con corte a 30 de junio, respecto de los procesos en físico a cargo de la dependencia.
3. Frente a la ejecución de la actividad del plan de acción se actualizó la base de datos para los meses de mayo y junio. </t>
  </si>
  <si>
    <t xml:space="preserve">Durante este periodo y en relacion con la evaluación mensual de existencia de proocesoos no se materializó la pérdida de algún expediente . </t>
  </si>
  <si>
    <t>Base de datos actualizada.</t>
  </si>
  <si>
    <t>De forma mensual, se realizará la revisión de procesos y actulización de la base de datos, para constatar la existencia física de los procesos.</t>
  </si>
  <si>
    <t>Ley 1952 de 2019</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</si>
  <si>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</si>
  <si>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1. Impunidad de los hechos materia de investigación.
2. Posibles investigaciones disciplinarias a los instructores del proceso perdido.
3. Incumplimiento de acuerdos de gestión y de los objetivos del proceso de Control Disciplinario Interno.</t>
  </si>
  <si>
    <t>Posibilidad de afectación reputacional por pérdida del expediente disciplinario, debido al retiro no autorizado de expedientes por parte de un tercero o el profesional de apoyo de la oficina o por traslado de la dependencia a otras instalaciones.</t>
  </si>
  <si>
    <t xml:space="preserve">Retiro no autorizado de algún expediente disciplinario por parte de un tercero o el profesional de apoyo de la oficina.
Pérdida de expedientes por razón de traslado de la oficina a otras instalaciones.
</t>
  </si>
  <si>
    <t xml:space="preserve">1. Para el periodo del reporte no se mateializó el riesgo.
2.frente a la ejecución del control, debido a que no se presentaron ofrecimientos o dádivas por parte de algún investigado, no fue necesario interponer denuncia ante las autoridades competentes. 
3. Frente a la ejecución de la actividad del plan de acción, la capacitación se realizará en el último bimestre de 2023. </t>
  </si>
  <si>
    <t>Soporte de la capacitacion y listado de asistencia.</t>
  </si>
  <si>
    <t>Incluir dentro de las capacitaciones que deba realizar la OCDI a los servidores de la Lotería de Bogotá, la temática sobre corrupción y soborno al interior del proceso disicplinario.</t>
  </si>
  <si>
    <t>Política anticorrupción y gestión antisoborno de la Lotería de Bogotá</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</si>
  <si>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</si>
  <si>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Posibilidad de afectación reputacional debido al ofrecimiento, por parte del investigado, de dádivas u otro tipo de incentivos para obtener como beneficio, propio o de terceros, una decisión favorable dentro del proceso disciplinario.</t>
  </si>
  <si>
    <t xml:space="preserve">1. Para el periodo del reporte no se mateializó el riesgo.
2.frente a la ejecución del control, se actualizó la base de procesos con corte a 30 de junio, respecto de los procesos que cuentan con fecha de caducidad a diciembre de 2023.
3. Frente a la ejecución de la actividad del plan de acción se actualizó la base de datos para los meses de mayo y junio. </t>
  </si>
  <si>
    <t xml:space="preserve">No se tiene evidencia sobre este riesgo, en consideracion a que el mismo no se presentó para este período. 
</t>
  </si>
  <si>
    <t xml:space="preserve">Durante este periodo y en relacion con las evaluaciones de los procesos disciplinarios, en ninguno de ellos se materializó el fenomeno de la caducidad. </t>
  </si>
  <si>
    <t xml:space="preserve">Durante este periodo y en relacion con las evaluaciones de los procesos disciplinarios, en ninguno de ellos se materializ el fenomeno de la caducidad. </t>
  </si>
  <si>
    <t>De forma mensual, se realizará la revisión de procesos y actulización de la base de datos, para verificar el estado la ocurrencia de posibles caducidades.</t>
  </si>
  <si>
    <t xml:space="preserve">El Jefe de la Oficina de Control Disciplinario Interno, y su profesional de apoyo, bimestralmente, verificarán las actuaciones disciplinarias que no tienen auto de investigación disciplinaria con el fin de evaluarlas, mediante la actualización de la base de datos de procesos, a efectos de emitir dicha decisión antes de que se presente el fenómeno jurídico de caducidad.
Si se identifica un proceso que está próximo a caducar,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del auto de investigación displinaria es anterior a la fecha de caducidad.
</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</si>
  <si>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</si>
  <si>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</si>
  <si>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</si>
  <si>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https://loteriadbogota-my.sharepoint.com/:f:/g/personal/administrativo_apuestas_loteriadebogota_com/EvByLDQtj6RIjiGkLpx77QABQ73bfhCtGP1e15Vaa5nCwA?e=kidxeb</t>
  </si>
  <si>
    <t>Para los meses respectivos se han realizado visitas a los puntos de venta el cual tiene sus respectivos informes, esta en programacion la visita y su respectivo informe de fiscalizacion al consecionario.</t>
  </si>
  <si>
    <t xml:space="preserve">Para los meses respectivos se han realizado visitas a los puntos de venta el cual tiene sus respectivos informes, esta en programacion la visita y su respectivo informe de fiscalizacion al consecionario. </t>
  </si>
  <si>
    <t>https://loteriadbogota-my.sharepoint.com/:f:/g/personal/administrativo_apuestas_loteriadebogota_com/EpXcv1Jr4H9Mndx5vlRMSqYB8SeWCeFd4ljQLszPK0FGqA?e=xPkhtp</t>
  </si>
  <si>
    <t xml:space="preserve">Se realizo visita a las bodegas del concesionario para verificar la recepcion de formularios </t>
  </si>
  <si>
    <t>Posibilidad de afectación económica y reputacional por ocurrencia de soborno al responsable de realizar visitas de inspección y fiscalización para beneficiar al concesionario.</t>
  </si>
  <si>
    <t>C:\Users\androd\OneDrive\LOTERIA DE BOGOTA\CARPETAS COMPARTIDAS - Andres Rodriguez\CONTRATACION\ETB\2021\Planes de Medios
C:\Users\androd\OneDrive\LOTERIA DE BOGOTA\CARPETAS COMPARTIDAS - Andres Rodriguez\CONTRATACION\CM Natalia Blanco\2023\Seguimiento
https://loteriadebogota.com/juegolegal/
https://loteriadebogota.com/juegospromocionales/</t>
  </si>
  <si>
    <t>1- No se materializo ningun riesgo.
2- Se ejecuta a campaña Juego Legal Alianza acueducto con plan de medios digital durante los meses de marzo a mayo. (ver plan de medios)
3- Se continuo con la publicación de campañas de juego legal en las redes sociales (ver parrillas de contenido)
4- Se diseño y publico fondo de pantalla para equipos de la entidad de la campaña Juego Legal sensibilización. (Informe Agencia de Publicidad)
5- Se realizo monitoreo de visitas a las landing page de Juego Legal. (Informe Agencia de Publicidad)
6- Se envio mailing de la
campaña Juego Legal “No retes a tu suerte” a la BD de los compradores de la pagina web. (Informe Agencia de Publicidad)
7-  Se continuo con la inserción del sello de Juego Legal en el material grafico desarrollado para las diferentes campañas comerciales de la marca, con el objetivo de generar alta recordación en los usuarios del Juego Legal. (Informe Agencia de Publicidad)</t>
  </si>
  <si>
    <t xml:space="preserve">1- No se materializo ningun riesgo.
2- Se ejecuta a campaña Juego Legal Sensibilización con plan de medios en Radio y Digital durante el mes de enero.
3- Se realizo noticia y publicaciones de la campaña de Rifas Juego Legal. 
4- Se continuo con las campañas de juego legal en las redes sociales (ver parrillas de contenido).
</t>
  </si>
  <si>
    <t>https://loteriadbogota-my.sharepoint.com/:f:/g/personal/administrativo_apuestas_loteriadebogota_com/EqWfrU6Wu91Do-OQqa26X6cBD8fKqujS5yAxmQhO-_EYFw?e=hhVeaa</t>
  </si>
  <si>
    <t xml:space="preserve">se realiza seguimiento a actividades de lucha contra juego ilegal por parte del concesionario de acuerdo a los informes entregados por el mismo </t>
  </si>
  <si>
    <t>1. No realización de visitas de control, inspección y vigilancia.
2. Bajo nivel de operativos de control al juego ilegal
3. Mayor ganancia para los apostadores en el juego ilegal.
4. Debilidades en el proceso judicial penal frente al delito.</t>
  </si>
  <si>
    <t>https://loteriadbogota.sharepoint.com/:f:/s/SubgerenciaGeneral/apuestas/EvliEwWUeENPpnOEsncU0WkBsTfKsgo-2u4rtvAz3ZPvCw?e=IpwtEn</t>
  </si>
  <si>
    <t xml:space="preserve">En el mes de marzo y abril se realizaron 18 visitas administrativas a los puntos de venta del consecionario. </t>
  </si>
  <si>
    <t>1. Liquidación anticipada del contrato
2. Procesos sancionatorios 
3. Hallazgos de entes de control con incidencia fiscal, disciplinaria y penal
4. Disminución recursos para la salud
5. Disminución de transferencia de recursos para la entidad Concedente.</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</si>
  <si>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</si>
  <si>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Los soportes están adjuntos a los boletines diarios de tesorería de los meses de marzo y abril.</t>
  </si>
  <si>
    <t xml:space="preserve">i. No se ha materializado el riesgo. en el perido marzo-abril . La tesorera verifica los saldos diarios  con los movimientos  de saldos del día anterior (entradas y salidas a la cuenta bancaria).
iii. Diariamente se determina el estado de la transacción realizada, mediante la información reportada en los portales bancarios resultado de las transaciciones realizadas , dicho reporte se imprime y adjunta a la orden de pago. que hace parte del Bolentin diario de tesoreria. </t>
  </si>
  <si>
    <t>El Tesorero General, diariamente hará la verifición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tramitadas.Como soporte  de la ejecución del control se realizan las conciliaciones bancarias mensualmente.</t>
  </si>
  <si>
    <t xml:space="preserve">Las ordenes de pago giradas se consulta en el aplicativo  financiero, modulo de tesoreria. </t>
  </si>
  <si>
    <t xml:space="preserve">I. No se ha materilaizado el riesgo en el perido de marzo-abril . II  Se lleva el control de las ordenes aprobadas para giro por parte del jefe de unidad Financiera y el ordenador del gasto. III. Se da cumplimiento  de acuerdo a lo establecido en el procedimiento de egresos  PRO 310-246. Para realizar el pago correspondiente. </t>
  </si>
  <si>
    <t>El Auxiliar de Tesorería verificará diariamente la relación de las órdenes de pago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t>
  </si>
  <si>
    <t xml:space="preserve">los soportes reposan en los archivos de la Unidad Financiera y Contable </t>
  </si>
  <si>
    <t>i.  No se ha materializado el riesgo en el periodo de marzo-abril. ii. Se relizan mensualmente las conciliaciones por parte de un funcionario de la Unidad Financiera y Contable.iii se verifica a fin de mes los saldos en el balance general cuando se realizan las conciciliaciones .</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</si>
  <si>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</si>
  <si>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 xml:space="preserve">No aplica para el periodo de reporte marzo-abril </t>
  </si>
  <si>
    <t xml:space="preserve">i. No sa ha materializado el riesgo en el periodo de marzo-abril . II . En este periodo de  no se ha realizado apertura y cierre de cuentas bancarias.iii. Se tiene actualizada la informacion de las calificadoras de riesgo de las difrentes entidades financieras. </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</si>
  <si>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</si>
  <si>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I  No se ha materializado el riesgo en el periodo de marzo-abril  . Ii . En este perido  no se ha realizado apertura y cierre de cuentas bancarias.III . se tiene encuenta lo establecido  en el protocolo de seguridad y manejo de cuentas bancarias.</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</si>
  <si>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</si>
  <si>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https://loteriadbogota.sharepoint.com/:f:/s/CARPETASCOMPARTIDAS/EsPo6exJ2jNPglwPh-a8JrgBCkIyB7BCpqXv2Eu2TGsSYg?e=YSH9WM</t>
  </si>
  <si>
    <t>I. No se ha materializado el riesgo en el  periodo marzo abril.II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</si>
  <si>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</si>
  <si>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https://loteriadbogota.sharepoint.com/:f:/s/CARPETASCOMPARTIDAS/EkoFQEc56oBAqbLER6ejXNwB1VpfYqcgbLS87jv3WPjA7w?e=mIhp9m</t>
  </si>
  <si>
    <t xml:space="preserve">I. No se ha materializado el riesgo en el perido de marzo-abril . II  se lleva control  en  formato en excel del inventario diario de los tokens. III  se tiene actualizada la relación de Tokens , según formato FRO 310-424-1 .Se cuentan con dos cajas fuertes una en la Oficina del tesorero  y la  otra en la oficina del auxiliar de tesoreria.  Cada uno maneja sus claves y se da aplicabilidad de los controles establecidos en el protocolo de seguridad y manejo de las cuentas. </t>
  </si>
  <si>
    <t>La tesorera y el funcionario auxiliar de tesorería,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estan los documentos custodiados y elementos en las bovedas de seguridad.</t>
  </si>
  <si>
    <t>https://loteriadbogota.sharepoint.com/:f:/s/CARPETASCOMPARTIDAS/Enevf2zHTdRNgiGaxaQ-PwIBWuYuBDkB8Go5uUI5fdO7LQ?e=6o3SCg</t>
  </si>
  <si>
    <t xml:space="preserve"> I. No se materializo el riesgo en el periodo de  marzo-abril II.Para este  bimestre se realizaron  las actividades  de acuerdo a las directrices establecidas  . III.se da cumplimiento al   protocolo de seguridad y manejo de las cuentas.</t>
  </si>
  <si>
    <t>El  Tesorero General diariamente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deja el archivo excel .</t>
  </si>
  <si>
    <t>z:\share point\2023\certificaciones 2023</t>
  </si>
  <si>
    <t>Durante el bimestre mayo - junio de 2023, no se realizó materialización del riesgo. El procedimiento se encuentra actualizado. Se expidieron las certificaciones de idoneidad requeridas.</t>
  </si>
  <si>
    <t>Durante el bimestre marzo - abril de 2023, no se realizó materialización del riesgo. El procedimiento se encuentra actualizado.  Se expidieron las certificaciones de idoneidad requeridas.</t>
  </si>
  <si>
    <t xml:space="preserve">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
Soporte de control de la ejecución: Formato Certificado de Idoneidad
</t>
  </si>
  <si>
    <t>z:\share point\nominas\2023</t>
  </si>
  <si>
    <t>Durante el bimestre mayo - junio de 2023, no se realizó materialización del riesgo. Antes del cierre de la pre nómina, se realizaron las validaciones y aprobaciones por parte de la Jefe de la Unidad de Talento Humano y la secretaria General.</t>
  </si>
  <si>
    <t>Durante el bimestre marzo - abril de 2023, no se realizó materialización del riesgo. Antes del cierre de la prenómina, se realizaron las validaciones y aprobaciones por parte de la Jefe de la Unidad de Talento Humano y la secretaria General.</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</si>
  <si>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</si>
  <si>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Durante el bimestre mayo - junio de 2023, no se realizó materialización del riesgo. Se realizó el cargue de todas las novedades en el nuevo aplicativo ADA , una vez se verificaron los valores se procedió a los cierres.</t>
  </si>
  <si>
    <t>Durante el bimestre marzo - abril de 2023, no se realizó materialización del riesgo. Se realizó el cargue de todas las novedades en el nuevo aplicativo ADA , una vez se verificaron los valores se procedio a los cierres.</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</si>
  <si>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</si>
  <si>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Evidencias en fisico</t>
  </si>
  <si>
    <t>Durante el bimestre mayo - junio de 2023, no se realizó materialización del riesgo. El procedimiento se encuentra actualizado de acuerdo con las necesidades. Se expidieron las certificaciones requeridas por los funcionarios de acuerdo con lo establecido en el procedimiento.</t>
  </si>
  <si>
    <t>Durante el bimestre marzo - abril de 2023, no se realizó materialización del riesgo. El procedimiento se encuentra actualizado de acuerdo con las necesidades.  Se expidieron las certificaciones requeridas por los funcionarios de acuerdo con lo establecido en el procedimiento.</t>
  </si>
  <si>
    <t xml:space="preserve">El responsable de expedición de certificados proyecta el documento para firma de la Jefe de la Unidad de Talento Humano con los soportes correspondientes, cada vez que sea requerido.
Soporte de control de la ejecución: Formato de solicitud y certificados proyectados
</t>
  </si>
  <si>
    <t>Durante el bimestre mayo - junio de 2023, no se realizó materialización del riesgo. Antes del cierre de la pre nómina, la secretaria General validó y aprobó la pre nómina.</t>
  </si>
  <si>
    <t>Durante el bimestre marzo - abril de 2023, no se realizó materialización del riesgo. Antes del cierre de la prenómina, la secretaria General validó y aprobó la prenómina.</t>
  </si>
  <si>
    <t>Durante el bimestre mayo - junio de 2023, no se realizó materialización del riesgo. Durante este periodo se da continuidad al proceso de sistematización de la nómina, revisión de novedades de las pre nóminas y la verificación de la misma para el cierre</t>
  </si>
  <si>
    <t>Durante el bimestre marzo - abril de 2023, no se realizó materialización del riesgo. Durante este periodo se da continuidad al proceso de sistematización de la nómina, revisión de novedades de las prenominas y la verificación de la misma para el cierre</t>
  </si>
  <si>
    <t>z:\share point\2023\planes talento humano</t>
  </si>
  <si>
    <t>Durante el bimestre mayo - junio de 2023, no se realizó materialización del riesgo. Se cuenta con el Plan de Capacitaciones y Plan de Bienestar, los cuales con corte 30 de junio tienen ejecución al 100%.</t>
  </si>
  <si>
    <t>Durante el bimestre marzo - abril de 2023, no se realizó materialización del riesgo.  Se realiza seguimiento a lo establecido en los planes de capacitación y bienestar para la realización de las actvidades .</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</si>
  <si>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</si>
  <si>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Durante el bimestre mayo - junio de 2023, no se realizó materialización del riesgo. Se cuenta con el Plan de Capacitaciones y Plan de Bienestar, los cuales tienen seguimiento con corte 30 de junio de 2023.</t>
  </si>
  <si>
    <t>Durante el bimestre marzo - abril de 2023, no se realizó materialización del riesgo..  Teniendo en cuenta los resultados de la encuesta se realizan plan de capacitación donde se planean tematicas referentes a lo que indicaron los colaboradores.</t>
  </si>
  <si>
    <t xml:space="preserve">z:\share point\2023\capacitaciones soportes 2023
</t>
  </si>
  <si>
    <t>Durante el bimestre mayo - junio de 2023, no se realizó materialización del riesgo. Para este periodo ingreso un funcionario público</t>
  </si>
  <si>
    <t>Durante el bimestre marzo - abril de 2023, no se realizó materialización del riesgo. Para este periodo ingreso un funcionario público</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</si>
  <si>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</si>
  <si>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Durante el bimestre mayo - junio de 2023, no se realizó materialización del riesgo. Se cumplio con lo establecido en el plan de capacitaciones y se cuenta con los listados de asistencia</t>
  </si>
  <si>
    <t>Durante el bimestre marzo - abril de 2023, no se realizó materialización del riesgo. Se cumplio con lo establecido en el plan de capacitaciones y se cuenta con los listados de asistencia</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</si>
  <si>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</si>
  <si>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Durante el bimestre mayo - junio de 2023, no se realizó materialización del riesgo. Se realizó capacitación de inducción y reinducción de SST el día 25 de mayo de 2023 a funcionarios y contratistas.</t>
  </si>
  <si>
    <t>Durante el bimestre marzo - abril de 2023, no se realizó materialización del riesgo.  Se realizó capacitación de inducción  y reinducción  de SST el dia 2 de marzo  de 2023 .</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</si>
  <si>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</si>
  <si>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https://loteriadbogota-my.sharepoint.com/personal/seguridadysaludeneltrabajo_loteriadebogota_com/_layouts/15/onedrive.aspx?id=%2Fpersonal%2Fseguridadysaludeneltrabajo%5Floteriadebogota%5Fcom%2FDocuments%2FSST%202022%2FComit%C3%A9s&amp;view=0</t>
  </si>
  <si>
    <t>Durante el bimestre mayo - junio de 2023, no se realizó materialización del riesgo. Se realiza plan de mejora de clima laboral, teniendo en cuenta los resultados obtenidos en la encuesta realizada.</t>
  </si>
  <si>
    <t>Durante el bimestre marzo - abril de 2023,  no se realizó materialización del riesgo. Se analiza resultados de la encuesta de clima laboral y se realiza plan de mejora para dar cumplimiento a los hallazgos.</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</si>
  <si>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</si>
  <si>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Durante el bimestre mayo - junio de 2023, no se realizó materialización del riesgo. Se cuenta con el Comité de Convivencia establecido y se reúne de manera periódica de acuerdo con la normativa.</t>
  </si>
  <si>
    <t>Durante el bimestre marzo - abril de 2023, no se realizó materialización del riesgo.  Durante este periodo se realizaron elecciones para el comité de convivencia laboral  (el dia 9 de marzo de 2023), se cuenta con  acta de conformación.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</si>
  <si>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</si>
  <si>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Durante el bimestre mayo - junio de 2023, no se realizó materialización del riesgo. Se realizó capacitación de inducción y reinducción de SST el día 25 de mayo de 2023 .</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</si>
  <si>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</si>
  <si>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Durante el bimestre mayo - junio de 2023, no se realizó materialización del riesgo. Se cuenta con los procedimientos establecidos, sin embargo, serán sujetos a revisión por parte del comité de convivencia para su validación y ajustes a que haya lugar. </t>
  </si>
  <si>
    <t xml:space="preserve">Durante el bimestre marzo - abril de 2023, no se realizó materialización del riesgo. Se cuenta con los procedimientos establecidos, sin embargo serán sujetos a revisión por parte del comite de convevencia para su validación y ajustes a que haya lugar. </t>
  </si>
  <si>
    <t>Durante el bimestre mayo - junio de 2023, no se materializó el riesgo. Se revisaron los procedimientos considerando que no es necesaria su actualización, sin embargo, en el transcurso de la vigencia se procederá a realizar los ajustes a que haya lugar.</t>
  </si>
  <si>
    <t>Durante el bimestre marzo - abril de 2023, no se materializó el riesgo.  Se revisaron los procedimientos considerando  que no es necesaria su actualización, sin embargo en el transcurso de la vigencia se procedera a realizar los ajustes a que haya lugar.</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</si>
  <si>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</si>
  <si>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https://loteriadbogota-my.sharepoint.com/personal/seguridadysaludeneltrabajo_loteriadebogota_com/_layouts/15/onedrive.aspx?id=%2Fpersonal%2Fseguridadysaludeneltrabajo%5Floteriadebogota%5Fcom%2FDocuments%2FSHARE%20POINT&amp;view=0</t>
  </si>
  <si>
    <t>Durante el bimestre mayo - junio de 2023, no se realizó materialización del riesgo. Se han realizado actividades para prevención de riesgo osteomuscular, tales como la continuidad en las pausas activas en los puestos de trabajo.</t>
  </si>
  <si>
    <t>Durante el bimestre marzo - abril de 2023, no se realizó materialización del riesgo.  Se han realizado actividades para prevención de riesgo osteomuscular  en los  puestos de trabajo, de igual manera se realizan las pausas activas y la actividad de zumba.</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</si>
  <si>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</si>
  <si>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Durante el bimestre mayo - junio de 2023, no se realizó materialización del riesgo. No se reportaron incidentes ni accidentes para periodo. No obstante, en caso de ocurrir cualquiera de estas dos situaciones, se procederá a aplicar lo establecido en el procedimiento.</t>
  </si>
  <si>
    <t>Durante el bimestre marzo - abril de 2023, no se realizó materialización del riesgo.   No se reportaron incidentes ni accidentes para periodo.   No obstante, en caso de ocurrir cualquiera de estas dos situaciones, se procedera a aplicar lo establecido en el procedimiento.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</si>
  <si>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</si>
  <si>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https://loteriadbogota-my.sharepoint.com/personal/seguridadysaludeneltrabajo_loteriadebogota_com/_layouts/15/onedrive.aspx?id=%2Fpersonal%2Fseguridadysaludeneltrabajo%5Floteriadebogota%5Fcom%2FDocuments%2FSST%202022&amp;view=0</t>
  </si>
  <si>
    <t>Durante el bimestre mayo - junio de 2023, no se realizó materialización del riesgo. Se realiza visita de seguimiento a las instalaciones y puestos de trabajo por parte de la ARL para establecer las mejoras pertinentes y actualizar la “matriz de identificación de peligros y valoración de riesgos”, teniendo en cuenta los cambios obtenidos por la remodelación de las instalaciones de la Lotería de Bogotá.</t>
  </si>
  <si>
    <t>Durante el bimestre marzo - abril de 2023, no se realizó materialización del riesgo.  Se realiza matriz de identificación de peligros para la sede de venecia de la Loteria de Bogotá</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</si>
  <si>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</si>
  <si>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Registro en los siguientes formatos:
1. Para auditorias basadas en riesgos:
FRO102-479-1 Conocimiento del Proceso y su Estructura (informando que se haya consultado el SISJUR o con el proceso auditado de la vigencia de los documentos o del marco legal)
2. Para trabajos de auditoria diferentes a las basadas en riesgos
Pantallazo de la consulta realizada en SISJUR de la normatividad relacionada en el marco legal descrito en el formato FRO102-484-1 Informe de ley o seguimiento</t>
  </si>
  <si>
    <t>Acta de reunión o traza de correos electronicos entre el auditor líder y el equipo del proceso auditado y/o pantallazo del chat de Teams de las reuniones programadas entre el auditor líder y el equipo del proceso auditado donde se refleje el registro de los resultados de la sesión.</t>
  </si>
  <si>
    <t xml:space="preserve">Elaborar las actas de reunión entre el auditor líder y el equipo del proceso auditado donde se evidencie el registro de los resultados obtenidos en la revisión de los hallazgos y/u observaciones identificadas.
Generar las capturas de pantalla donde se refleje el registro de los resultados obtenidos en la reunión de revisión de los hallazgos y/u observaciones identificadas, entre el auditor líder y el equipo del proceso auditado.
Generar en formato PDF. la traza de correos electronicos donde se refleje el registro de los resultados obtenidos en la  revisión de los hallazgos y/u observaciones identificadas, entre el auditor líder y el equipo del proceso auditado. </t>
  </si>
  <si>
    <t>El auditor designado en el Plan Anual de Auditoría vigente revisa en conjunto con el responsable y/o personal del proceso auditado a través de una o varias reuniones presenciales o virtuales, o remite por correo electronico,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electronico, el auditor líder solicita la información y/o documentación que los desvirtué para analizarla y en caso a que haya lugar, se retira o confirma.
Como evidencia se deja  el acta de reunión o traza de correos electronicos entre el auditor líder y el equipo del proceso auditado o pantallazo del chat de Teams de las reuniones programadas donde se refleje el registro de los resultados de la sesión.</t>
  </si>
  <si>
    <t>I. No se ha reportado novedad sobre este procedimeinto hasta el mes de Agosto 2024</t>
  </si>
  <si>
    <t>https://loteriadbogota-my.sharepoint.com/:x:/g/personal/paula_forero_loteriadebogota_com/EU99GsN1HJFDiVgHRA2Uu0AB1teJ54AWpbRZyTm9kxQTug?e=9Bn0h9</t>
  </si>
  <si>
    <t>Se revisó el procedimiento , y se envio el reporte a control interno del mes de febrero 28 2024</t>
  </si>
  <si>
    <t>Adelantar la revisión periódica del procedimiento de gestión de cartera- distribuidores, y actualizar en caso de ser necesario.</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</si>
  <si>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</si>
  <si>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Revisar y actualizar el procedimiento de Gestión de Recaudo - Distribuidores en caso de ser necesario</t>
  </si>
  <si>
    <t>Procedimiento Gestión de Recaudo - Distribuidores</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</si>
  <si>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</si>
  <si>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</si>
  <si>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 xml:space="preserve">Posibilidad de afectación económica y reputacional por incremento de cartera de distribuidores debido al incumplimiento en acuerdos de pago. </t>
  </si>
  <si>
    <t>1. No hacer seguimiento de acuerdos de pago.</t>
  </si>
  <si>
    <t>Se realizaron los coreos de despacho a los distribuidores que cumplieron con el pago. Se reportó el incumplimiento en el pago de dos distribuidores y se formuló acuerdo de pago</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</si>
  <si>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</si>
  <si>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Archivos de consignaciones y archivos de carga</t>
  </si>
  <si>
    <t>En el primer bimestre no se presentó materialización del riesgo.
Se realizaron y enviaron los memorandos de despacho a la Unidad de Loterías via correo electrónico. (los soportes se encuentran en las carpetas de correo electrónico)
No se realizó actualización del procedimiento de gestión de cartera</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</si>
  <si>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</si>
  <si>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Posibilidad de afectación económica y reputacional por retención de distribuidores debido al registro inoportuno de información de pagos, premios y promocionales de distribuidores.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</si>
  <si>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</si>
  <si>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</si>
  <si>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</si>
  <si>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</si>
  <si>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a 31 de mayo de 2023</t>
  </si>
  <si>
    <r>
      <rPr>
        <b/>
        <sz val="11"/>
        <color theme="1"/>
        <rFont val="Calibri"/>
        <family val="2"/>
        <scheme val="minor"/>
      </rPr>
      <t xml:space="preserve">Nota: </t>
    </r>
    <r>
      <rPr>
        <sz val="11"/>
        <color theme="1"/>
        <rFont val="Calibri"/>
        <family val="2"/>
        <scheme val="minor"/>
      </rPr>
      <t>Se presenta patrimonio con corte a 31-05-2023 como guía:</t>
    </r>
  </si>
  <si>
    <t>1. Disminución de la credibilidad y transparencia del sector
2. Disminución de las ventas de chance y lotería: Disminución de recursos para la salud.</t>
  </si>
  <si>
    <t>1. Disminución de la credibilidad y transparencia del sector
2. Disminución de las ventas de chance y lotería
3. Disminución de recursos para la salud.</t>
  </si>
  <si>
    <t>El  designado debe diligenciar el informe de seguimiento de las obligaciones contractuales del contrato de concesion mensual y porteriormente remitirlo para firma del supervisor del contrato.</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</si>
  <si>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</si>
  <si>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</si>
  <si>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Enviar el informe de seguimiento a indicadores a todos los Jefes de área, otorgando un plazo para recibir comentarios, previo a su publicación en página web.</t>
  </si>
  <si>
    <t>Informe de seguimiento a indicadores, y correo electrónico</t>
  </si>
  <si>
    <t>Presentar la matriz de riesgos institucional actualizada por lo menos dos veces al año</t>
  </si>
  <si>
    <t>Enlace de evidencias ejecución del control</t>
  </si>
  <si>
    <t>Enlace de evidencias ejecución del plan de acción</t>
  </si>
  <si>
    <t>Materialización del riesgo</t>
  </si>
  <si>
    <t>SÍ</t>
  </si>
  <si>
    <t>Materialización del riesgo en el periodo</t>
  </si>
  <si>
    <t>Posibilidad de afectación económica debido a baja ejecución financiera por inadecuada planeación en definición de proyectos y actividades</t>
  </si>
  <si>
    <t>Diagnóstico organizacional</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</si>
  <si>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</si>
  <si>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Presentar la ejecución del proyecto de inversión trimestralmente en el Comité Institucional de Gestión y Desempeño-</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</si>
  <si>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</si>
  <si>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</si>
  <si>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Realizar informes bimestrales de seguimiento a matrices de riesgos</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</si>
  <si>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</si>
  <si>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Posibilidad de afectación reputacional por incumplimiento de la Estrategia de Rendición de Cuentas y Participación Ciudadana debido a falta de divulgación, apropiación y liderazgo por parte de los Jefes de área sobre la estrategia</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</si>
  <si>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</si>
  <si>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Presentar para aprobación del CIGD el Plan de Participación Ciudadana y Rendición de Cuentas</t>
  </si>
  <si>
    <t>Socializar el informe semestral de seguimiento a la Estrategia de Rendición de Cuentas y Participación Ciudadana</t>
  </si>
  <si>
    <t>Posibilidad de afectación económica y reputacional por aumento del juego ilegal a causa de falta de operativos o disminucion de controles</t>
  </si>
  <si>
    <t>El supervisor del contrato de concesión evalua que los documentos soportados en el informe de seguimiento mensual de las obligaciones del contrato de concesión sean acordes a los requerimientos solicitados con el fin de corroborar que no existan inconsistencias. 
En caso de presentarse alguna inconsistencia se corrobora con el profesional designado para realizar el informe y se modifica el mismo. En caso de no presentar inconsistencias el supervisor debe firmar el informe.
Como soporte de la ejecución del control, resulta informe mensual de seguimiento al contrato.</t>
  </si>
  <si>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(FROXXXX) y el informe de visita.
El designado por la Unidad tendrá la  facultad de solicitar los soportes respectivos, y la de inspeccionar visualmente cada aspecto en campo. En caso de identificar novedades, se debe enviar comunicado con el requerimiento de información.
Como soporte de la ejecución del control, se realizan los informes de fiscalización, supervisión e inspección.</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</si>
  <si>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</si>
  <si>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</si>
  <si>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</si>
  <si>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La Unidad de apuestas Realizara informe de seguimiento a las actividades de lucha contra juego ilegal que es remitido por parte del concesionario.</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</si>
  <si>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</si>
  <si>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</si>
  <si>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Jefe Oficina Jurídica</t>
  </si>
  <si>
    <t>Subgerente Comercial y de Operaciones
Unidad de Apuestas permanentes</t>
  </si>
  <si>
    <t>Subgerente Comercial y de Operaciones
Jefe Unidad de Apuestas</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</si>
  <si>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</si>
  <si>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El supervisor del contrato debe revisar y dar visto bueno o solicitar ajustes al informe de seguimiento de las obligaciones contractuales y a las carpetas compartidas donde esta contenida la informacion</t>
  </si>
  <si>
    <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rFont val="Arial"/>
        <family val="2"/>
      </rPr>
      <t>FROXXXX</t>
    </r>
    <r>
      <rPr>
        <sz val="11"/>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</si>
  <si>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Posibilidad de afectación reputacional por vencimiento de términos en la atención de PQRS debido al desconocimiento de los términos de ley para dar repuesta a las PQRS y el no trámite de manera oportuna la respuesta a las PQRS por parte del responsable.</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</si>
  <si>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SDQS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SDQS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SDQS Bogotá Te Escucha.
Como evidencia de ejecución del control están los correos electrónicos trimestrales de socialización </t>
  </si>
  <si>
    <t xml:space="preserve"> El responsable de atención 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SDQS.</t>
  </si>
  <si>
    <t xml:space="preserve">Unidad de Apuestas y Control de Juegos. 
Supervisor del contrato de concesion </t>
  </si>
  <si>
    <t xml:space="preserve">Informe mensual del supervisor del contrato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</si>
  <si>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</si>
  <si>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</si>
  <si>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</si>
  <si>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El responsable designado del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
Si algún proceso identifica que la información a cargo de su área está desactualizada, debe proceder a solicitar al área de Comunicaciones y Mercadeo la actualización.
Como soporte de la ejecución del control resulta la Matriz de Comunicaciones actualizada y el acta del CIGYD.</t>
  </si>
  <si>
    <t>El líder del proceso mensualmente verificará los informes que su área deba remitir, mediante la Matriz de Comunicaciones, con el fin de reportar la información en los tiempos previstos por Ley.
Si se detectan desviaciones en el control, es decir, si se identifica que la información en la matriz de comunicaciones está desactualizada, se debe solicitar la actualización ante el área de Comunicaciones y Mercadeo.
Como soporte de la ejecución del control, se debe contar con el acuse de recibido de los informes rendidos por Ley, de manera mensual</t>
  </si>
  <si>
    <t>Actualizar la Matriz de Comunicaciones por lo menos una vez al año</t>
  </si>
  <si>
    <t>Matriz de Comunicaciones actualizada</t>
  </si>
  <si>
    <t>Profesional de Comunicaciones y Mercadeo</t>
  </si>
  <si>
    <t>Reportar los informes reportados mensualmente</t>
  </si>
  <si>
    <t>Reporte de informes mensuales</t>
  </si>
  <si>
    <t>Posibilidad de afectación reputacional por envío de correspondencia a un correo electrónico incorrecto debido a un error humano involuntario</t>
  </si>
  <si>
    <t>El responsable designado de remitir el correo y/o radicar, verificará, en caso de que rebote algún correo, que la dirección de correo electrónico esté escrita correctamente, con el propósito de establecer si el correo rebotó porque se escribió de manera errónea el correo, o porque el buzón del destinatario está lleno.
En caso de identificar que el correo se escribió de manera errónea, se deberá volver a enviar a la dirección correcta.
Como soporte del control, se debe contar con la notificación de que el correo rebotó, y envío a la dirección de correo correcta (cuando no se trate de que el buzón del destinatario está lleno).</t>
  </si>
  <si>
    <t>Verificar la dirección de correo electrónica en caso de que rebote algún correo</t>
  </si>
  <si>
    <t>Screenshot de correo electrónico</t>
  </si>
  <si>
    <t xml:space="preserve">Posibilidad de afectación económica y reputacional por pérdida de mercado de loterías / menores ventas de Lotería a causa de no tener estrategias comerciales en un plan estructurado.
DESVIACIONES:
En el caso de ausencia por cualquier motivo de los profesional del area de Comunicaciones y Mercadeo, la entidad debera designar un reemplazo que realice seguimiento a la ejecución del plan comercial y de mercadeo vigente.
EVIDENCIA:
Carpeta fisica del plan comercial y de mercadeo vigente. </t>
  </si>
  <si>
    <t>Subgerente Comercial y de Operaciones
Dirección de Operación del Producto y Comercialización</t>
  </si>
  <si>
    <t>Dirección de Operación del Producto y Comercialización</t>
  </si>
  <si>
    <t>Profesional de Atención al Cliente</t>
  </si>
  <si>
    <t>Soportes capacitación</t>
  </si>
  <si>
    <t>Documentación generada</t>
  </si>
  <si>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</si>
  <si>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</si>
  <si>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El control se realiza cada vez que el plan de compras indique la necesidad del proceso .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
Como soporte del control, resultan los estudios y documentos previos, así como pliego de condiciones. La finalidad es un control de legalidad que asegure minimizar riesgod de demandas.</t>
  </si>
  <si>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
En caso de no ajsutarse los pliegos a las condiciones de la modalidad de selección y los estudios previos deberá solicitarse a las áreas los ajustes correspondientes. 
Como soporte del control resultan Estudios y documentos previos, así como Pliego de Condiciones.La capacitación tiene como fin recordar y afianzar conocimiento en el cumplimiento de las obligaciones </t>
  </si>
  <si>
    <t xml:space="preserve">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Cada vez que se adelante un proceso de contratación de acuerdo con el Plan anual de adquisiciones y se adjudique siendo incierto el número de verificaciones que se realizan en el año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 
Como soporte del control resulta: Lista de chequeo
Minuta de contrato.Cada vez que se adelante un proceso de contratación de acuerdo con el Plan anual de adquisiciones y se adjudique siendo incierto el número de verificaciones que se realizan en el año </t>
  </si>
  <si>
    <t xml:space="preserve">El profesional asignado por la Secretaría General, deberá revisar y pasar para aprobación del Secretario General  la garantía de cumplimiento de  acuerdo con lo exigido en el contrato suscrito por la entidad  y en atención al plan anual de adquisiciones.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Como resultado de la ejecución del control resulta la garantía del contrato.La revisión y aprobación se realiza siempre que exista un proceso de contratación que exigió la garantía por lo cual es incierto el numero de revisiones mensuales. y su aprobación y revisión se realizá con el fin de asegurara los bienes de la entidad en caso de incumplimiento </t>
  </si>
  <si>
    <t xml:space="preserve">El área solicitante deberá justificar la necesidad de la contratación de la prestación del servicio conforme a los criterios establecidos en el Manual de Contratación.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</si>
  <si>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Jefe Unidad Recursos Físicos</t>
  </si>
  <si>
    <t>El Jefe Oficina de Gestión Tecnológica y de Innovación semanalmente (lunes, miércoles y viernes), envía las cintas que contienen los respaldos al proveedor que las custodia de manera física y externa a la Lotería de Bogotá.</t>
  </si>
  <si>
    <t>Jefe Oficina de Gestión Tecnológica y de Innovación</t>
  </si>
  <si>
    <t>Jefe Oficina Control Disciplinario Interno</t>
  </si>
  <si>
    <t>RE-01</t>
  </si>
  <si>
    <t>RF-01</t>
  </si>
  <si>
    <t>RE-02</t>
  </si>
  <si>
    <t>RE-03</t>
  </si>
  <si>
    <t>RP-01</t>
  </si>
  <si>
    <t>RG-01</t>
  </si>
  <si>
    <t>RG-02</t>
  </si>
  <si>
    <t>RG-03</t>
  </si>
  <si>
    <t>RG-04</t>
  </si>
  <si>
    <t>RG-05</t>
  </si>
  <si>
    <t>RG-06</t>
  </si>
  <si>
    <t>RC-01</t>
  </si>
  <si>
    <t>RG-07</t>
  </si>
  <si>
    <t>RG-08</t>
  </si>
  <si>
    <t>RG-09</t>
  </si>
  <si>
    <t>RG-10</t>
  </si>
  <si>
    <t>RG-11</t>
  </si>
  <si>
    <t>RS-01</t>
  </si>
  <si>
    <t>RS-02</t>
  </si>
  <si>
    <t>RG-12</t>
  </si>
  <si>
    <t>RG-13</t>
  </si>
  <si>
    <t>RG-14</t>
  </si>
  <si>
    <t>RG-15</t>
  </si>
  <si>
    <t>RG-16</t>
  </si>
  <si>
    <t>RG-17</t>
  </si>
  <si>
    <t>RG-18</t>
  </si>
  <si>
    <t>RG-19</t>
  </si>
  <si>
    <t>RG-20</t>
  </si>
  <si>
    <t>RG-21</t>
  </si>
  <si>
    <t>RG-22</t>
  </si>
  <si>
    <t>RG-23</t>
  </si>
  <si>
    <t>RF-02</t>
  </si>
  <si>
    <t>RF-03</t>
  </si>
  <si>
    <t>RA-01</t>
  </si>
  <si>
    <t>RG-24</t>
  </si>
  <si>
    <t>RG-26</t>
  </si>
  <si>
    <t>RG-27</t>
  </si>
  <si>
    <t>RG-28</t>
  </si>
  <si>
    <t>RSI-01</t>
  </si>
  <si>
    <t>RG-29</t>
  </si>
  <si>
    <t>RG-30</t>
  </si>
  <si>
    <t>RG-31</t>
  </si>
  <si>
    <t>RG-32</t>
  </si>
  <si>
    <t>RG-33</t>
  </si>
  <si>
    <t>RG-34</t>
  </si>
  <si>
    <t>RSI-02</t>
  </si>
  <si>
    <t>RG-35</t>
  </si>
  <si>
    <t>RG-36</t>
  </si>
  <si>
    <t>Transversales</t>
  </si>
  <si>
    <t>Todos los Jefes de área</t>
  </si>
  <si>
    <t>Subgerente Comercial y de Operaciones - Profesional I Comunicaciones y Mercadeo</t>
  </si>
  <si>
    <t>Directora de Operación de Productos y Comercialización</t>
  </si>
  <si>
    <t>Jefe Oficina de Gestión Tecnológica e Innovación - Profesional de Seguridad de la Información</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</si>
  <si>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2023.
Frente al impacto, se escoge afectación económica menor, debido a que para la vigencia 2023 el presupuesto vigente del proyecto de inversion es de $405.000.000 (MCTE).
Frente a la afectación reputacional, se escoge de acuerdo a las instancias donde se afectaría la imagen de la entidad, en caso de materializarse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</si>
</sst>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3"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b/>
      <sz val="1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u/>
      <sz val="11"/>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font>
    <font>
      <sz val="11"/>
      <color rgb="FF000000"/>
      <name val="Calibri"/>
      <family val="2"/>
      <scheme val="minor"/>
    </font>
    <font>
      <b/>
      <sz val="10"/>
      <color theme="1"/>
      <name val="Calibri"/>
      <family val="2"/>
      <scheme val="minor"/>
    </font>
    <font>
      <b/>
      <sz val="11"/>
      <color rgb="FF000000"/>
      <name val="Arial"/>
      <family val="2"/>
    </font>
    <font>
      <sz val="11"/>
      <name val="Arial"/>
      <family val="2"/>
    </font>
    <font>
      <sz val="11"/>
      <color rgb="FF000000"/>
      <name val="Arial"/>
      <family val="2"/>
    </font>
    <font>
      <u/>
      <sz val="11"/>
      <name val="Arial"/>
      <family val="2"/>
    </font>
    <font>
      <sz val="11"/>
      <color theme="0"/>
      <name val="Calibri"/>
      <family val="2"/>
      <scheme val="minor"/>
    </font>
    <font>
      <b/>
      <sz val="12"/>
      <color theme="1"/>
      <name val="Calibri"/>
      <family val="2"/>
      <scheme val="minor"/>
    </font>
    <font>
      <sz val="12"/>
      <color theme="1"/>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FFFFFF"/>
        <bgColor rgb="FF000000"/>
      </patternFill>
    </fill>
    <fill>
      <patternFill patternType="solid">
        <fgColor rgb="FF70AD47"/>
        <bgColor indexed="64"/>
      </patternFill>
    </fill>
    <fill>
      <patternFill patternType="solid">
        <fgColor theme="9" tint="0.59999389629810485"/>
        <bgColor indexed="64"/>
      </patternFill>
    </fill>
  </fills>
  <borders count="62">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right/>
      <top style="thin">
        <color rgb="FF000000"/>
      </top>
      <bottom/>
      <diagonal/>
    </border>
    <border>
      <left style="thin">
        <color indexed="64"/>
      </left>
      <right style="thin">
        <color indexed="64"/>
      </right>
      <top/>
      <bottom style="thin">
        <color rgb="FF000000"/>
      </bottom>
      <diagonal/>
    </border>
    <border>
      <left/>
      <right/>
      <top/>
      <bottom style="thin">
        <color rgb="FF000000"/>
      </bottom>
      <diagonal/>
    </border>
    <border>
      <left/>
      <right/>
      <top style="thin">
        <color indexed="64"/>
      </top>
      <bottom/>
      <diagonal/>
    </border>
    <border>
      <left style="medium">
        <color indexed="64"/>
      </left>
      <right/>
      <top/>
      <bottom/>
      <diagonal/>
    </border>
    <border>
      <left style="thin">
        <color indexed="64"/>
      </left>
      <right/>
      <top style="medium">
        <color indexed="64"/>
      </top>
      <bottom/>
      <diagonal/>
    </border>
  </borders>
  <cellStyleXfs count="5">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007">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0" fontId="1" fillId="0" borderId="8" xfId="0" applyFont="1" applyBorder="1" applyAlignment="1" applyProtection="1">
      <alignment vertical="center" wrapText="1"/>
      <protection hidden="1"/>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0" fontId="0" fillId="0" borderId="9" xfId="0" applyBorder="1" applyAlignment="1" applyProtection="1">
      <alignment horizontal="left" vertical="center" wrapText="1"/>
      <protection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3" fillId="9" borderId="2" xfId="0" applyNumberFormat="1" applyFont="1" applyFill="1" applyBorder="1" applyAlignment="1">
      <alignment vertical="center" wrapText="1"/>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9" fontId="1" fillId="0" borderId="29" xfId="1" applyFont="1" applyBorder="1" applyAlignment="1" applyProtection="1">
      <alignment horizontal="righ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0" fontId="0" fillId="0" borderId="2" xfId="0" applyBorder="1" applyAlignment="1" applyProtection="1">
      <alignment vertical="center"/>
      <protection hidden="1"/>
    </xf>
    <xf numFmtId="0" fontId="24" fillId="0" borderId="2"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4" fillId="0" borderId="2" xfId="0" applyFont="1" applyBorder="1" applyAlignment="1" applyProtection="1">
      <alignment horizontal="justify" vertical="center" wrapText="1"/>
      <protection locked="0"/>
    </xf>
    <xf numFmtId="0" fontId="26"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0" fillId="0" borderId="2" xfId="0" applyBorder="1" applyAlignment="1" applyProtection="1">
      <alignment vertical="top" wrapText="1"/>
      <protection hidden="1"/>
    </xf>
    <xf numFmtId="0" fontId="24" fillId="0" borderId="2" xfId="0" applyFont="1" applyBorder="1" applyAlignment="1">
      <alignment horizontal="left" vertical="center" wrapText="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14" fillId="8" borderId="36" xfId="0" applyFont="1" applyFill="1" applyBorder="1" applyAlignment="1">
      <alignment horizontal="center" vertical="center" wrapText="1"/>
    </xf>
    <xf numFmtId="0" fontId="14" fillId="8" borderId="37" xfId="0" applyFont="1" applyFill="1" applyBorder="1" applyAlignment="1">
      <alignment vertical="center"/>
    </xf>
    <xf numFmtId="0" fontId="27" fillId="8" borderId="11"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7" fillId="8" borderId="6"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14" fillId="17" borderId="8" xfId="0" applyFont="1" applyFill="1" applyBorder="1" applyAlignment="1" applyProtection="1">
      <alignment horizontal="center" vertical="center" wrapText="1"/>
      <protection locked="0"/>
    </xf>
    <xf numFmtId="0" fontId="27" fillId="17"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19" fillId="0" borderId="6" xfId="0" applyFont="1" applyBorder="1" applyAlignment="1">
      <alignment vertical="center" wrapText="1"/>
    </xf>
    <xf numFmtId="14" fontId="19" fillId="0" borderId="2" xfId="0" applyNumberFormat="1" applyFont="1" applyBorder="1" applyAlignment="1">
      <alignment vertical="center" wrapText="1"/>
    </xf>
    <xf numFmtId="0" fontId="1" fillId="11" borderId="6" xfId="0" quotePrefix="1" applyFont="1" applyFill="1" applyBorder="1" applyAlignment="1" applyProtection="1">
      <alignment horizontal="left" vertical="center" wrapText="1"/>
      <protection hidden="1"/>
    </xf>
    <xf numFmtId="0" fontId="0" fillId="11" borderId="33" xfId="0" applyFill="1" applyBorder="1" applyProtection="1">
      <protection hidden="1"/>
    </xf>
    <xf numFmtId="0" fontId="16" fillId="0" borderId="6" xfId="0" applyFont="1" applyBorder="1" applyAlignment="1">
      <alignment vertical="center" wrapText="1"/>
    </xf>
    <xf numFmtId="0" fontId="13" fillId="0" borderId="8" xfId="3" applyBorder="1" applyAlignment="1" applyProtection="1">
      <alignment vertical="center" wrapText="1"/>
      <protection hidden="1"/>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9" fontId="6" fillId="12" borderId="5" xfId="1"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0" fontId="13" fillId="0" borderId="50" xfId="3" applyBorder="1" applyAlignment="1">
      <alignment vertical="top" wrapText="1"/>
    </xf>
    <xf numFmtId="14" fontId="13" fillId="0" borderId="2" xfId="3" applyNumberFormat="1" applyBorder="1" applyAlignment="1" applyProtection="1">
      <alignment vertical="center" wrapText="1"/>
      <protection hidden="1"/>
    </xf>
    <xf numFmtId="0" fontId="0" fillId="0" borderId="24" xfId="0" applyBorder="1" applyProtection="1">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164" fontId="0" fillId="0" borderId="24" xfId="0" applyNumberFormat="1" applyBorder="1" applyAlignment="1" applyProtection="1">
      <alignment vertical="center"/>
      <protection hidden="1"/>
    </xf>
    <xf numFmtId="0" fontId="0" fillId="0" borderId="24" xfId="0" applyBorder="1" applyAlignment="1" applyProtection="1">
      <alignment horizontal="left" vertical="center" wrapText="1"/>
      <protection hidden="1"/>
    </xf>
    <xf numFmtId="14" fontId="0" fillId="0" borderId="52" xfId="0" applyNumberFormat="1" applyBorder="1" applyAlignment="1" applyProtection="1">
      <alignment vertical="center"/>
      <protection hidden="1"/>
    </xf>
    <xf numFmtId="14" fontId="0" fillId="0" borderId="24" xfId="0" applyNumberFormat="1" applyBorder="1" applyAlignment="1" applyProtection="1">
      <alignment vertical="center"/>
      <protection hidden="1"/>
    </xf>
    <xf numFmtId="0" fontId="0" fillId="0" borderId="42" xfId="0" applyBorder="1" applyProtection="1">
      <protection hidden="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5" fillId="0" borderId="8" xfId="0" applyFont="1" applyBorder="1" applyAlignment="1" applyProtection="1">
      <alignment vertical="center" wrapText="1"/>
      <protection locked="0"/>
    </xf>
    <xf numFmtId="0" fontId="13" fillId="0" borderId="0" xfId="3" applyAlignment="1">
      <alignment horizontal="center" vertical="center" wrapText="1"/>
    </xf>
    <xf numFmtId="0" fontId="16" fillId="0" borderId="47" xfId="0" applyFont="1" applyBorder="1" applyAlignment="1">
      <alignment wrapText="1"/>
    </xf>
    <xf numFmtId="9" fontId="7" fillId="4"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14" fontId="3" fillId="0" borderId="2" xfId="0" applyNumberFormat="1" applyFont="1" applyBorder="1" applyAlignment="1" applyProtection="1">
      <alignment horizontal="center" vertical="center" wrapText="1"/>
      <protection locked="0" hidden="1"/>
    </xf>
    <xf numFmtId="0" fontId="3" fillId="0" borderId="2" xfId="0" quotePrefix="1"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hidden="1"/>
    </xf>
    <xf numFmtId="0" fontId="13" fillId="0" borderId="50" xfId="3" applyFill="1" applyBorder="1" applyAlignment="1">
      <alignment vertical="center" wrapText="1"/>
    </xf>
    <xf numFmtId="0" fontId="16" fillId="0" borderId="47" xfId="0" applyFont="1" applyBorder="1" applyAlignment="1">
      <alignment vertical="center" wrapText="1"/>
    </xf>
    <xf numFmtId="0" fontId="13" fillId="0" borderId="16" xfId="3" applyFill="1" applyBorder="1" applyAlignment="1">
      <alignment vertical="center"/>
    </xf>
    <xf numFmtId="14" fontId="0" fillId="0" borderId="39" xfId="0" applyNumberFormat="1" applyBorder="1" applyAlignment="1" applyProtection="1">
      <alignment vertical="center"/>
      <protection hidden="1"/>
    </xf>
    <xf numFmtId="0" fontId="31" fillId="0" borderId="0" xfId="0" applyFont="1" applyAlignment="1">
      <alignment wrapText="1"/>
    </xf>
    <xf numFmtId="0" fontId="31" fillId="0" borderId="0" xfId="0" applyFont="1" applyAlignment="1">
      <alignment vertical="center" wrapText="1"/>
    </xf>
    <xf numFmtId="14" fontId="0" fillId="0" borderId="50" xfId="0" applyNumberFormat="1" applyBorder="1" applyAlignment="1" applyProtection="1">
      <alignment vertical="center"/>
      <protection hidden="1"/>
    </xf>
    <xf numFmtId="14" fontId="0" fillId="0" borderId="31" xfId="0" applyNumberFormat="1" applyBorder="1" applyAlignment="1" applyProtection="1">
      <alignment vertical="center"/>
      <protection hidden="1"/>
    </xf>
    <xf numFmtId="14" fontId="13" fillId="0" borderId="2" xfId="3" applyNumberFormat="1" applyBorder="1" applyAlignment="1" applyProtection="1">
      <alignment vertical="center"/>
      <protection hidden="1"/>
    </xf>
    <xf numFmtId="14" fontId="13" fillId="0" borderId="8" xfId="3" applyNumberFormat="1" applyBorder="1" applyAlignment="1" applyProtection="1">
      <alignment vertical="center"/>
      <protection hidden="1"/>
    </xf>
    <xf numFmtId="0" fontId="1" fillId="11" borderId="6" xfId="0" applyFont="1" applyFill="1" applyBorder="1" applyAlignment="1" applyProtection="1">
      <alignment horizontal="left" vertical="center" wrapText="1"/>
      <protection hidden="1"/>
    </xf>
    <xf numFmtId="0" fontId="1" fillId="11" borderId="2" xfId="0" applyFont="1" applyFill="1" applyBorder="1" applyAlignment="1" applyProtection="1">
      <alignment horizontal="justify" vertical="center" wrapText="1"/>
      <protection locked="0" hidden="1"/>
    </xf>
    <xf numFmtId="14" fontId="1" fillId="11" borderId="2" xfId="0" applyNumberFormat="1" applyFont="1" applyFill="1" applyBorder="1" applyAlignment="1" applyProtection="1">
      <alignment horizontal="center" vertical="center" wrapText="1"/>
      <protection locked="0" hidden="1"/>
    </xf>
    <xf numFmtId="0" fontId="0" fillId="11" borderId="2" xfId="0" applyFill="1" applyBorder="1" applyAlignment="1" applyProtection="1">
      <alignment horizontal="justify" vertical="center" wrapText="1"/>
      <protection locked="0"/>
    </xf>
    <xf numFmtId="14" fontId="0" fillId="11" borderId="31" xfId="0" applyNumberFormat="1" applyFill="1" applyBorder="1" applyAlignment="1" applyProtection="1">
      <alignment vertical="center"/>
      <protection hidden="1"/>
    </xf>
    <xf numFmtId="0" fontId="16" fillId="0" borderId="50" xfId="0" applyFont="1" applyBorder="1" applyAlignment="1">
      <alignment vertical="center"/>
    </xf>
    <xf numFmtId="0" fontId="16" fillId="0" borderId="52" xfId="0" applyFont="1" applyBorder="1" applyAlignment="1">
      <alignment vertical="center"/>
    </xf>
    <xf numFmtId="0" fontId="31" fillId="0" borderId="24" xfId="0" applyFont="1" applyBorder="1" applyAlignment="1">
      <alignment horizontal="center" vertical="center" wrapText="1"/>
    </xf>
    <xf numFmtId="0" fontId="16" fillId="0" borderId="40" xfId="0" applyFont="1" applyBorder="1" applyAlignment="1">
      <alignment vertical="center" wrapText="1"/>
    </xf>
    <xf numFmtId="0" fontId="31" fillId="0" borderId="51" xfId="0" applyFont="1" applyBorder="1" applyAlignment="1">
      <alignment vertical="center" wrapText="1"/>
    </xf>
    <xf numFmtId="0" fontId="16" fillId="0" borderId="24" xfId="0" applyFont="1" applyBorder="1" applyAlignment="1">
      <alignment vertical="center" wrapText="1"/>
    </xf>
    <xf numFmtId="0" fontId="16" fillId="0" borderId="24" xfId="0" applyFont="1" applyBorder="1" applyAlignment="1">
      <alignment wrapText="1"/>
    </xf>
    <xf numFmtId="0" fontId="31" fillId="0" borderId="51" xfId="0" applyFont="1" applyBorder="1" applyAlignment="1">
      <alignment wrapText="1"/>
    </xf>
    <xf numFmtId="0" fontId="31" fillId="0" borderId="51" xfId="0" applyFont="1" applyBorder="1" applyAlignment="1">
      <alignment horizontal="center" vertical="center" wrapText="1"/>
    </xf>
    <xf numFmtId="14" fontId="0" fillId="0" borderId="54" xfId="0" applyNumberFormat="1" applyBorder="1" applyAlignment="1" applyProtection="1">
      <alignment vertical="center"/>
      <protection hidden="1"/>
    </xf>
    <xf numFmtId="14" fontId="13" fillId="0" borderId="2" xfId="4" applyNumberFormat="1" applyBorder="1" applyAlignment="1" applyProtection="1">
      <alignment vertical="center" wrapText="1"/>
      <protection hidden="1"/>
    </xf>
    <xf numFmtId="0" fontId="3" fillId="0" borderId="2" xfId="0" applyFont="1" applyBorder="1" applyAlignment="1" applyProtection="1">
      <alignment vertical="top" wrapText="1"/>
      <protection locked="0"/>
    </xf>
    <xf numFmtId="0" fontId="13" fillId="0" borderId="2" xfId="3" applyFill="1" applyBorder="1" applyAlignment="1" applyProtection="1">
      <alignment vertical="center" wrapText="1"/>
      <protection hidden="1"/>
    </xf>
    <xf numFmtId="0" fontId="13" fillId="0" borderId="2" xfId="3" applyBorder="1" applyAlignment="1" applyProtection="1">
      <alignment vertical="center"/>
      <protection hidden="1"/>
    </xf>
    <xf numFmtId="0" fontId="1" fillId="1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2" borderId="8" xfId="0" applyFont="1" applyFill="1" applyBorder="1" applyAlignment="1" applyProtection="1">
      <alignment horizontal="justify" vertical="center" wrapText="1"/>
      <protection locked="0"/>
    </xf>
    <xf numFmtId="0" fontId="1" fillId="2" borderId="8" xfId="0" applyFont="1" applyFill="1" applyBorder="1" applyAlignment="1" applyProtection="1">
      <alignment horizontal="left" vertical="center" wrapText="1"/>
      <protection locked="0"/>
    </xf>
    <xf numFmtId="0" fontId="13" fillId="11" borderId="2" xfId="3" applyFill="1" applyBorder="1" applyAlignment="1" applyProtection="1">
      <alignment vertical="center" wrapText="1"/>
      <protection hidden="1"/>
    </xf>
    <xf numFmtId="0" fontId="13" fillId="0" borderId="0" xfId="3" applyFill="1" applyBorder="1" applyAlignment="1"/>
    <xf numFmtId="0" fontId="16" fillId="0" borderId="0" xfId="0" applyFont="1" applyAlignment="1">
      <alignment wrapText="1"/>
    </xf>
    <xf numFmtId="0" fontId="13" fillId="0" borderId="8" xfId="4" applyBorder="1" applyAlignment="1" applyProtection="1">
      <alignment vertical="center" wrapText="1"/>
      <protection hidden="1"/>
    </xf>
    <xf numFmtId="0" fontId="24" fillId="0" borderId="5" xfId="0" applyFont="1" applyBorder="1" applyAlignment="1" applyProtection="1">
      <alignment vertical="center" wrapText="1"/>
      <protection locked="0"/>
    </xf>
    <xf numFmtId="0" fontId="1" fillId="11" borderId="2" xfId="0" quotePrefix="1" applyFont="1" applyFill="1" applyBorder="1" applyAlignment="1" applyProtection="1">
      <alignment horizontal="center" vertical="center" wrapText="1"/>
      <protection locked="0" hidden="1"/>
    </xf>
    <xf numFmtId="9" fontId="21" fillId="9" borderId="2" xfId="0" applyNumberFormat="1" applyFont="1" applyFill="1" applyBorder="1" applyAlignment="1">
      <alignment vertical="center" wrapText="1"/>
    </xf>
    <xf numFmtId="0" fontId="32" fillId="0" borderId="6" xfId="0" quotePrefix="1" applyFont="1" applyBorder="1" applyAlignment="1" applyProtection="1">
      <alignment horizontal="left" vertical="center" wrapText="1"/>
      <protection hidden="1"/>
    </xf>
    <xf numFmtId="0" fontId="32" fillId="0" borderId="2" xfId="0" applyFont="1" applyBorder="1" applyAlignment="1" applyProtection="1">
      <alignment horizontal="left" vertical="center" wrapText="1"/>
      <protection locked="0"/>
    </xf>
    <xf numFmtId="9" fontId="32" fillId="0" borderId="2"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hidden="1"/>
    </xf>
    <xf numFmtId="0" fontId="32" fillId="0" borderId="6" xfId="0" applyFont="1" applyBorder="1" applyAlignment="1" applyProtection="1">
      <alignment horizontal="left" vertical="center" wrapText="1"/>
      <protection locked="0"/>
    </xf>
    <xf numFmtId="0" fontId="32" fillId="0" borderId="8" xfId="0" applyFont="1" applyBorder="1" applyAlignment="1" applyProtection="1">
      <alignment horizontal="left" vertical="center" wrapText="1"/>
      <protection locked="0"/>
    </xf>
    <xf numFmtId="9" fontId="32" fillId="0" borderId="8" xfId="1" applyFont="1" applyBorder="1" applyAlignment="1" applyProtection="1">
      <alignment horizontal="right" vertical="center" wrapText="1"/>
      <protection locked="0"/>
    </xf>
    <xf numFmtId="0" fontId="32" fillId="0" borderId="7" xfId="0" applyFont="1" applyBorder="1" applyAlignment="1" applyProtection="1">
      <alignment horizontal="left" vertical="center" wrapText="1"/>
      <protection locked="0"/>
    </xf>
    <xf numFmtId="9" fontId="3" fillId="0" borderId="2" xfId="1" applyFont="1" applyFill="1" applyBorder="1" applyAlignment="1" applyProtection="1">
      <alignment vertical="center" wrapText="1"/>
      <protection locked="0"/>
    </xf>
    <xf numFmtId="0" fontId="3" fillId="0" borderId="8" xfId="0" applyFont="1" applyBorder="1" applyAlignment="1" applyProtection="1">
      <alignment vertical="center" wrapText="1"/>
      <protection locked="0"/>
    </xf>
    <xf numFmtId="9" fontId="3" fillId="0" borderId="8" xfId="1" applyFont="1" applyFill="1" applyBorder="1" applyAlignment="1" applyProtection="1">
      <alignment vertical="center" wrapText="1"/>
      <protection locked="0"/>
    </xf>
    <xf numFmtId="0" fontId="25" fillId="0" borderId="2" xfId="0" applyFont="1" applyBorder="1" applyAlignment="1">
      <alignment vertical="center" wrapText="1"/>
    </xf>
    <xf numFmtId="0" fontId="35" fillId="0" borderId="50" xfId="3" applyFont="1" applyFill="1" applyBorder="1" applyAlignment="1">
      <alignment vertical="center" wrapText="1"/>
    </xf>
    <xf numFmtId="0" fontId="35" fillId="0" borderId="16" xfId="3" applyFont="1" applyFill="1" applyBorder="1" applyAlignment="1">
      <alignment vertical="center"/>
    </xf>
    <xf numFmtId="0" fontId="36" fillId="0" borderId="0" xfId="0" applyFont="1" applyProtection="1">
      <protection hidden="1"/>
    </xf>
    <xf numFmtId="0" fontId="36" fillId="0" borderId="0" xfId="0" applyFont="1" applyAlignment="1" applyProtection="1">
      <alignment vertical="center" wrapText="1"/>
      <protection hidden="1"/>
    </xf>
    <xf numFmtId="0" fontId="36" fillId="0" borderId="0" xfId="0" applyFont="1" applyAlignment="1" applyProtection="1">
      <alignment horizontal="left" vertical="center" wrapText="1"/>
      <protection hidden="1"/>
    </xf>
    <xf numFmtId="164" fontId="36" fillId="0" borderId="0" xfId="0" applyNumberFormat="1" applyFont="1" applyAlignment="1" applyProtection="1">
      <alignment vertical="center"/>
      <protection hidden="1"/>
    </xf>
    <xf numFmtId="0" fontId="36" fillId="0" borderId="0" xfId="0"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9" fontId="36" fillId="0" borderId="0" xfId="1" applyFont="1" applyAlignment="1" applyProtection="1">
      <alignment horizontal="right" vertical="center" wrapText="1"/>
      <protection hidden="1"/>
    </xf>
    <xf numFmtId="0" fontId="36" fillId="0" borderId="0" xfId="0" applyFont="1" applyAlignment="1" applyProtection="1">
      <alignment horizontal="center" vertical="center" wrapText="1"/>
      <protection hidden="1"/>
    </xf>
    <xf numFmtId="9" fontId="36" fillId="0" borderId="0" xfId="1" applyFont="1" applyAlignment="1" applyProtection="1">
      <alignment horizontal="left" vertical="center" wrapText="1"/>
      <protection hidden="1"/>
    </xf>
    <xf numFmtId="14" fontId="36" fillId="0" borderId="8" xfId="0" applyNumberFormat="1" applyFont="1" applyBorder="1" applyAlignment="1" applyProtection="1">
      <alignment vertical="center"/>
      <protection hidden="1"/>
    </xf>
    <xf numFmtId="14" fontId="37" fillId="0" borderId="8" xfId="0" applyNumberFormat="1" applyFont="1" applyBorder="1" applyAlignment="1">
      <alignment vertical="center"/>
    </xf>
    <xf numFmtId="14" fontId="36" fillId="0" borderId="8" xfId="0" applyNumberFormat="1" applyFont="1" applyBorder="1" applyAlignment="1" applyProtection="1">
      <alignment horizontal="center" vertical="center" wrapText="1"/>
      <protection locked="0"/>
    </xf>
    <xf numFmtId="14" fontId="36" fillId="0" borderId="8" xfId="0" applyNumberFormat="1" applyFont="1" applyBorder="1" applyAlignment="1" applyProtection="1">
      <alignment horizontal="center" vertical="center"/>
      <protection locked="0"/>
    </xf>
    <xf numFmtId="9" fontId="36" fillId="0" borderId="8" xfId="1" applyFont="1" applyBorder="1" applyAlignment="1" applyProtection="1">
      <alignment horizontal="right" vertical="center" wrapText="1"/>
      <protection locked="0"/>
    </xf>
    <xf numFmtId="0" fontId="36" fillId="0" borderId="8" xfId="0" applyFont="1" applyBorder="1" applyAlignment="1" applyProtection="1">
      <alignment horizontal="left" vertical="center" wrapText="1"/>
      <protection locked="0"/>
    </xf>
    <xf numFmtId="0" fontId="36" fillId="0" borderId="2" xfId="0" applyFont="1" applyBorder="1" applyAlignment="1" applyProtection="1">
      <alignment vertical="center"/>
      <protection hidden="1"/>
    </xf>
    <xf numFmtId="14" fontId="36" fillId="0" borderId="2" xfId="0" applyNumberFormat="1" applyFont="1" applyBorder="1" applyAlignment="1" applyProtection="1">
      <alignment vertical="center"/>
      <protection hidden="1"/>
    </xf>
    <xf numFmtId="0" fontId="36" fillId="0" borderId="2" xfId="0" applyFont="1" applyBorder="1" applyAlignment="1" applyProtection="1">
      <alignment vertical="center" wrapText="1"/>
      <protection hidden="1"/>
    </xf>
    <xf numFmtId="0" fontId="37" fillId="0" borderId="2" xfId="0" applyFont="1" applyBorder="1" applyAlignment="1">
      <alignment wrapText="1"/>
    </xf>
    <xf numFmtId="14" fontId="37" fillId="0" borderId="2" xfId="0" applyNumberFormat="1" applyFont="1" applyBorder="1" applyAlignment="1">
      <alignment vertical="center"/>
    </xf>
    <xf numFmtId="0" fontId="36" fillId="0" borderId="2" xfId="0" quotePrefix="1" applyFont="1" applyBorder="1" applyAlignment="1" applyProtection="1">
      <alignment horizontal="left" vertical="center" wrapText="1"/>
      <protection locked="0"/>
    </xf>
    <xf numFmtId="14" fontId="36" fillId="0" borderId="2" xfId="0" applyNumberFormat="1" applyFont="1" applyBorder="1" applyAlignment="1" applyProtection="1">
      <alignment horizontal="center" vertical="center" wrapText="1"/>
      <protection locked="0"/>
    </xf>
    <xf numFmtId="14" fontId="36" fillId="0" borderId="2" xfId="0" applyNumberFormat="1" applyFont="1" applyBorder="1" applyAlignment="1" applyProtection="1">
      <alignment horizontal="center" vertical="center"/>
      <protection locked="0"/>
    </xf>
    <xf numFmtId="9" fontId="36" fillId="0" borderId="2" xfId="1" applyFont="1" applyBorder="1" applyAlignment="1" applyProtection="1">
      <alignment horizontal="right" vertical="center" wrapText="1"/>
      <protection locked="0"/>
    </xf>
    <xf numFmtId="0" fontId="37" fillId="0" borderId="50" xfId="0" applyFont="1" applyBorder="1" applyAlignment="1">
      <alignment wrapText="1"/>
    </xf>
    <xf numFmtId="0" fontId="36" fillId="0" borderId="2" xfId="0" applyFont="1" applyBorder="1" applyAlignment="1" applyProtection="1">
      <alignment wrapText="1"/>
      <protection hidden="1"/>
    </xf>
    <xf numFmtId="14" fontId="36" fillId="0" borderId="2" xfId="0" applyNumberFormat="1" applyFont="1" applyBorder="1" applyAlignment="1" applyProtection="1">
      <alignment vertical="center" wrapText="1"/>
      <protection hidden="1"/>
    </xf>
    <xf numFmtId="9" fontId="41" fillId="16" borderId="2" xfId="1" applyFont="1" applyFill="1" applyBorder="1" applyAlignment="1" applyProtection="1">
      <alignment horizontal="center" vertical="center" wrapText="1"/>
      <protection hidden="1"/>
    </xf>
    <xf numFmtId="9" fontId="41" fillId="15" borderId="2" xfId="1" applyFont="1" applyFill="1" applyBorder="1" applyAlignment="1" applyProtection="1">
      <alignment horizontal="center" vertical="center" wrapText="1"/>
      <protection hidden="1"/>
    </xf>
    <xf numFmtId="0" fontId="39" fillId="8" borderId="6" xfId="0" applyFont="1" applyFill="1" applyBorder="1" applyAlignment="1" applyProtection="1">
      <alignment horizontal="center" vertical="center" wrapText="1"/>
      <protection hidden="1"/>
    </xf>
    <xf numFmtId="0" fontId="39" fillId="6" borderId="5" xfId="0" applyFont="1" applyFill="1" applyBorder="1" applyAlignment="1" applyProtection="1">
      <alignment horizontal="center" vertical="center"/>
      <protection hidden="1"/>
    </xf>
    <xf numFmtId="0" fontId="36" fillId="11" borderId="0" xfId="0" applyFont="1" applyFill="1" applyProtection="1">
      <protection hidden="1"/>
    </xf>
    <xf numFmtId="0" fontId="38" fillId="11" borderId="31" xfId="0" applyFont="1" applyFill="1" applyBorder="1" applyAlignment="1" applyProtection="1">
      <alignment horizontal="center" vertical="center" wrapText="1"/>
      <protection locked="0"/>
    </xf>
    <xf numFmtId="0" fontId="38" fillId="11" borderId="6" xfId="0" applyFont="1" applyFill="1" applyBorder="1" applyAlignment="1" applyProtection="1">
      <alignment horizontal="center" vertical="center" wrapText="1"/>
      <protection locked="0"/>
    </xf>
    <xf numFmtId="0" fontId="40" fillId="11" borderId="2" xfId="0" applyFont="1" applyFill="1" applyBorder="1" applyAlignment="1" applyProtection="1">
      <alignment horizontal="center" vertical="center" wrapText="1"/>
      <protection locked="0"/>
    </xf>
    <xf numFmtId="9" fontId="40" fillId="11" borderId="2" xfId="1" applyFont="1" applyFill="1" applyBorder="1" applyAlignment="1" applyProtection="1">
      <alignment horizontal="center" vertical="center" wrapText="1"/>
      <protection locked="0"/>
    </xf>
    <xf numFmtId="0" fontId="41" fillId="11" borderId="2" xfId="0" applyFont="1" applyFill="1" applyBorder="1" applyAlignment="1" applyProtection="1">
      <alignment horizontal="center" vertical="center" wrapText="1"/>
      <protection locked="0"/>
    </xf>
    <xf numFmtId="0" fontId="40" fillId="0" borderId="2"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6" xfId="0" quotePrefix="1" applyFont="1" applyBorder="1" applyAlignment="1" applyProtection="1">
      <alignment horizontal="center" vertical="center" wrapText="1"/>
      <protection hidden="1"/>
    </xf>
    <xf numFmtId="14" fontId="40" fillId="0" borderId="2" xfId="0" applyNumberFormat="1" applyFont="1" applyBorder="1" applyAlignment="1" applyProtection="1">
      <alignment horizontal="center" vertical="center" wrapText="1"/>
      <protection locked="0"/>
    </xf>
    <xf numFmtId="14" fontId="40" fillId="0" borderId="2" xfId="0" applyNumberFormat="1" applyFont="1" applyBorder="1" applyAlignment="1">
      <alignment horizontal="center" vertical="center"/>
    </xf>
    <xf numFmtId="14" fontId="40" fillId="0" borderId="2" xfId="0" applyNumberFormat="1" applyFont="1" applyBorder="1" applyAlignment="1" applyProtection="1">
      <alignment horizontal="center" vertical="center"/>
      <protection hidden="1"/>
    </xf>
    <xf numFmtId="0" fontId="40" fillId="0" borderId="2" xfId="0" applyFont="1" applyBorder="1" applyAlignment="1" applyProtection="1">
      <alignment horizontal="center" vertical="center" wrapText="1"/>
      <protection hidden="1"/>
    </xf>
    <xf numFmtId="0" fontId="40" fillId="0" borderId="2" xfId="0" applyFont="1" applyBorder="1" applyAlignment="1">
      <alignment horizontal="center" wrapText="1"/>
    </xf>
    <xf numFmtId="0" fontId="40" fillId="11" borderId="6" xfId="0" quotePrefix="1" applyFont="1" applyFill="1" applyBorder="1" applyAlignment="1" applyProtection="1">
      <alignment horizontal="center" vertical="center" wrapText="1"/>
      <protection hidden="1"/>
    </xf>
    <xf numFmtId="0" fontId="40" fillId="11" borderId="2" xfId="0" quotePrefix="1" applyFont="1" applyFill="1" applyBorder="1" applyAlignment="1" applyProtection="1">
      <alignment horizontal="center" vertical="center" wrapText="1"/>
      <protection locked="0"/>
    </xf>
    <xf numFmtId="14" fontId="40" fillId="11" borderId="2" xfId="0" applyNumberFormat="1" applyFont="1" applyFill="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0" fontId="40" fillId="0" borderId="6" xfId="0" applyFont="1" applyBorder="1" applyAlignment="1">
      <alignment horizontal="center" vertical="center" wrapText="1"/>
    </xf>
    <xf numFmtId="14" fontId="40" fillId="0" borderId="2" xfId="0" applyNumberFormat="1" applyFont="1" applyBorder="1" applyAlignment="1">
      <alignment horizontal="center" vertical="center" wrapText="1"/>
    </xf>
    <xf numFmtId="0" fontId="40" fillId="11" borderId="2" xfId="0" applyFont="1" applyFill="1" applyBorder="1" applyAlignment="1">
      <alignment horizontal="center" vertical="center" wrapText="1"/>
    </xf>
    <xf numFmtId="0" fontId="40" fillId="0" borderId="7" xfId="0" applyFont="1" applyBorder="1" applyAlignment="1">
      <alignment horizontal="center" vertical="center" wrapText="1"/>
    </xf>
    <xf numFmtId="0" fontId="40" fillId="11" borderId="8" xfId="0" applyFont="1" applyFill="1" applyBorder="1" applyAlignment="1">
      <alignment horizontal="center" vertical="center" wrapText="1"/>
    </xf>
    <xf numFmtId="0" fontId="40" fillId="0" borderId="2" xfId="0" applyFont="1" applyBorder="1" applyAlignment="1" applyProtection="1">
      <alignment vertical="center" wrapText="1"/>
      <protection locked="0"/>
    </xf>
    <xf numFmtId="9" fontId="40" fillId="0" borderId="2" xfId="1" applyFont="1" applyFill="1" applyBorder="1" applyAlignment="1" applyProtection="1">
      <alignment vertical="center" wrapText="1"/>
      <protection locked="0"/>
    </xf>
    <xf numFmtId="0" fontId="40" fillId="0" borderId="2" xfId="0" applyFont="1" applyBorder="1" applyAlignment="1" applyProtection="1">
      <alignment horizontal="left" vertical="center" wrapText="1"/>
      <protection locked="0"/>
    </xf>
    <xf numFmtId="0" fontId="40" fillId="0" borderId="8" xfId="0" applyFont="1" applyBorder="1" applyAlignment="1" applyProtection="1">
      <alignment vertical="center" wrapText="1"/>
      <protection locked="0"/>
    </xf>
    <xf numFmtId="9" fontId="40" fillId="0" borderId="8" xfId="1" applyFont="1" applyFill="1" applyBorder="1" applyAlignment="1" applyProtection="1">
      <alignment vertical="center" wrapText="1"/>
      <protection locked="0"/>
    </xf>
    <xf numFmtId="0" fontId="40" fillId="0" borderId="8" xfId="0" applyFont="1" applyBorder="1" applyAlignment="1" applyProtection="1">
      <alignment horizontal="left" vertical="center" wrapText="1"/>
      <protection locked="0"/>
    </xf>
    <xf numFmtId="0" fontId="40" fillId="0" borderId="6" xfId="0" quotePrefix="1" applyFont="1" applyBorder="1" applyAlignment="1" applyProtection="1">
      <alignment horizontal="left" vertical="center" wrapText="1"/>
      <protection hidden="1"/>
    </xf>
    <xf numFmtId="0" fontId="40" fillId="0" borderId="6" xfId="0" applyFont="1" applyBorder="1" applyAlignment="1" applyProtection="1">
      <alignment horizontal="left" vertical="center" wrapText="1"/>
      <protection hidden="1"/>
    </xf>
    <xf numFmtId="0" fontId="40" fillId="0" borderId="7" xfId="0" applyFont="1" applyBorder="1" applyAlignment="1" applyProtection="1">
      <alignment horizontal="left" vertical="center" wrapText="1"/>
      <protection hidden="1"/>
    </xf>
    <xf numFmtId="0" fontId="3" fillId="0" borderId="5" xfId="0" applyFont="1" applyBorder="1" applyAlignment="1" applyProtection="1">
      <alignment vertical="center" wrapText="1"/>
      <protection locked="0"/>
    </xf>
    <xf numFmtId="9" fontId="3" fillId="0" borderId="5" xfId="1" applyFont="1" applyBorder="1" applyAlignment="1" applyProtection="1">
      <alignment vertical="center" wrapText="1"/>
      <protection locked="0"/>
    </xf>
    <xf numFmtId="0" fontId="3" fillId="0" borderId="5" xfId="0" applyFont="1" applyBorder="1" applyAlignment="1" applyProtection="1">
      <alignment horizontal="left" vertical="center" wrapText="1"/>
      <protection locked="0"/>
    </xf>
    <xf numFmtId="0" fontId="3" fillId="0" borderId="5" xfId="0" applyFont="1" applyBorder="1" applyAlignment="1" applyProtection="1">
      <alignment horizontal="center" vertical="center" wrapText="1"/>
      <protection locked="0"/>
    </xf>
    <xf numFmtId="0" fontId="4" fillId="0" borderId="2"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locked="0" hidden="1"/>
    </xf>
    <xf numFmtId="9" fontId="3" fillId="0" borderId="8" xfId="1"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hidden="1"/>
    </xf>
    <xf numFmtId="0" fontId="3" fillId="0" borderId="9" xfId="0" applyFont="1" applyBorder="1" applyAlignment="1" applyProtection="1">
      <alignment vertical="center" wrapText="1"/>
      <protection locked="0"/>
    </xf>
    <xf numFmtId="9" fontId="3" fillId="0" borderId="9" xfId="1" applyFont="1" applyBorder="1" applyAlignment="1" applyProtection="1">
      <alignment vertical="center" wrapText="1"/>
      <protection locked="0"/>
    </xf>
    <xf numFmtId="0" fontId="3" fillId="0" borderId="9" xfId="0" applyFont="1" applyBorder="1" applyAlignment="1" applyProtection="1">
      <alignment horizontal="left" vertical="center" wrapText="1"/>
      <protection locked="0"/>
    </xf>
    <xf numFmtId="0" fontId="3" fillId="0" borderId="9"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hidden="1"/>
    </xf>
    <xf numFmtId="9" fontId="4" fillId="0" borderId="5" xfId="1" applyFont="1" applyBorder="1" applyAlignment="1" applyProtection="1">
      <alignment horizontal="left" vertical="center" wrapText="1"/>
      <protection hidden="1"/>
    </xf>
    <xf numFmtId="9" fontId="4" fillId="0" borderId="8" xfId="1" applyFont="1" applyBorder="1" applyAlignment="1" applyProtection="1">
      <alignment horizontal="left" vertical="center" wrapText="1"/>
      <protection hidden="1"/>
    </xf>
    <xf numFmtId="0" fontId="8" fillId="12" borderId="2" xfId="0" applyFont="1" applyFill="1" applyBorder="1" applyAlignment="1" applyProtection="1">
      <alignment vertical="center" wrapText="1"/>
      <protection locked="0"/>
    </xf>
    <xf numFmtId="9" fontId="6" fillId="0" borderId="2" xfId="1" applyFont="1" applyBorder="1" applyAlignment="1" applyProtection="1">
      <alignment vertical="center" wrapText="1"/>
      <protection locked="0"/>
    </xf>
    <xf numFmtId="0" fontId="4" fillId="0" borderId="2" xfId="0"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protection locked="0"/>
    </xf>
    <xf numFmtId="14" fontId="25" fillId="0" borderId="2" xfId="0" applyNumberFormat="1" applyFont="1" applyBorder="1" applyAlignment="1">
      <alignment vertical="center"/>
    </xf>
    <xf numFmtId="0" fontId="4" fillId="0" borderId="2" xfId="0" applyFont="1" applyBorder="1" applyAlignment="1" applyProtection="1">
      <alignment vertical="center" wrapText="1"/>
      <protection hidden="1"/>
    </xf>
    <xf numFmtId="14" fontId="4" fillId="0" borderId="2" xfId="0" applyNumberFormat="1" applyFont="1" applyBorder="1" applyAlignment="1" applyProtection="1">
      <alignment vertical="center"/>
      <protection hidden="1"/>
    </xf>
    <xf numFmtId="0" fontId="25" fillId="0" borderId="47" xfId="0" applyFont="1" applyBorder="1" applyAlignment="1">
      <alignment vertical="center" wrapText="1"/>
    </xf>
    <xf numFmtId="0" fontId="25" fillId="0" borderId="16" xfId="0" applyFont="1" applyBorder="1" applyAlignment="1">
      <alignment vertical="center" wrapText="1"/>
    </xf>
    <xf numFmtId="14" fontId="3" fillId="0" borderId="8" xfId="0" applyNumberFormat="1" applyFont="1" applyBorder="1" applyAlignment="1" applyProtection="1">
      <alignment horizontal="center" vertical="center"/>
      <protection locked="0"/>
    </xf>
    <xf numFmtId="14" fontId="25" fillId="0" borderId="8" xfId="0" applyNumberFormat="1" applyFont="1" applyBorder="1" applyAlignment="1">
      <alignment vertical="center"/>
    </xf>
    <xf numFmtId="14" fontId="4" fillId="0" borderId="8" xfId="0" applyNumberFormat="1" applyFont="1" applyBorder="1" applyAlignment="1" applyProtection="1">
      <alignment vertical="center"/>
      <protection hidden="1"/>
    </xf>
    <xf numFmtId="0" fontId="25" fillId="0" borderId="18" xfId="0" applyFont="1" applyBorder="1" applyAlignment="1">
      <alignment vertical="center" wrapText="1"/>
    </xf>
    <xf numFmtId="0" fontId="25" fillId="0" borderId="53" xfId="0" applyFont="1" applyBorder="1" applyAlignment="1">
      <alignment vertical="center" wrapText="1"/>
    </xf>
    <xf numFmtId="0" fontId="0" fillId="0" borderId="33" xfId="0" applyBorder="1" applyAlignment="1">
      <alignment horizontal="center" vertical="center" wrapText="1"/>
    </xf>
    <xf numFmtId="0" fontId="13" fillId="0" borderId="6" xfId="3" applyFill="1" applyBorder="1" applyAlignment="1">
      <alignment horizontal="center"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27"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17" fillId="9"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20" fillId="0" borderId="2" xfId="0" applyFont="1" applyBorder="1" applyAlignment="1">
      <alignment vertical="center" wrapText="1"/>
    </xf>
    <xf numFmtId="0" fontId="18" fillId="0" borderId="6"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3" fillId="0" borderId="2" xfId="0" applyFont="1" applyBorder="1" applyAlignment="1" applyProtection="1">
      <alignment horizontal="left" vertical="center" wrapText="1"/>
      <protection locked="0"/>
    </xf>
    <xf numFmtId="0" fontId="40" fillId="0" borderId="2"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12"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hidden="1"/>
    </xf>
    <xf numFmtId="0" fontId="38" fillId="3" borderId="2" xfId="0" applyFont="1" applyFill="1" applyBorder="1" applyAlignment="1" applyProtection="1">
      <alignment horizontal="center" vertical="center" wrapText="1"/>
      <protection hidden="1"/>
    </xf>
    <xf numFmtId="0" fontId="41" fillId="16" borderId="2" xfId="0" applyFont="1" applyFill="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9" fillId="8" borderId="2" xfId="0" applyFont="1" applyFill="1" applyBorder="1" applyAlignment="1" applyProtection="1">
      <alignment horizontal="center" vertical="center" wrapText="1"/>
      <protection hidden="1"/>
    </xf>
    <xf numFmtId="0" fontId="39" fillId="17" borderId="2" xfId="0" applyFont="1" applyFill="1" applyBorder="1" applyAlignment="1" applyProtection="1">
      <alignment horizontal="center" vertical="center" wrapText="1"/>
      <protection locked="0"/>
    </xf>
    <xf numFmtId="9" fontId="40" fillId="0" borderId="2" xfId="1" applyFont="1" applyFill="1" applyBorder="1" applyAlignment="1" applyProtection="1">
      <alignment horizontal="center" vertical="center" wrapText="1"/>
      <protection locked="0"/>
    </xf>
    <xf numFmtId="9" fontId="40" fillId="0" borderId="8" xfId="1" applyFont="1" applyFill="1" applyBorder="1" applyAlignment="1" applyProtection="1">
      <alignment horizontal="center" vertical="center" wrapText="1"/>
      <protection locked="0"/>
    </xf>
    <xf numFmtId="0" fontId="41" fillId="15"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7"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8" fillId="12" borderId="24"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left" vertical="center" wrapText="1"/>
      <protection locked="0" hidden="1"/>
    </xf>
    <xf numFmtId="9" fontId="1" fillId="11" borderId="2" xfId="1"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9" xfId="0" applyFont="1" applyBorder="1" applyAlignment="1" applyProtection="1">
      <alignment horizontal="left" vertical="center" wrapText="1"/>
      <protection locked="0"/>
    </xf>
    <xf numFmtId="0" fontId="7" fillId="13" borderId="9"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9" fillId="6" borderId="5" xfId="0" applyFont="1" applyFill="1" applyBorder="1" applyAlignment="1" applyProtection="1">
      <alignment horizontal="center" vertical="center"/>
      <protection hidden="1"/>
    </xf>
    <xf numFmtId="14" fontId="16" fillId="0" borderId="2" xfId="0" applyNumberFormat="1" applyFont="1" applyBorder="1" applyAlignment="1">
      <alignment horizontal="center" vertical="center"/>
    </xf>
    <xf numFmtId="0" fontId="13" fillId="0" borderId="0" xfId="3" applyAlignment="1">
      <alignment horizontal="center" vertical="center"/>
    </xf>
    <xf numFmtId="0" fontId="13" fillId="0" borderId="24" xfId="3" applyBorder="1" applyAlignment="1">
      <alignment horizontal="center" vertical="center"/>
    </xf>
    <xf numFmtId="0" fontId="13" fillId="0" borderId="2" xfId="3" applyBorder="1" applyAlignment="1" applyProtection="1">
      <alignment horizontal="center" vertical="center" wrapText="1"/>
      <protection hidden="1"/>
    </xf>
    <xf numFmtId="0" fontId="13" fillId="0" borderId="2" xfId="3" applyBorder="1" applyAlignment="1">
      <alignment horizontal="center" wrapText="1"/>
    </xf>
    <xf numFmtId="0" fontId="44" fillId="0" borderId="2" xfId="0" applyFont="1" applyBorder="1" applyAlignment="1" applyProtection="1">
      <alignment vertical="center" wrapText="1"/>
      <protection hidden="1"/>
    </xf>
    <xf numFmtId="14" fontId="0" fillId="0" borderId="2" xfId="0" applyNumberFormat="1" applyBorder="1" applyAlignment="1" applyProtection="1">
      <alignment horizontal="center" vertical="center"/>
      <protection locked="0"/>
    </xf>
    <xf numFmtId="0" fontId="16" fillId="0" borderId="2" xfId="0" applyFont="1" applyBorder="1" applyAlignment="1">
      <alignment horizontal="center" vertical="center" wrapText="1"/>
    </xf>
    <xf numFmtId="0" fontId="0" fillId="0" borderId="8" xfId="0" quotePrefix="1" applyBorder="1" applyAlignment="1" applyProtection="1">
      <alignment horizontal="left" vertical="center" wrapText="1"/>
      <protection locked="0"/>
    </xf>
    <xf numFmtId="0" fontId="0" fillId="0" borderId="2" xfId="0" quotePrefix="1" applyBorder="1" applyAlignment="1" applyProtection="1">
      <alignment horizontal="left" vertical="center" wrapText="1"/>
      <protection locked="0"/>
    </xf>
    <xf numFmtId="14" fontId="37" fillId="0" borderId="2" xfId="0" applyNumberFormat="1" applyFont="1" applyBorder="1" applyAlignment="1" applyProtection="1">
      <alignment horizontal="center" vertical="center"/>
      <protection hidden="1"/>
    </xf>
    <xf numFmtId="0" fontId="38" fillId="0" borderId="2" xfId="0" applyFont="1" applyBorder="1" applyAlignment="1" applyProtection="1">
      <alignment horizontal="center" vertical="center" wrapText="1"/>
      <protection locked="0"/>
    </xf>
    <xf numFmtId="9" fontId="38" fillId="0" borderId="2" xfId="1" applyFont="1" applyBorder="1" applyAlignment="1" applyProtection="1">
      <alignment horizontal="center" vertical="center" wrapText="1"/>
      <protection locked="0"/>
    </xf>
    <xf numFmtId="9" fontId="36" fillId="0" borderId="2" xfId="1" applyFont="1" applyBorder="1" applyAlignment="1" applyProtection="1">
      <alignment horizontal="center" vertical="center" wrapText="1"/>
      <protection locked="0"/>
    </xf>
    <xf numFmtId="9" fontId="36" fillId="0" borderId="2" xfId="1" applyFont="1" applyBorder="1" applyAlignment="1" applyProtection="1">
      <alignment horizontal="left" vertical="center" wrapText="1"/>
      <protection locked="0"/>
    </xf>
    <xf numFmtId="0" fontId="16" fillId="0" borderId="9" xfId="0" applyFont="1" applyBorder="1" applyAlignment="1">
      <alignment wrapText="1"/>
    </xf>
    <xf numFmtId="0" fontId="0" fillId="0" borderId="2" xfId="0" applyBorder="1" applyProtection="1">
      <protection hidden="1"/>
    </xf>
    <xf numFmtId="0" fontId="8" fillId="3" borderId="31" xfId="0" applyFont="1" applyFill="1" applyBorder="1" applyAlignment="1" applyProtection="1">
      <alignment horizontal="center" vertical="center" wrapText="1"/>
      <protection hidden="1"/>
    </xf>
    <xf numFmtId="0" fontId="0" fillId="0" borderId="31" xfId="0" applyBorder="1" applyAlignment="1" applyProtection="1">
      <alignment vertical="center" wrapText="1"/>
      <protection hidden="1"/>
    </xf>
    <xf numFmtId="0" fontId="8" fillId="3" borderId="50" xfId="0" applyFont="1" applyFill="1" applyBorder="1" applyAlignment="1" applyProtection="1">
      <alignment horizontal="center" vertical="center" wrapText="1"/>
      <protection hidden="1"/>
    </xf>
    <xf numFmtId="14" fontId="0" fillId="0" borderId="50" xfId="0" applyNumberFormat="1" applyBorder="1" applyAlignment="1" applyProtection="1">
      <alignment vertical="center" wrapText="1"/>
      <protection hidden="1"/>
    </xf>
    <xf numFmtId="0" fontId="0" fillId="0" borderId="50" xfId="0" applyBorder="1" applyAlignment="1" applyProtection="1">
      <alignment wrapText="1"/>
      <protection hidden="1"/>
    </xf>
    <xf numFmtId="0" fontId="0" fillId="0" borderId="50" xfId="0" applyBorder="1" applyAlignment="1" applyProtection="1">
      <alignment vertical="center" wrapText="1"/>
      <protection hidden="1"/>
    </xf>
    <xf numFmtId="0" fontId="0" fillId="0" borderId="50" xfId="0" applyBorder="1" applyAlignment="1" applyProtection="1">
      <alignment vertical="center"/>
      <protection hidden="1"/>
    </xf>
    <xf numFmtId="0" fontId="0" fillId="0" borderId="18" xfId="0" applyBorder="1" applyAlignment="1" applyProtection="1">
      <alignment vertical="center" wrapText="1"/>
      <protection hidden="1"/>
    </xf>
    <xf numFmtId="14" fontId="0" fillId="0" borderId="18" xfId="0" applyNumberFormat="1" applyBorder="1" applyAlignment="1" applyProtection="1">
      <alignment vertical="center"/>
      <protection hidden="1"/>
    </xf>
    <xf numFmtId="0" fontId="43" fillId="0" borderId="2" xfId="0" applyFont="1" applyBorder="1" applyAlignment="1">
      <alignment wrapText="1"/>
    </xf>
    <xf numFmtId="0" fontId="43" fillId="0" borderId="2" xfId="0" applyFont="1" applyBorder="1" applyAlignment="1">
      <alignment vertical="center" wrapText="1"/>
    </xf>
    <xf numFmtId="0" fontId="43" fillId="0" borderId="2" xfId="0" applyFont="1" applyBorder="1" applyAlignment="1">
      <alignment horizontal="left" vertical="center" wrapText="1"/>
    </xf>
    <xf numFmtId="0" fontId="43" fillId="0" borderId="8" xfId="0" applyFont="1" applyBorder="1" applyAlignment="1">
      <alignment wrapText="1"/>
    </xf>
    <xf numFmtId="0" fontId="16" fillId="18" borderId="50" xfId="0" applyFont="1" applyFill="1" applyBorder="1" applyAlignment="1">
      <alignment wrapText="1"/>
    </xf>
    <xf numFmtId="0" fontId="16" fillId="18" borderId="16" xfId="0" applyFont="1" applyFill="1" applyBorder="1" applyAlignment="1">
      <alignment wrapText="1"/>
    </xf>
    <xf numFmtId="0" fontId="16" fillId="18" borderId="2" xfId="0" applyFont="1" applyFill="1" applyBorder="1" applyAlignment="1">
      <alignment vertical="center" wrapText="1"/>
    </xf>
    <xf numFmtId="0" fontId="16" fillId="18" borderId="47" xfId="0" applyFont="1" applyFill="1" applyBorder="1" applyAlignment="1">
      <alignment vertical="center" wrapText="1"/>
    </xf>
    <xf numFmtId="0" fontId="19" fillId="18" borderId="47" xfId="0" applyFont="1" applyFill="1" applyBorder="1" applyAlignment="1">
      <alignment vertical="center" wrapText="1"/>
    </xf>
    <xf numFmtId="0" fontId="13" fillId="0" borderId="0" xfId="3" applyFill="1" applyBorder="1" applyAlignment="1">
      <alignment vertical="center"/>
    </xf>
    <xf numFmtId="0" fontId="13" fillId="0" borderId="56" xfId="3" applyBorder="1" applyAlignment="1">
      <alignment vertical="center"/>
    </xf>
    <xf numFmtId="0" fontId="13" fillId="0" borderId="0" xfId="3"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vertical="center" wrapText="1"/>
    </xf>
    <xf numFmtId="0" fontId="0" fillId="2" borderId="2" xfId="0" applyFill="1" applyBorder="1" applyAlignment="1" applyProtection="1">
      <alignment vertical="center" wrapText="1"/>
      <protection hidden="1"/>
    </xf>
    <xf numFmtId="0" fontId="28" fillId="0" borderId="5" xfId="0" applyFont="1" applyBorder="1" applyAlignment="1" applyProtection="1">
      <alignment vertical="center" wrapText="1"/>
      <protection hidden="1"/>
    </xf>
    <xf numFmtId="0" fontId="24" fillId="0" borderId="2" xfId="0" applyFont="1" applyBorder="1" applyAlignment="1" applyProtection="1">
      <alignment vertical="top" wrapText="1"/>
      <protection locked="0"/>
    </xf>
    <xf numFmtId="0" fontId="0" fillId="2" borderId="8" xfId="0" applyFill="1" applyBorder="1" applyAlignment="1" applyProtection="1">
      <alignment vertical="center" wrapText="1"/>
      <protection hidden="1"/>
    </xf>
    <xf numFmtId="0" fontId="28" fillId="2" borderId="2" xfId="0" applyFont="1" applyFill="1" applyBorder="1" applyAlignment="1" applyProtection="1">
      <alignment vertical="center" wrapText="1"/>
      <protection hidden="1"/>
    </xf>
    <xf numFmtId="9" fontId="0" fillId="0" borderId="2" xfId="1" applyFont="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9" fontId="40" fillId="0" borderId="9" xfId="1"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hidden="1"/>
    </xf>
    <xf numFmtId="0" fontId="38" fillId="12" borderId="9" xfId="0" applyFont="1" applyFill="1" applyBorder="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0" fontId="36" fillId="0" borderId="0" xfId="0" applyFont="1" applyAlignment="1" applyProtection="1">
      <alignment vertical="center"/>
      <protection hidden="1"/>
    </xf>
    <xf numFmtId="0" fontId="40" fillId="0" borderId="2" xfId="0" applyFont="1" applyBorder="1" applyAlignment="1">
      <alignment vertical="center" wrapText="1"/>
    </xf>
    <xf numFmtId="0" fontId="37" fillId="0" borderId="2" xfId="0" applyFont="1" applyBorder="1" applyAlignment="1" applyProtection="1">
      <alignment horizontal="left" vertical="center" wrapText="1"/>
      <protection locked="0"/>
    </xf>
    <xf numFmtId="0" fontId="40" fillId="0" borderId="2" xfId="0" applyFont="1" applyBorder="1" applyAlignment="1">
      <alignment wrapText="1"/>
    </xf>
    <xf numFmtId="0" fontId="40" fillId="0" borderId="2" xfId="0" applyFont="1" applyBorder="1" applyAlignment="1">
      <alignment horizontal="left" vertical="center" wrapText="1"/>
    </xf>
    <xf numFmtId="0" fontId="13" fillId="0" borderId="2" xfId="3" applyFill="1" applyBorder="1" applyAlignment="1">
      <alignment wrapText="1"/>
    </xf>
    <xf numFmtId="0" fontId="16" fillId="0" borderId="0" xfId="0" applyFont="1" applyAlignment="1">
      <alignment vertical="center" wrapText="1"/>
    </xf>
    <xf numFmtId="0" fontId="4" fillId="0" borderId="6" xfId="0" quotePrefix="1"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xf>
    <xf numFmtId="0" fontId="47" fillId="0" borderId="2" xfId="0" applyFont="1" applyBorder="1" applyAlignment="1" applyProtection="1">
      <alignment horizontal="left" vertical="center" wrapText="1"/>
      <protection locked="0"/>
    </xf>
    <xf numFmtId="0" fontId="36" fillId="0" borderId="2" xfId="0" applyFont="1" applyBorder="1" applyAlignment="1" applyProtection="1">
      <alignment horizontal="justify" vertical="center" wrapText="1"/>
      <protection locked="0"/>
    </xf>
    <xf numFmtId="9" fontId="48" fillId="0" borderId="9" xfId="1" applyFont="1" applyFill="1" applyBorder="1" applyAlignment="1" applyProtection="1">
      <alignment horizontal="left" vertical="center" wrapText="1"/>
      <protection locked="0"/>
    </xf>
    <xf numFmtId="0" fontId="38" fillId="2" borderId="9" xfId="0" applyFont="1" applyFill="1" applyBorder="1" applyAlignment="1" applyProtection="1">
      <alignment horizontal="center" vertical="center" wrapText="1"/>
      <protection locked="0"/>
    </xf>
    <xf numFmtId="0" fontId="47" fillId="0" borderId="9" xfId="0" applyFont="1" applyBorder="1" applyAlignment="1">
      <alignment horizontal="center" vertical="center" wrapText="1"/>
    </xf>
    <xf numFmtId="0" fontId="40" fillId="0" borderId="9" xfId="0" applyFont="1" applyBorder="1" applyAlignment="1">
      <alignment horizontal="left" vertical="center" wrapText="1"/>
    </xf>
    <xf numFmtId="14" fontId="0" fillId="20" borderId="2" xfId="0" applyNumberFormat="1" applyFill="1" applyBorder="1" applyAlignment="1" applyProtection="1">
      <alignment vertical="center" wrapText="1"/>
      <protection hidden="1"/>
    </xf>
    <xf numFmtId="0" fontId="13" fillId="0" borderId="8" xfId="4" applyBorder="1" applyAlignment="1" applyProtection="1">
      <alignment wrapText="1"/>
      <protection hidden="1"/>
    </xf>
    <xf numFmtId="14" fontId="45" fillId="0" borderId="8" xfId="0" applyNumberFormat="1" applyFont="1" applyBorder="1" applyAlignment="1" applyProtection="1">
      <alignment horizontal="center" vertical="center" wrapText="1"/>
      <protection locked="0"/>
    </xf>
    <xf numFmtId="0" fontId="16" fillId="0" borderId="2" xfId="3" applyFont="1" applyBorder="1" applyAlignment="1" applyProtection="1">
      <alignment vertical="center" wrapText="1"/>
      <protection hidden="1"/>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0" fontId="37" fillId="11" borderId="58" xfId="0" applyFont="1" applyFill="1" applyBorder="1" applyAlignment="1">
      <alignment vertical="center" wrapText="1"/>
    </xf>
    <xf numFmtId="0" fontId="37" fillId="0" borderId="8" xfId="0" applyFont="1" applyBorder="1" applyAlignment="1">
      <alignment vertical="center" wrapText="1"/>
    </xf>
    <xf numFmtId="0" fontId="37" fillId="0" borderId="2" xfId="0" applyFont="1" applyBorder="1" applyAlignment="1">
      <alignment vertical="center" wrapText="1"/>
    </xf>
    <xf numFmtId="0" fontId="37" fillId="2" borderId="2" xfId="0" applyFont="1" applyFill="1" applyBorder="1" applyAlignment="1">
      <alignment wrapText="1"/>
    </xf>
    <xf numFmtId="0" fontId="13" fillId="18" borderId="16" xfId="4" applyFill="1" applyBorder="1" applyAlignment="1">
      <alignment wrapText="1"/>
    </xf>
    <xf numFmtId="0" fontId="13" fillId="0" borderId="16" xfId="4" applyFill="1" applyBorder="1" applyAlignment="1">
      <alignment wrapText="1"/>
    </xf>
    <xf numFmtId="0" fontId="25" fillId="0" borderId="14" xfId="0" applyFont="1" applyBorder="1" applyAlignment="1">
      <alignment vertical="top" wrapText="1"/>
    </xf>
    <xf numFmtId="0" fontId="25" fillId="0" borderId="2" xfId="0" applyFont="1" applyBorder="1" applyAlignment="1">
      <alignment vertical="top" wrapText="1"/>
    </xf>
    <xf numFmtId="0" fontId="4" fillId="0" borderId="2" xfId="0" applyFont="1" applyBorder="1" applyAlignment="1">
      <alignment vertical="center" wrapText="1"/>
    </xf>
    <xf numFmtId="0" fontId="3" fillId="2" borderId="2" xfId="0" applyFont="1" applyFill="1" applyBorder="1" applyAlignment="1" applyProtection="1">
      <alignment vertical="center" wrapText="1"/>
      <protection locked="0"/>
    </xf>
    <xf numFmtId="0" fontId="6" fillId="0" borderId="0" xfId="0" applyFont="1" applyAlignment="1">
      <alignment horizontal="right" vertical="center"/>
    </xf>
    <xf numFmtId="166" fontId="6" fillId="0" borderId="0" xfId="2" applyNumberFormat="1" applyFont="1" applyBorder="1" applyAlignment="1">
      <alignment vertical="center"/>
    </xf>
    <xf numFmtId="166" fontId="0" fillId="0" borderId="0" xfId="2" applyNumberFormat="1" applyFont="1" applyBorder="1" applyAlignment="1">
      <alignment vertical="center"/>
    </xf>
    <xf numFmtId="0" fontId="38" fillId="6" borderId="2" xfId="0" applyFont="1" applyFill="1" applyBorder="1" applyAlignment="1" applyProtection="1">
      <alignment horizontal="center" vertical="center" wrapText="1"/>
      <protection locked="0"/>
    </xf>
    <xf numFmtId="0" fontId="6" fillId="7" borderId="3"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40" fillId="0" borderId="2" xfId="0" applyFont="1" applyBorder="1" applyAlignment="1" applyProtection="1">
      <alignment horizontal="justify" vertical="center" wrapText="1"/>
      <protection locked="0"/>
    </xf>
    <xf numFmtId="0" fontId="40" fillId="0" borderId="2" xfId="0" quotePrefix="1" applyFont="1" applyBorder="1" applyAlignment="1" applyProtection="1">
      <alignment horizontal="justify" vertical="center" wrapText="1"/>
      <protection locked="0"/>
    </xf>
    <xf numFmtId="0" fontId="40" fillId="0" borderId="8" xfId="0" applyFont="1" applyBorder="1" applyAlignment="1" applyProtection="1">
      <alignment horizontal="justify" vertical="center" wrapText="1"/>
      <protection locked="0"/>
    </xf>
    <xf numFmtId="0" fontId="40" fillId="0" borderId="2" xfId="0" applyFont="1" applyBorder="1" applyAlignment="1" applyProtection="1">
      <alignment horizontal="left" vertical="center" wrapText="1"/>
      <protection hidden="1"/>
    </xf>
    <xf numFmtId="0" fontId="24" fillId="0" borderId="24" xfId="0" applyFont="1" applyBorder="1" applyAlignment="1" applyProtection="1">
      <alignment vertical="center" wrapText="1"/>
      <protection locked="0"/>
    </xf>
    <xf numFmtId="0" fontId="24" fillId="0" borderId="29" xfId="0" applyFont="1" applyBorder="1" applyAlignment="1" applyProtection="1">
      <alignment vertical="center" wrapText="1"/>
      <protection locked="0"/>
    </xf>
    <xf numFmtId="0" fontId="16" fillId="0" borderId="59" xfId="0" applyFont="1" applyBorder="1" applyAlignment="1">
      <alignment horizontal="center" vertical="top" wrapText="1"/>
    </xf>
    <xf numFmtId="14" fontId="0" fillId="0" borderId="59" xfId="0" applyNumberFormat="1" applyBorder="1" applyAlignment="1" applyProtection="1">
      <alignment horizontal="center" vertical="center"/>
      <protection hidden="1"/>
    </xf>
    <xf numFmtId="0" fontId="0" fillId="0" borderId="9" xfId="0" applyBorder="1" applyAlignment="1" applyProtection="1">
      <alignment horizontal="center" vertical="center" wrapText="1"/>
      <protection hidden="1"/>
    </xf>
    <xf numFmtId="14" fontId="0" fillId="0" borderId="40" xfId="0" applyNumberFormat="1" applyBorder="1" applyAlignment="1" applyProtection="1">
      <alignment horizontal="center" vertical="center"/>
      <protection hidden="1"/>
    </xf>
    <xf numFmtId="0" fontId="0" fillId="0" borderId="6" xfId="0" applyBorder="1" applyAlignment="1" applyProtection="1">
      <alignment horizontal="center" vertical="center" wrapText="1"/>
      <protection hidden="1"/>
    </xf>
    <xf numFmtId="14" fontId="16" fillId="0" borderId="9" xfId="0" applyNumberFormat="1" applyFont="1" applyBorder="1" applyAlignment="1">
      <alignment horizontal="center" vertical="center"/>
    </xf>
    <xf numFmtId="14" fontId="0" fillId="0" borderId="9" xfId="0" applyNumberFormat="1" applyBorder="1" applyAlignment="1" applyProtection="1">
      <alignment horizontal="center" vertical="center"/>
      <protection hidden="1"/>
    </xf>
    <xf numFmtId="0" fontId="4" fillId="0" borderId="17" xfId="0" applyFont="1" applyBorder="1" applyAlignment="1" applyProtection="1">
      <alignment horizontal="left" vertical="center" wrapText="1"/>
      <protection hidden="1"/>
    </xf>
    <xf numFmtId="9" fontId="23" fillId="9" borderId="9" xfId="0" applyNumberFormat="1" applyFont="1" applyFill="1" applyBorder="1" applyAlignment="1">
      <alignment horizontal="center" vertical="center" wrapText="1"/>
    </xf>
    <xf numFmtId="0" fontId="22" fillId="9" borderId="9" xfId="0" applyFont="1" applyFill="1" applyBorder="1" applyAlignment="1">
      <alignment vertical="center" wrapText="1"/>
    </xf>
    <xf numFmtId="0" fontId="20" fillId="0" borderId="40" xfId="0" applyFont="1" applyBorder="1" applyAlignment="1">
      <alignment vertical="center" wrapText="1"/>
    </xf>
    <xf numFmtId="0" fontId="1" fillId="0" borderId="2" xfId="0" quotePrefix="1" applyFont="1" applyBorder="1" applyAlignment="1" applyProtection="1">
      <alignment horizontal="left" vertical="center" wrapText="1"/>
      <protection hidden="1"/>
    </xf>
    <xf numFmtId="14" fontId="16" fillId="0" borderId="2" xfId="0" applyNumberFormat="1" applyFont="1" applyBorder="1" applyAlignment="1">
      <alignment vertical="center" wrapText="1"/>
    </xf>
    <xf numFmtId="0" fontId="0" fillId="0" borderId="8" xfId="0" applyBorder="1" applyAlignment="1" applyProtection="1">
      <alignment horizontal="left" vertical="center" wrapText="1"/>
      <protection locked="0"/>
    </xf>
    <xf numFmtId="14" fontId="16" fillId="0" borderId="8" xfId="0" applyNumberFormat="1" applyFont="1" applyBorder="1" applyAlignment="1">
      <alignment vertical="center" wrapText="1"/>
    </xf>
    <xf numFmtId="9" fontId="8" fillId="12" borderId="24" xfId="0" applyNumberFormat="1" applyFont="1" applyFill="1" applyBorder="1" applyAlignment="1" applyProtection="1">
      <alignment horizontal="center" vertical="center" wrapText="1"/>
      <protection locked="0"/>
    </xf>
    <xf numFmtId="0" fontId="4" fillId="0" borderId="2" xfId="0" quotePrefix="1" applyFont="1" applyBorder="1" applyAlignment="1" applyProtection="1">
      <alignment horizontal="left" vertical="center" wrapText="1"/>
      <protection locked="0"/>
    </xf>
    <xf numFmtId="0" fontId="0" fillId="0" borderId="2" xfId="0" quotePrefix="1" applyBorder="1" applyAlignment="1" applyProtection="1">
      <alignment horizontal="justify" vertical="center" wrapText="1"/>
      <protection locked="0"/>
    </xf>
    <xf numFmtId="0" fontId="4" fillId="0" borderId="2" xfId="0" applyFont="1" applyBorder="1" applyAlignment="1" applyProtection="1">
      <alignment vertical="center" wrapText="1"/>
      <protection locked="0"/>
    </xf>
    <xf numFmtId="0" fontId="19" fillId="0" borderId="8" xfId="0" applyFont="1" applyBorder="1" applyAlignment="1">
      <alignment vertical="center" wrapText="1"/>
    </xf>
    <xf numFmtId="9" fontId="8" fillId="0" borderId="24" xfId="0" applyNumberFormat="1" applyFont="1" applyBorder="1" applyAlignment="1" applyProtection="1">
      <alignment horizontal="center" vertical="center" wrapText="1"/>
      <protection locked="0"/>
    </xf>
    <xf numFmtId="0" fontId="22" fillId="0" borderId="61" xfId="0" applyFont="1" applyBorder="1" applyAlignment="1">
      <alignment vertical="center" wrapText="1"/>
    </xf>
    <xf numFmtId="0" fontId="1" fillId="0" borderId="11" xfId="0" quotePrefix="1" applyFont="1" applyBorder="1" applyAlignment="1" applyProtection="1">
      <alignment horizontal="left" vertical="center" wrapText="1"/>
      <protection hidden="1"/>
    </xf>
    <xf numFmtId="0" fontId="22" fillId="0" borderId="2" xfId="0" applyFont="1" applyBorder="1" applyAlignment="1">
      <alignment vertical="center" wrapText="1"/>
    </xf>
    <xf numFmtId="0" fontId="0" fillId="0" borderId="11" xfId="0" applyBorder="1" applyAlignment="1" applyProtection="1">
      <alignment horizontal="justify" vertical="center" wrapText="1"/>
      <protection hidden="1"/>
    </xf>
    <xf numFmtId="0" fontId="51" fillId="2" borderId="5" xfId="0" applyFont="1" applyFill="1" applyBorder="1" applyAlignment="1" applyProtection="1">
      <alignment horizontal="center" vertical="center" wrapText="1"/>
      <protection locked="0"/>
    </xf>
    <xf numFmtId="0" fontId="51" fillId="12" borderId="5" xfId="0" applyFont="1" applyFill="1" applyBorder="1" applyAlignment="1" applyProtection="1">
      <alignment horizontal="center" vertical="center" wrapText="1"/>
      <protection locked="0"/>
    </xf>
    <xf numFmtId="14" fontId="16" fillId="0" borderId="2" xfId="0" applyNumberFormat="1" applyFont="1" applyBorder="1" applyAlignment="1">
      <alignment vertical="top"/>
    </xf>
    <xf numFmtId="0" fontId="8" fillId="0" borderId="11" xfId="0" quotePrefix="1" applyFont="1" applyBorder="1" applyAlignment="1" applyProtection="1">
      <alignment horizontal="center" vertical="center" wrapText="1"/>
      <protection hidden="1"/>
    </xf>
    <xf numFmtId="0" fontId="8" fillId="0" borderId="2" xfId="0" quotePrefix="1" applyFont="1" applyBorder="1" applyAlignment="1" applyProtection="1">
      <alignment horizontal="center" vertical="center" wrapText="1"/>
      <protection hidden="1"/>
    </xf>
    <xf numFmtId="9" fontId="52" fillId="0" borderId="5" xfId="1" applyFont="1" applyBorder="1" applyAlignment="1" applyProtection="1">
      <alignment horizontal="right" vertical="center" wrapText="1"/>
      <protection locked="0"/>
    </xf>
    <xf numFmtId="9" fontId="8" fillId="2" borderId="5" xfId="1" applyFont="1" applyFill="1" applyBorder="1" applyAlignment="1" applyProtection="1">
      <alignment horizontal="right" vertical="center" wrapText="1"/>
      <protection locked="0"/>
    </xf>
    <xf numFmtId="0" fontId="51" fillId="0" borderId="5" xfId="0" applyFont="1" applyBorder="1" applyAlignment="1" applyProtection="1">
      <alignment horizontal="center" vertical="center" wrapText="1"/>
      <protection locked="0"/>
    </xf>
    <xf numFmtId="0" fontId="13" fillId="0" borderId="20" xfId="4" applyFill="1" applyBorder="1" applyAlignment="1">
      <alignment horizontal="center" vertical="center" wrapText="1"/>
    </xf>
    <xf numFmtId="0" fontId="0" fillId="0" borderId="18" xfId="0" applyBorder="1" applyAlignment="1">
      <alignment horizontal="center" vertical="center" wrapText="1"/>
    </xf>
    <xf numFmtId="0" fontId="0" fillId="0" borderId="9" xfId="0" applyBorder="1" applyAlignment="1">
      <alignment horizontal="right" vertical="center" wrapText="1"/>
    </xf>
    <xf numFmtId="0" fontId="50" fillId="0" borderId="0" xfId="0" applyFont="1"/>
    <xf numFmtId="0" fontId="50" fillId="0" borderId="0" xfId="0" applyFont="1" applyAlignment="1">
      <alignment horizontal="right"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14" fillId="8" borderId="1"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3" fillId="0" borderId="6" xfId="3"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3" fillId="0" borderId="11" xfId="3" applyFill="1" applyBorder="1" applyAlignment="1">
      <alignment horizontal="center" vertical="center" wrapText="1"/>
    </xf>
    <xf numFmtId="0" fontId="13" fillId="0" borderId="49" xfId="3"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4" applyFill="1" applyBorder="1" applyAlignment="1">
      <alignment horizontal="center" vertical="center" wrapText="1"/>
    </xf>
    <xf numFmtId="0" fontId="13" fillId="0" borderId="7" xfId="4" applyFill="1" applyBorder="1" applyAlignment="1">
      <alignment horizontal="center"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wrapText="1"/>
      <protection hidden="1"/>
    </xf>
    <xf numFmtId="0" fontId="0" fillId="0" borderId="2" xfId="0" applyBorder="1" applyAlignment="1" applyProtection="1">
      <alignment horizontal="left" vertical="center" wrapText="1"/>
      <protection locked="0"/>
    </xf>
    <xf numFmtId="43" fontId="0" fillId="0" borderId="2" xfId="2"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9" fontId="12" fillId="0" borderId="2" xfId="1"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9" fontId="9" fillId="6" borderId="5"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8" fillId="12" borderId="8"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27"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8" fillId="3" borderId="14" xfId="0" applyFont="1" applyFill="1" applyBorder="1" applyAlignment="1" applyProtection="1">
      <alignment horizontal="center" vertical="center" wrapText="1"/>
      <protection hidden="1"/>
    </xf>
    <xf numFmtId="0" fontId="8" fillId="3" borderId="15" xfId="0" applyFont="1" applyFill="1" applyBorder="1" applyAlignment="1" applyProtection="1">
      <alignment horizontal="center" vertical="center" wrapText="1"/>
      <protection hidden="1"/>
    </xf>
    <xf numFmtId="0" fontId="9" fillId="5" borderId="60" xfId="0" applyFont="1" applyFill="1" applyBorder="1" applyAlignment="1" applyProtection="1">
      <alignment horizontal="center" vertical="center"/>
      <protection hidden="1"/>
    </xf>
    <xf numFmtId="0" fontId="9" fillId="5" borderId="0" xfId="0" applyFont="1" applyFill="1" applyAlignment="1" applyProtection="1">
      <alignment horizontal="center" vertical="center"/>
      <protection hidden="1"/>
    </xf>
    <xf numFmtId="0" fontId="7" fillId="4" borderId="9" xfId="0" applyFont="1" applyFill="1" applyBorder="1" applyAlignment="1" applyProtection="1">
      <alignment horizontal="center" vertical="center" wrapText="1"/>
      <protection hidden="1"/>
    </xf>
    <xf numFmtId="0" fontId="7" fillId="4" borderId="40" xfId="0" applyFont="1" applyFill="1" applyBorder="1" applyAlignment="1" applyProtection="1">
      <alignment horizontal="center" vertical="center" wrapText="1"/>
      <protection hidden="1"/>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9" fontId="4"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0" fontId="8" fillId="12" borderId="57" xfId="0" applyFont="1" applyFill="1" applyBorder="1" applyAlignment="1" applyProtection="1">
      <alignment horizontal="center" vertical="center" wrapText="1"/>
      <protection locked="0"/>
    </xf>
    <xf numFmtId="9" fontId="6" fillId="2" borderId="8" xfId="1"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0" fontId="0" fillId="0" borderId="47" xfId="0" applyBorder="1" applyAlignment="1" applyProtection="1">
      <alignment horizontal="center" vertical="center" wrapText="1"/>
      <protection hidden="1"/>
    </xf>
    <xf numFmtId="0" fontId="22" fillId="9" borderId="2" xfId="0" applyFont="1" applyFill="1" applyBorder="1" applyAlignment="1">
      <alignment horizontal="center" vertical="center" wrapText="1"/>
    </xf>
    <xf numFmtId="0" fontId="20" fillId="0" borderId="31" xfId="0" applyFont="1" applyBorder="1" applyAlignment="1">
      <alignment horizontal="center" vertical="center" wrapText="1"/>
    </xf>
    <xf numFmtId="0" fontId="17" fillId="9" borderId="2" xfId="0" applyFont="1" applyFill="1" applyBorder="1" applyAlignment="1">
      <alignment vertical="center"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17" fillId="9" borderId="2" xfId="0" applyFont="1" applyFill="1" applyBorder="1" applyAlignment="1">
      <alignment wrapText="1"/>
    </xf>
    <xf numFmtId="0" fontId="20" fillId="0" borderId="2" xfId="0" applyFont="1" applyBorder="1" applyAlignment="1">
      <alignment vertical="center" wrapText="1"/>
    </xf>
    <xf numFmtId="0" fontId="18" fillId="0" borderId="6"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38" fillId="3" borderId="14" xfId="0" applyFont="1" applyFill="1" applyBorder="1" applyAlignment="1" applyProtection="1">
      <alignment horizontal="center" vertical="center" wrapText="1"/>
      <protection hidden="1"/>
    </xf>
    <xf numFmtId="0" fontId="38" fillId="3" borderId="15" xfId="0" applyFont="1" applyFill="1" applyBorder="1" applyAlignment="1" applyProtection="1">
      <alignment horizontal="center" vertical="center" wrapText="1"/>
      <protection hidden="1"/>
    </xf>
    <xf numFmtId="0" fontId="39" fillId="5" borderId="60" xfId="0" applyFont="1" applyFill="1" applyBorder="1" applyAlignment="1" applyProtection="1">
      <alignment horizontal="center" vertical="center"/>
      <protection hidden="1"/>
    </xf>
    <xf numFmtId="0" fontId="39" fillId="5" borderId="0" xfId="0" applyFont="1" applyFill="1" applyAlignment="1" applyProtection="1">
      <alignment horizontal="center" vertical="center"/>
      <protection hidden="1"/>
    </xf>
    <xf numFmtId="0" fontId="39" fillId="17" borderId="2" xfId="0" applyFont="1" applyFill="1" applyBorder="1" applyAlignment="1" applyProtection="1">
      <alignment horizontal="center" vertical="center" wrapText="1"/>
      <protection locked="0"/>
    </xf>
    <xf numFmtId="0" fontId="39" fillId="17" borderId="8" xfId="0" applyFont="1" applyFill="1" applyBorder="1" applyAlignment="1" applyProtection="1">
      <alignment horizontal="center" vertical="center" wrapText="1"/>
      <protection locked="0"/>
    </xf>
    <xf numFmtId="9" fontId="40" fillId="0" borderId="2" xfId="1" applyFont="1" applyFill="1" applyBorder="1" applyAlignment="1" applyProtection="1">
      <alignment horizontal="left" vertical="center" wrapText="1"/>
      <protection locked="0"/>
    </xf>
    <xf numFmtId="9" fontId="40" fillId="0" borderId="8" xfId="1"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39" xfId="0" applyFont="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38" fillId="12" borderId="2" xfId="0" applyFont="1" applyFill="1" applyBorder="1" applyAlignment="1" applyProtection="1">
      <alignment horizontal="center" vertical="center" wrapText="1"/>
      <protection locked="0"/>
    </xf>
    <xf numFmtId="0" fontId="38" fillId="12" borderId="8" xfId="0" applyFont="1" applyFill="1" applyBorder="1" applyAlignment="1" applyProtection="1">
      <alignment horizontal="center" vertical="center" wrapText="1"/>
      <protection locked="0"/>
    </xf>
    <xf numFmtId="9" fontId="40" fillId="0" borderId="2" xfId="1" applyFont="1" applyFill="1" applyBorder="1" applyAlignment="1" applyProtection="1">
      <alignment horizontal="center" vertical="center" wrapText="1"/>
      <protection locked="0"/>
    </xf>
    <xf numFmtId="0" fontId="38" fillId="14" borderId="2"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center" vertical="center" wrapText="1"/>
      <protection hidden="1"/>
    </xf>
    <xf numFmtId="0" fontId="41" fillId="16" borderId="2" xfId="0" applyFont="1" applyFill="1" applyBorder="1" applyAlignment="1" applyProtection="1">
      <alignment horizontal="center" vertical="center" wrapText="1"/>
      <protection hidden="1"/>
    </xf>
    <xf numFmtId="0" fontId="40" fillId="0" borderId="2"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hidden="1"/>
    </xf>
    <xf numFmtId="0" fontId="40" fillId="0" borderId="8" xfId="0" applyFont="1" applyBorder="1" applyAlignment="1" applyProtection="1">
      <alignment horizontal="center" vertical="center" wrapText="1"/>
      <protection locked="0" hidden="1"/>
    </xf>
    <xf numFmtId="0" fontId="40" fillId="0" borderId="2" xfId="0" applyFont="1" applyBorder="1" applyAlignment="1" applyProtection="1">
      <alignment horizontal="left" vertical="center" wrapText="1"/>
      <protection locked="0"/>
    </xf>
    <xf numFmtId="0" fontId="40" fillId="0" borderId="8" xfId="0" applyFont="1" applyBorder="1" applyAlignment="1" applyProtection="1">
      <alignment horizontal="left" vertical="center" wrapText="1"/>
      <protection locked="0"/>
    </xf>
    <xf numFmtId="10" fontId="40" fillId="0" borderId="2" xfId="1" applyNumberFormat="1" applyFont="1" applyBorder="1" applyAlignment="1" applyProtection="1">
      <alignment horizontal="center" vertical="center" wrapText="1"/>
      <protection locked="0"/>
    </xf>
    <xf numFmtId="10" fontId="40" fillId="0" borderId="8" xfId="1" applyNumberFormat="1"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39" fillId="8" borderId="4" xfId="0" applyFont="1" applyFill="1" applyBorder="1" applyAlignment="1" applyProtection="1">
      <alignment horizontal="center" vertical="center"/>
      <protection hidden="1"/>
    </xf>
    <xf numFmtId="0" fontId="39" fillId="8" borderId="5" xfId="0" applyFont="1" applyFill="1" applyBorder="1" applyAlignment="1" applyProtection="1">
      <alignment horizontal="center" vertical="center"/>
      <protection hidden="1"/>
    </xf>
    <xf numFmtId="0" fontId="39" fillId="8" borderId="6"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wrapText="1"/>
      <protection hidden="1"/>
    </xf>
    <xf numFmtId="9" fontId="40" fillId="0" borderId="2" xfId="1" applyFont="1" applyBorder="1" applyAlignment="1" applyProtection="1">
      <alignment horizontal="center" vertical="center" wrapText="1"/>
      <protection locked="0"/>
    </xf>
    <xf numFmtId="9" fontId="40" fillId="0" borderId="8" xfId="1"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41" fillId="16" borderId="5" xfId="0" applyFont="1" applyFill="1" applyBorder="1" applyAlignment="1" applyProtection="1">
      <alignment horizontal="center" vertical="center"/>
      <protection hidden="1"/>
    </xf>
    <xf numFmtId="9" fontId="39" fillId="6" borderId="5" xfId="1" applyFont="1" applyFill="1" applyBorder="1" applyAlignment="1" applyProtection="1">
      <alignment horizontal="center" vertical="center"/>
      <protection hidden="1"/>
    </xf>
    <xf numFmtId="9" fontId="39" fillId="6" borderId="38" xfId="1" applyFont="1" applyFill="1" applyBorder="1" applyAlignment="1" applyProtection="1">
      <alignment horizontal="center" vertical="center"/>
      <protection hidden="1"/>
    </xf>
    <xf numFmtId="0" fontId="41" fillId="15" borderId="5" xfId="0" applyFont="1" applyFill="1" applyBorder="1" applyAlignment="1" applyProtection="1">
      <alignment horizontal="center" vertical="center" wrapText="1"/>
      <protection hidden="1"/>
    </xf>
    <xf numFmtId="0" fontId="41" fillId="15" borderId="2" xfId="0" applyFont="1" applyFill="1" applyBorder="1" applyAlignment="1" applyProtection="1">
      <alignment horizontal="center" vertical="center" wrapText="1"/>
      <protection hidden="1"/>
    </xf>
    <xf numFmtId="0" fontId="41" fillId="4" borderId="2" xfId="0" applyFont="1" applyFill="1" applyBorder="1" applyAlignment="1" applyProtection="1">
      <alignment horizontal="center" vertical="center" wrapText="1"/>
      <protection hidden="1"/>
    </xf>
    <xf numFmtId="0" fontId="41" fillId="4" borderId="31" xfId="0" applyFont="1" applyFill="1" applyBorder="1" applyAlignment="1" applyProtection="1">
      <alignment horizontal="center" vertical="center" wrapText="1"/>
      <protection hidden="1"/>
    </xf>
    <xf numFmtId="0" fontId="38" fillId="3" borderId="6" xfId="0" applyFont="1" applyFill="1" applyBorder="1" applyAlignment="1" applyProtection="1">
      <alignment horizontal="center" vertical="center" wrapText="1"/>
      <protection hidden="1"/>
    </xf>
    <xf numFmtId="0" fontId="41" fillId="16" borderId="9" xfId="0" applyFont="1" applyFill="1" applyBorder="1" applyAlignment="1" applyProtection="1">
      <alignment horizontal="center" vertical="center" wrapText="1"/>
      <protection hidden="1"/>
    </xf>
    <xf numFmtId="0" fontId="41" fillId="16" borderId="47" xfId="0" applyFont="1" applyFill="1" applyBorder="1" applyAlignment="1" applyProtection="1">
      <alignment horizontal="center" vertical="center" wrapText="1"/>
      <protection hidden="1"/>
    </xf>
    <xf numFmtId="0" fontId="39" fillId="19" borderId="2" xfId="0" applyFont="1" applyFill="1" applyBorder="1" applyAlignment="1" applyProtection="1">
      <alignment horizontal="center" vertical="center" wrapText="1"/>
      <protection locked="0"/>
    </xf>
    <xf numFmtId="0" fontId="39" fillId="19" borderId="8" xfId="0"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9" fontId="38" fillId="0" borderId="2" xfId="1" applyFont="1" applyBorder="1" applyAlignment="1" applyProtection="1">
      <alignment horizontal="center" vertical="center" wrapText="1"/>
      <protection locked="0"/>
    </xf>
    <xf numFmtId="9" fontId="38" fillId="0" borderId="8" xfId="1" applyFont="1" applyBorder="1" applyAlignment="1" applyProtection="1">
      <alignment horizontal="center" vertical="center" wrapText="1"/>
      <protection locked="0"/>
    </xf>
    <xf numFmtId="0" fontId="38" fillId="14" borderId="8" xfId="0" applyFont="1" applyFill="1" applyBorder="1" applyAlignment="1" applyProtection="1">
      <alignment horizontal="center" vertical="center" wrapText="1"/>
      <protection locked="0"/>
    </xf>
    <xf numFmtId="9" fontId="36" fillId="0" borderId="2" xfId="1" applyFont="1" applyBorder="1" applyAlignment="1" applyProtection="1">
      <alignment horizontal="left" vertical="center" wrapText="1"/>
      <protection locked="0"/>
    </xf>
    <xf numFmtId="9" fontId="36" fillId="0" borderId="8" xfId="1" applyFont="1" applyBorder="1" applyAlignment="1" applyProtection="1">
      <alignment horizontal="left" vertical="center" wrapText="1"/>
      <protection locked="0"/>
    </xf>
    <xf numFmtId="0" fontId="36" fillId="0" borderId="2"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40" fillId="0" borderId="2" xfId="0" applyFont="1" applyBorder="1" applyAlignment="1" applyProtection="1">
      <alignment horizontal="left" vertical="center" wrapText="1"/>
      <protection locked="0" hidden="1"/>
    </xf>
    <xf numFmtId="0" fontId="40" fillId="0" borderId="8" xfId="0" applyFont="1" applyBorder="1" applyAlignment="1" applyProtection="1">
      <alignment horizontal="left" vertical="center" wrapText="1"/>
      <protection locked="0" hidden="1"/>
    </xf>
    <xf numFmtId="9" fontId="36" fillId="0" borderId="2" xfId="1" applyFont="1" applyBorder="1" applyAlignment="1" applyProtection="1">
      <alignment horizontal="center" vertical="center" wrapText="1"/>
      <protection locked="0"/>
    </xf>
    <xf numFmtId="9" fontId="36" fillId="0" borderId="8" xfId="1" applyFont="1" applyBorder="1" applyAlignment="1" applyProtection="1">
      <alignment horizontal="center" vertical="center" wrapText="1"/>
      <protection locked="0"/>
    </xf>
    <xf numFmtId="0" fontId="39" fillId="8" borderId="4" xfId="0" applyFont="1" applyFill="1" applyBorder="1" applyAlignment="1" applyProtection="1">
      <alignment horizontal="right"/>
      <protection hidden="1"/>
    </xf>
    <xf numFmtId="0" fontId="39" fillId="8" borderId="5" xfId="0" applyFont="1" applyFill="1" applyBorder="1" applyAlignment="1" applyProtection="1">
      <alignment horizontal="right"/>
      <protection hidden="1"/>
    </xf>
    <xf numFmtId="0" fontId="39" fillId="8" borderId="6" xfId="0" applyFont="1" applyFill="1" applyBorder="1" applyAlignment="1" applyProtection="1">
      <alignment horizontal="right"/>
      <protection hidden="1"/>
    </xf>
    <xf numFmtId="0" fontId="39" fillId="8" borderId="2" xfId="0" applyFont="1" applyFill="1" applyBorder="1" applyAlignment="1" applyProtection="1">
      <alignment horizontal="right"/>
      <protection hidden="1"/>
    </xf>
    <xf numFmtId="9" fontId="12" fillId="0" borderId="2" xfId="1" applyFont="1" applyBorder="1" applyAlignment="1" applyProtection="1">
      <alignment horizontal="center" vertical="center" wrapText="1"/>
      <protection locked="0"/>
    </xf>
    <xf numFmtId="0" fontId="8" fillId="12" borderId="17"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wrapText="1"/>
      <protection locked="0"/>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0" fontId="7" fillId="16" borderId="31"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9" fontId="4" fillId="0" borderId="2" xfId="1" applyFont="1" applyBorder="1" applyAlignment="1" applyProtection="1">
      <alignment horizontal="center" vertical="center" wrapText="1"/>
      <protection locked="0"/>
    </xf>
    <xf numFmtId="9" fontId="42" fillId="0" borderId="2" xfId="1"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9" fontId="1" fillId="0" borderId="9" xfId="1" applyFont="1" applyBorder="1" applyAlignment="1" applyProtection="1">
      <alignment horizontal="center" vertical="center" wrapText="1"/>
      <protection locked="0"/>
    </xf>
    <xf numFmtId="9" fontId="1" fillId="0" borderId="18"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1" fillId="0" borderId="18" xfId="0" applyFont="1" applyBorder="1" applyAlignment="1" applyProtection="1">
      <alignment horizontal="left" vertical="center" wrapText="1"/>
      <protection locked="0"/>
    </xf>
    <xf numFmtId="9" fontId="6" fillId="0" borderId="9" xfId="1" applyFont="1" applyBorder="1" applyAlignment="1" applyProtection="1">
      <alignment horizontal="center" vertical="center" wrapText="1"/>
      <protection locked="0"/>
    </xf>
    <xf numFmtId="9" fontId="6" fillId="0" borderId="18" xfId="1"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6" fillId="12" borderId="9"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27"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9" fontId="9" fillId="6" borderId="26" xfId="1" applyFont="1" applyFill="1" applyBorder="1" applyAlignment="1" applyProtection="1">
      <alignment horizontal="center" vertical="center"/>
      <protection hidden="1"/>
    </xf>
    <xf numFmtId="9" fontId="9" fillId="6" borderId="41" xfId="1" applyFont="1" applyFill="1" applyBorder="1" applyAlignment="1" applyProtection="1">
      <alignment horizontal="center" vertical="center"/>
      <protection hidden="1"/>
    </xf>
    <xf numFmtId="0" fontId="10" fillId="16" borderId="26" xfId="0" applyFont="1" applyFill="1" applyBorder="1" applyAlignment="1" applyProtection="1">
      <alignment horizontal="center" vertical="center"/>
      <protection hidden="1"/>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hidden="1"/>
    </xf>
    <xf numFmtId="0" fontId="8" fillId="12" borderId="18"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9" fontId="1" fillId="11" borderId="2" xfId="1" applyFont="1" applyFill="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7" xfId="0" applyFont="1" applyFill="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9" fontId="6" fillId="0" borderId="47" xfId="1" applyFont="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left" vertical="center" wrapText="1"/>
      <protection locked="0" hidden="1"/>
    </xf>
    <xf numFmtId="0" fontId="6" fillId="11" borderId="2" xfId="0" applyFont="1" applyFill="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47" xfId="1" applyFont="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11" borderId="45" xfId="0" applyFont="1" applyFill="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1" fillId="11" borderId="6" xfId="0" quotePrefix="1" applyFont="1" applyFill="1" applyBorder="1" applyAlignment="1" applyProtection="1">
      <alignment horizontal="center" vertical="center" wrapText="1"/>
      <protection hidden="1"/>
    </xf>
    <xf numFmtId="165" fontId="1" fillId="11" borderId="2" xfId="0" applyNumberFormat="1" applyFont="1" applyFill="1" applyBorder="1" applyAlignment="1" applyProtection="1">
      <alignment horizontal="center" vertical="center" wrapText="1"/>
      <protection locked="0" hidden="1"/>
    </xf>
    <xf numFmtId="0" fontId="4" fillId="0" borderId="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hidden="1"/>
    </xf>
    <xf numFmtId="9" fontId="3" fillId="0" borderId="2" xfId="1" applyFont="1" applyFill="1" applyBorder="1" applyAlignment="1" applyProtection="1">
      <alignment horizontal="center" vertical="center" wrapText="1"/>
      <protection locked="0"/>
    </xf>
    <xf numFmtId="9" fontId="3" fillId="0" borderId="8" xfId="1" applyFont="1" applyFill="1" applyBorder="1" applyAlignment="1" applyProtection="1">
      <alignment horizontal="center" vertical="center" wrapText="1"/>
      <protection locked="0"/>
    </xf>
    <xf numFmtId="0" fontId="42" fillId="17" borderId="2" xfId="0" applyFont="1" applyFill="1" applyBorder="1" applyAlignment="1" applyProtection="1">
      <alignment horizontal="center" vertical="center" wrapText="1"/>
      <protection locked="0"/>
    </xf>
    <xf numFmtId="0" fontId="42" fillId="17" borderId="8" xfId="0" applyFont="1" applyFill="1" applyBorder="1" applyAlignment="1" applyProtection="1">
      <alignment horizontal="center" vertical="center" wrapText="1"/>
      <protection locked="0"/>
    </xf>
    <xf numFmtId="9" fontId="42" fillId="0" borderId="8" xfId="1" applyFont="1" applyBorder="1" applyAlignment="1" applyProtection="1">
      <alignment horizontal="center" vertical="center" wrapText="1"/>
      <protection locked="0"/>
    </xf>
    <xf numFmtId="0" fontId="7" fillId="17" borderId="2" xfId="0" applyFont="1" applyFill="1" applyBorder="1" applyAlignment="1" applyProtection="1">
      <alignment horizontal="center" vertical="center" wrapText="1"/>
      <protection locked="0"/>
    </xf>
    <xf numFmtId="0" fontId="7" fillId="17" borderId="8" xfId="0" applyFont="1" applyFill="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9" fontId="42" fillId="2" borderId="2" xfId="1" applyFont="1" applyFill="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42" fillId="12" borderId="2"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9" fontId="34" fillId="0" borderId="2" xfId="1" applyFont="1" applyBorder="1" applyAlignment="1" applyProtection="1">
      <alignment horizontal="center" vertical="center" wrapText="1"/>
      <protection locked="0"/>
    </xf>
    <xf numFmtId="0" fontId="7" fillId="14" borderId="2" xfId="0" applyFont="1" applyFill="1" applyBorder="1" applyAlignment="1" applyProtection="1">
      <alignment horizontal="center" vertical="center" wrapText="1"/>
      <protection locked="0"/>
    </xf>
    <xf numFmtId="9" fontId="4" fillId="0" borderId="2" xfId="1" applyFont="1" applyFill="1" applyBorder="1" applyAlignment="1" applyProtection="1">
      <alignment horizontal="left" vertical="center" wrapText="1"/>
      <protection locked="0"/>
    </xf>
    <xf numFmtId="0" fontId="42" fillId="14" borderId="2" xfId="0" applyFont="1" applyFill="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42" fillId="12" borderId="8" xfId="0" applyFont="1" applyFill="1" applyBorder="1" applyAlignment="1" applyProtection="1">
      <alignment horizontal="center" vertical="center" wrapText="1"/>
      <protection locked="0"/>
    </xf>
    <xf numFmtId="9" fontId="34" fillId="0" borderId="8" xfId="1"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9" fontId="42" fillId="12" borderId="2" xfId="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9" fontId="6" fillId="12" borderId="8" xfId="1"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1" fillId="0" borderId="6" xfId="0" quotePrefix="1" applyFont="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9" fontId="6" fillId="14" borderId="2" xfId="1" applyFont="1" applyFill="1" applyBorder="1" applyAlignment="1" applyProtection="1">
      <alignment horizontal="center" vertical="center" wrapText="1"/>
      <protection locked="0"/>
    </xf>
    <xf numFmtId="0" fontId="8" fillId="0" borderId="61"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9" fontId="12" fillId="0" borderId="2" xfId="1" applyFont="1" applyFill="1" applyBorder="1" applyAlignment="1" applyProtection="1">
      <alignment horizontal="left" vertical="center" wrapText="1"/>
      <protection locked="0"/>
    </xf>
    <xf numFmtId="9" fontId="6" fillId="2" borderId="9" xfId="1" applyFont="1" applyFill="1" applyBorder="1" applyAlignment="1" applyProtection="1">
      <alignment horizontal="center" vertical="center" wrapText="1"/>
      <protection locked="0"/>
    </xf>
    <xf numFmtId="9" fontId="12" fillId="0" borderId="5" xfId="1" applyFont="1" applyFill="1" applyBorder="1" applyAlignment="1" applyProtection="1">
      <alignment horizontal="left" vertical="center" wrapText="1"/>
      <protection locked="0"/>
    </xf>
    <xf numFmtId="9" fontId="12" fillId="0" borderId="9" xfId="1" applyFont="1" applyFill="1" applyBorder="1" applyAlignment="1" applyProtection="1">
      <alignment horizontal="left" vertical="center" wrapText="1"/>
      <protection locked="0"/>
    </xf>
    <xf numFmtId="0" fontId="1" fillId="0" borderId="5" xfId="0" applyFont="1" applyBorder="1" applyAlignment="1" applyProtection="1">
      <alignment horizontal="justify" vertical="center" wrapText="1"/>
      <protection locked="0"/>
    </xf>
    <xf numFmtId="0" fontId="1" fillId="0" borderId="9" xfId="0" applyFont="1" applyBorder="1" applyAlignment="1" applyProtection="1">
      <alignment horizontal="justify" vertical="center" wrapText="1"/>
      <protection locked="0"/>
    </xf>
    <xf numFmtId="9" fontId="12" fillId="0" borderId="9" xfId="1" applyFont="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7" fillId="13" borderId="9" xfId="0" applyFont="1" applyFill="1" applyBorder="1" applyAlignment="1" applyProtection="1">
      <alignment horizontal="center" vertical="center" wrapText="1"/>
      <protection hidden="1"/>
    </xf>
    <xf numFmtId="0" fontId="7" fillId="13" borderId="2" xfId="0" applyFont="1" applyFill="1" applyBorder="1" applyAlignment="1" applyProtection="1">
      <alignment horizontal="center" vertical="center" wrapText="1"/>
      <protection hidden="1"/>
    </xf>
    <xf numFmtId="0" fontId="44" fillId="0" borderId="2" xfId="0" applyFont="1" applyBorder="1" applyAlignment="1" applyProtection="1">
      <alignment horizontal="center" vertical="center" wrapText="1"/>
      <protection locked="0"/>
    </xf>
    <xf numFmtId="0" fontId="10" fillId="13" borderId="5" xfId="0" applyFont="1" applyFill="1" applyBorder="1" applyAlignment="1" applyProtection="1">
      <alignment horizontal="center" vertical="center"/>
      <protection hidden="1"/>
    </xf>
    <xf numFmtId="9" fontId="0" fillId="0" borderId="5" xfId="1" applyFont="1" applyBorder="1" applyAlignment="1" applyProtection="1">
      <alignment horizontal="left" vertical="center" wrapText="1"/>
      <protection locked="0"/>
    </xf>
    <xf numFmtId="0" fontId="2" fillId="0" borderId="55"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14" fontId="26" fillId="0" borderId="2" xfId="0" applyNumberFormat="1" applyFont="1" applyBorder="1" applyAlignment="1" applyProtection="1">
      <alignment horizontal="center" vertical="center" wrapText="1"/>
      <protection locked="0" hidden="1"/>
    </xf>
    <xf numFmtId="0" fontId="8" fillId="14" borderId="9" xfId="0" applyFont="1" applyFill="1" applyBorder="1" applyAlignment="1" applyProtection="1">
      <alignment horizontal="center" vertical="center" wrapText="1"/>
      <protection locked="0"/>
    </xf>
    <xf numFmtId="9" fontId="0" fillId="0" borderId="17" xfId="1" applyFont="1" applyBorder="1" applyAlignment="1" applyProtection="1">
      <alignment horizontal="center" vertical="center" wrapText="1"/>
      <protection locked="0"/>
    </xf>
    <xf numFmtId="9" fontId="0" fillId="0" borderId="3" xfId="1" applyFont="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3" xfId="0" applyFont="1" applyFill="1" applyBorder="1" applyAlignment="1" applyProtection="1">
      <alignment horizontal="center" vertical="center" wrapText="1"/>
      <protection locked="0"/>
    </xf>
    <xf numFmtId="0" fontId="6" fillId="14" borderId="9" xfId="0" applyFont="1" applyFill="1" applyBorder="1" applyAlignment="1" applyProtection="1">
      <alignment horizontal="center" vertical="center" wrapText="1"/>
      <protection locked="0"/>
    </xf>
    <xf numFmtId="9" fontId="3" fillId="0" borderId="2" xfId="1" applyFont="1" applyBorder="1" applyAlignment="1" applyProtection="1">
      <alignment horizontal="left" vertical="center" wrapText="1"/>
      <protection locked="0"/>
    </xf>
    <xf numFmtId="0" fontId="7" fillId="0" borderId="9"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3" fillId="0" borderId="2" xfId="1" applyFont="1" applyBorder="1" applyAlignment="1" applyProtection="1">
      <alignment horizontal="center" vertical="center" wrapText="1"/>
      <protection locked="0"/>
    </xf>
    <xf numFmtId="0" fontId="9" fillId="5" borderId="10"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cellXfs>
  <cellStyles count="5">
    <cellStyle name="Hipervínculo" xfId="4" builtinId="8"/>
    <cellStyle name="Hyperlink" xfId="3" xr:uid="{00000000-0005-0000-0000-000001000000}"/>
    <cellStyle name="Millares" xfId="2" builtinId="3"/>
    <cellStyle name="Normal" xfId="0" builtinId="0"/>
    <cellStyle name="Porcentaje" xfId="1" builtinId="5"/>
  </cellStyles>
  <dxfs count="1259">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theme="0"/>
      </font>
      <numFmt numFmtId="0" formatCode="General"/>
      <fill>
        <patternFill>
          <bgColor rgb="FFFF0000"/>
        </patternFill>
      </fill>
    </dxf>
    <dxf>
      <fill>
        <patternFill>
          <bgColor rgb="FF92D050"/>
        </patternFill>
      </fill>
    </dxf>
    <dxf>
      <font>
        <color theme="0"/>
      </font>
      <numFmt numFmtId="0" formatCode="General"/>
      <fill>
        <patternFill>
          <fgColor auto="1"/>
          <bgColor rgb="FFFF0000"/>
        </patternFill>
      </fill>
    </dxf>
    <dxf>
      <fill>
        <patternFill>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ill>
        <patternFill>
          <bgColor rgb="FFFFFF00"/>
        </patternFill>
      </fill>
    </dxf>
    <dxf>
      <fill>
        <patternFill>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theme="0"/>
      </font>
      <numFmt numFmtId="0" formatCode="General"/>
      <fill>
        <patternFill>
          <fgColor auto="1"/>
          <bgColor rgb="FFC00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FF000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ill>
        <patternFill>
          <bgColor rgb="FFFFFF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auto="1"/>
      </font>
      <numFmt numFmtId="0" formatCode="General"/>
      <fill>
        <patternFill>
          <fgColor auto="1"/>
          <bgColor rgb="FFE37303"/>
        </patternFill>
      </fill>
    </dxf>
    <dxf>
      <fill>
        <patternFill>
          <bgColor rgb="FFFFC000"/>
        </patternFill>
      </fill>
    </dxf>
    <dxf>
      <font>
        <color theme="0"/>
      </font>
      <numFmt numFmtId="0" formatCode="General"/>
      <fill>
        <patternFill>
          <bgColor rgb="FFFF0000"/>
        </patternFill>
      </fill>
    </dxf>
    <dxf>
      <fill>
        <patternFill>
          <bgColor rgb="FF92D050"/>
        </patternFill>
      </fill>
    </dxf>
    <dxf>
      <font>
        <color auto="1"/>
      </font>
      <numFmt numFmtId="0" formatCode="General"/>
      <fill>
        <patternFill>
          <bgColor rgb="FF92D050"/>
        </patternFill>
      </fill>
    </dxf>
    <dxf>
      <fill>
        <patternFill>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theme="0"/>
      </font>
      <numFmt numFmtId="0" formatCode="General"/>
      <fill>
        <patternFill>
          <bgColor rgb="FFFF0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ill>
        <patternFill>
          <bgColor rgb="FFFFFF00"/>
        </patternFill>
      </fill>
    </dxf>
    <dxf>
      <fill>
        <patternFill>
          <bgColor rgb="FFFFC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ill>
        <patternFill>
          <bgColor rgb="FF92D050"/>
        </patternFill>
      </fill>
    </dxf>
    <dxf>
      <font>
        <color theme="0"/>
      </font>
      <numFmt numFmtId="0" formatCode="General"/>
      <fill>
        <patternFill>
          <fgColor auto="1"/>
          <bgColor rgb="FFFF0000"/>
        </patternFill>
      </fill>
    </dxf>
    <dxf>
      <font>
        <color theme="0"/>
      </font>
      <numFmt numFmtId="0" formatCode="General"/>
      <fill>
        <patternFill>
          <bgColor rgb="FFFF0000"/>
        </patternFill>
      </fill>
    </dxf>
    <dxf>
      <fill>
        <patternFill>
          <bgColor rgb="FF00B05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FF00"/>
        </patternFill>
      </fill>
    </dxf>
    <dxf>
      <font>
        <color auto="1"/>
      </font>
      <numFmt numFmtId="0" formatCode="General"/>
      <fill>
        <patternFill>
          <fgColor auto="1"/>
          <bgColor rgb="FFF8F16E"/>
        </patternFill>
      </fill>
    </dxf>
    <dxf>
      <font>
        <color theme="0"/>
      </font>
      <numFmt numFmtId="0" formatCode="General"/>
      <fill>
        <patternFill>
          <bgColor rgb="FFFF0000"/>
        </patternFill>
      </fill>
    </dxf>
    <dxf>
      <font>
        <color auto="1"/>
      </font>
      <numFmt numFmtId="0" formatCode="General"/>
      <fill>
        <patternFill>
          <fgColor auto="1"/>
          <bgColor rgb="FFFFC000"/>
        </patternFill>
      </fill>
    </dxf>
    <dxf>
      <fill>
        <patternFill>
          <bgColor rgb="FF00B050"/>
        </patternFill>
      </fill>
    </dxf>
    <dxf>
      <fill>
        <patternFill>
          <bgColor rgb="FF92D05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ill>
        <patternFill>
          <bgColor rgb="FFFFC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35EB4B"/>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00B05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F8F16E"/>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numFmt numFmtId="0" formatCode="General"/>
      <fill>
        <patternFill>
          <bgColor rgb="FFFF0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numFmt numFmtId="0" formatCode="General"/>
      <fill>
        <patternFill>
          <bgColor rgb="FFFF0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E37303"/>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C0000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auto="1"/>
      </font>
      <fill>
        <patternFill>
          <bgColor theme="5" tint="-0.24994659260841701"/>
        </patternFill>
      </fill>
    </dxf>
    <dxf>
      <font>
        <b/>
        <i val="0"/>
        <color auto="1"/>
      </font>
      <fill>
        <patternFill>
          <bgColor rgb="FFFFFF00"/>
        </patternFill>
      </fill>
    </dxf>
    <dxf>
      <font>
        <b/>
        <i val="0"/>
        <color theme="0"/>
      </font>
      <fill>
        <patternFill>
          <bgColor rgb="FFC0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225828</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266700</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376405</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84385</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VD/Downloads/MATRIZ%20RIESGOS%202023%20control%20y%20fiscaliza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H1" t="str">
            <v>Nivel de impacto</v>
          </cell>
          <cell r="I1" t="str">
            <v>%</v>
          </cell>
        </row>
        <row r="2">
          <cell r="C2" t="str">
            <v>Muy bajaLeve</v>
          </cell>
          <cell r="D2" t="str">
            <v>Bajo</v>
          </cell>
          <cell r="H2" t="str">
            <v>Leve</v>
          </cell>
          <cell r="I2">
            <v>0.2</v>
          </cell>
        </row>
        <row r="3">
          <cell r="C3" t="str">
            <v>Muy bajaMenor</v>
          </cell>
          <cell r="D3" t="str">
            <v>Bajo</v>
          </cell>
          <cell r="H3" t="str">
            <v>Menor</v>
          </cell>
          <cell r="I3">
            <v>0.4</v>
          </cell>
        </row>
        <row r="4">
          <cell r="C4" t="str">
            <v>Muy bajaModerado</v>
          </cell>
          <cell r="D4" t="str">
            <v>Moderado</v>
          </cell>
          <cell r="H4" t="str">
            <v>Moderado</v>
          </cell>
          <cell r="I4">
            <v>0.6</v>
          </cell>
        </row>
        <row r="5">
          <cell r="C5" t="str">
            <v>Muy bajaMayor</v>
          </cell>
          <cell r="D5" t="str">
            <v>Alto</v>
          </cell>
          <cell r="H5" t="str">
            <v>Mayor</v>
          </cell>
          <cell r="I5">
            <v>0.8</v>
          </cell>
        </row>
        <row r="6">
          <cell r="C6" t="str">
            <v>Muy bajaCatastrófico</v>
          </cell>
          <cell r="D6" t="str">
            <v>Extremo</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file:///C:\:f:\s\CARPETASCOMPARTIDAS\EuVed3sgimVLhMlTLM_ESrYBd60-8im1ECmTypxo0dObjA%3fe=aE04bt" TargetMode="External"/><Relationship Id="rId7" Type="http://schemas.openxmlformats.org/officeDocument/2006/relationships/hyperlink" Target="file:///C:\Users\DAVD\:x:\g\personal\paula_forero_loteriadebogota_com\EU99GsN1HJFDiVgHRA2Uu0AB1teJ54AWpbRZyTm9kxQTug%3fe=9Bn0h8" TargetMode="External"/><Relationship Id="rId2" Type="http://schemas.openxmlformats.org/officeDocument/2006/relationships/hyperlink" Target="file:///C:\Users\DAVD\:x:\g\personal\paula_forero_loteriadebogota_com\EU99GsN1HJFDiVgHRA2Uu0AB1teJ54AWpbRZyTm9kxQTug%3fe=9Bn0h8" TargetMode="External"/><Relationship Id="rId1" Type="http://schemas.openxmlformats.org/officeDocument/2006/relationships/hyperlink" Target="file:///C:\Users\DAVD\:x:\g\personal\paula_forero_loteriadebogota_com\ESfTCyZnDZdGh2Dv38IyXVMBz6Nc3Z6I7jJQLbj7KBZgQA%3fe=7z20Cq" TargetMode="External"/><Relationship Id="rId6" Type="http://schemas.openxmlformats.org/officeDocument/2006/relationships/hyperlink" Target="file:///C:\:f:\g\personal\paula_forero_loteriadebogota_com\EpUQoL4zm9hDhNW-3YuzEqoBtIorj49JMgkO7wHQONWt8g%3fe=6f5FI7" TargetMode="External"/><Relationship Id="rId5" Type="http://schemas.openxmlformats.org/officeDocument/2006/relationships/hyperlink" Target="file:///C:\:f:\g\personal\paula_forero_loteriadebogota_com\EpUQoL4zm9hDhNW-3YuzEqoBtIorj49JMgkO7wHQONWt8g%3fe=6f5FI7" TargetMode="External"/><Relationship Id="rId4" Type="http://schemas.openxmlformats.org/officeDocument/2006/relationships/hyperlink" Target="file:///C:\:f:\g\personal\paula_forero_loteriadebogota_com\EpUQoL4zm9hDhNW-3YuzEqoBtIorj49JMgkO7wHQONWt8g%3fe=6f5FI7"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f:/g/personal/sandra_trujillo_loteriadebogota_com/EtmZImelRR9CsMn631236AMBvxMT_5YrQMd1TBj9CvragQ?e=FfrE0q" TargetMode="External"/><Relationship Id="rId1" Type="http://schemas.openxmlformats.org/officeDocument/2006/relationships/hyperlink" Target="../../../../../../:f:/g/personal/sandra_trujillo_loteriadebogota_com/EnpLHiGu8FhPugxPF3Lv75ABPX3AQfwsWLUrRARYEqZ-tg?e=EDIFr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seguridadysaludeneltrabajo_loteriadebogota_com/_layouts/15/onedrive.aspx?id=%2Fpersonal%2Fseguridadysaludeneltrabajo%5Floteriadebogota%5Fcom%2FDocuments%2FSST%202022%2FComit%C3%A9s&amp;view=0" TargetMode="External"/><Relationship Id="rId3" Type="http://schemas.openxmlformats.org/officeDocument/2006/relationships/hyperlink" Target="https://loteriadebogota.com/procedimientos-2/" TargetMode="External"/><Relationship Id="rId7" Type="http://schemas.openxmlformats.org/officeDocument/2006/relationships/hyperlink" Target="../../../../seguridadysaludeneltrabajo_loteriadebogota_com/_layouts/15/onedrive.aspx?id=%2Fpersonal%2Fseguridadysaludeneltrabajo%5Floteriadebogota%5Fcom%2FDocuments%2FSHARE%20POINT&amp;view=0" TargetMode="External"/><Relationship Id="rId2" Type="http://schemas.openxmlformats.org/officeDocument/2006/relationships/hyperlink" Target="https://loteriadebogota.com/wp-content/uploads/files/Procedimientos2021/Procedimientos/07.Gestion_talento/03_PRO320-219-8.pdf" TargetMode="External"/><Relationship Id="rId1" Type="http://schemas.openxmlformats.org/officeDocument/2006/relationships/hyperlink" Target="https://loteriadebogota.com/wp-content/uploads/files/Procedimientos2021/Procedimientos/07.Gestion_talento/03_PRO320-219-8.pdf" TargetMode="External"/><Relationship Id="rId6" Type="http://schemas.openxmlformats.org/officeDocument/2006/relationships/hyperlink" Target="../../../../seguridadysaludeneltrabajo_loteriadebogota_com/_layouts/15/onedrive.aspx?id=%2Fpersonal%2Fseguridadysaludeneltrabajo%5Floteriadebogota%5Fcom%2FDocuments%2FSST%202022&amp;view=0" TargetMode="External"/><Relationship Id="rId5" Type="http://schemas.openxmlformats.org/officeDocument/2006/relationships/hyperlink" Target="https://loteriadebogota.com/wp-content/uploads/PRO320-218-11-CONVOCATORIA-SELECCION-Y-VINCULACION.pdf" TargetMode="External"/><Relationship Id="rId4" Type="http://schemas.openxmlformats.org/officeDocument/2006/relationships/hyperlink" Target="https://loteriadebogota.com/wp-content/uploads/files/planeacion/Plan_Capacitacion_2023.pdf%20%20y%20acta%20de%20CIGYD" TargetMode="External"/><Relationship Id="rId9"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f:/s/CARPETASCOMPARTIDAS/EtwCDkmZI-9MkNxT_Q40uTcBblg_7Ub1YQMRmXwWzsc4kA?e=48fPCr" TargetMode="External"/><Relationship Id="rId7" Type="http://schemas.openxmlformats.org/officeDocument/2006/relationships/printerSettings" Target="../printerSettings/printerSettings13.bin"/><Relationship Id="rId2" Type="http://schemas.openxmlformats.org/officeDocument/2006/relationships/hyperlink" Target="../../../../../../../:f:/s/CARPETASCOMPARTIDAS/EpPmfKqmr85Ouz0AOJV2C5gByM_M772GTTMM3Nhb-NHJQA?e=Cc614M" TargetMode="External"/><Relationship Id="rId1" Type="http://schemas.openxmlformats.org/officeDocument/2006/relationships/hyperlink" Target="../../../../../../../:f:/s/CARPETASCOMPARTIDAS/Elrb_fryisxIuSntMoX3OsMBYBQQ-BZB7IN0AmP_G5ZrXQ?e=0xEjlg" TargetMode="External"/><Relationship Id="rId6" Type="http://schemas.openxmlformats.org/officeDocument/2006/relationships/hyperlink" Target="../../../../../../../:f:/s/CARPETASCOMPARTIDAS/EsPo6exJ2jNPglwPh-a8JrgBCkIyB7BCpqXv2Eu2TGsSYg?e=YSH9WM" TargetMode="External"/><Relationship Id="rId5" Type="http://schemas.openxmlformats.org/officeDocument/2006/relationships/hyperlink" Target="../../../../../../../:f:/s/CARPETASCOMPARTIDAS/EkoFQEc56oBAqbLER6ejXNwB1VpfYqcgbLS87jv3WPjA7w?e=mIhp9m" TargetMode="External"/><Relationship Id="rId4" Type="http://schemas.openxmlformats.org/officeDocument/2006/relationships/hyperlink" Target="../../../../../../../:f:/s/CARPETASCOMPARTIDAS/Enevf2zHTdRNgiGaxaQ-PwIBWuYuBDkB8Go5uUI5fdO7LQ?e=6o3SCg"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f:/g/personal/claudia_vega_loteriadebogota_com/Eh9P4E05gqRPpDfgg2dIKQgBdjOQgiManilf9oQtm4Yetg?e=wjyhY0" TargetMode="External"/><Relationship Id="rId7" Type="http://schemas.openxmlformats.org/officeDocument/2006/relationships/hyperlink" Target="file:///C:\:b:\r\sites\SecretaraGeneral\contrataci&#195;&#179;n\Documentos%20compartidos\01.%20Manual%20de%20Contrataci&#195;&#179;n\MANUAL%20DE%20CONTRATACI&#195;&#147;N%20-%20DICIEMBRE%202022.pdf" TargetMode="External"/><Relationship Id="rId2" Type="http://schemas.openxmlformats.org/officeDocument/2006/relationships/hyperlink" Target="../../../../../../:f:/g/personal/claudia_vega_loteriadebogota_com/EpoX_j_W8xNEsem_acKcmrABhWLXlGidYsOlYLwK34_GJg?e=felJvg" TargetMode="External"/><Relationship Id="rId1" Type="http://schemas.openxmlformats.org/officeDocument/2006/relationships/hyperlink" Target="file:///C:\:b:\r\sites\SecretaraGeneral\contrataci&#195;&#179;n\Documentos%20compartidos\01.%20Manual%20de%20Contrataci&#195;&#179;n\MANUAL%20DE%20CONTRATACI&#195;&#147;N%20-%20DICIEMBRE%202022.pdf" TargetMode="External"/><Relationship Id="rId6" Type="http://schemas.openxmlformats.org/officeDocument/2006/relationships/hyperlink" Target="../../../../../../:f:/g/personal/claudia_vega_loteriadebogota_com/EpoX_j_W8xNEsem_acKcmrABhWLXlGidYsOlYLwK34_GJg?e=felJvg" TargetMode="External"/><Relationship Id="rId5" Type="http://schemas.openxmlformats.org/officeDocument/2006/relationships/hyperlink" Target="../../../../../../:w:/g/personal/claudia_vega_loteriadebogota_com/EfLNA-2qUv5Jq-4QzhxeJ7UBhwFsUYBxEOA7mIWHjlevFg?e=c3bqej" TargetMode="External"/><Relationship Id="rId4" Type="http://schemas.openxmlformats.org/officeDocument/2006/relationships/hyperlink" Target="../../../../../../:f:/g/personal/claudia_vega_loteriadebogota_com/Eh9P4E05gqRPpDfgg2dIKQgBdjOQgiManilf9oQtm4Yetg?e=wjyhY0"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b:/g/personal/claudia_vega_loteriadebogota_com/EZVnyzxFJotBgC-p7LI5xzIBRI8A0hHfKHKI9s8fGbSt2A?e=qphag4"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f:/g/personal/manuela_hernandez_loteriadebogota_com/EjIyz587t5ZDiX8JQk5EZHgB-yA4madZdBjPQrp_QG9Ddg?e=oSqXN9" TargetMode="External"/><Relationship Id="rId1" Type="http://schemas.openxmlformats.org/officeDocument/2006/relationships/hyperlink" Target="../../../../../../:f:/g/personal/manuela_hernandez_loteriadebogota_com/EjIyz587t5ZDiX8JQk5EZHgB-yA4madZdBjPQrp_QG9Ddg?e=oSqXN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x:/g/personal/oficinadisciplinarios_loteriadebogota_com/EaemZvEP5iRPic-oqtjUAr8BvB87xuBCI3xsZZ3Bsi1sUg?e=VhzCK6" TargetMode="External"/><Relationship Id="rId2" Type="http://schemas.openxmlformats.org/officeDocument/2006/relationships/hyperlink" Target="../../../../../:x:/g/personal/oficinadisciplinarios_loteriadebogota_com/EaemZvEP5iRPic-oqtjUAr8BvB87xuBCI3xsZZ3Bsi1sUg?e=VhzCK6" TargetMode="External"/><Relationship Id="rId1" Type="http://schemas.openxmlformats.org/officeDocument/2006/relationships/hyperlink" Target="../../../../../:x:/g/personal/oficinadisciplinarios_loteriadebogota_com/EaemZvEP5iRPic-oqtjUAr8BvB87xuBCI3xsZZ3Bsi1sUg?e=VhzCK6" TargetMode="External"/><Relationship Id="rId4"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file:///C:\DAVD\AppData\:f:\s\CARPETASCOMPARTIDAS\EtpHiyFHPPpCp9pArybH5qgBO_ZONfR1jTQXUJHgnKDcHQ" TargetMode="External"/><Relationship Id="rId13" Type="http://schemas.openxmlformats.org/officeDocument/2006/relationships/hyperlink" Target="file:///C:\:f:\s\CARPETASCOMPARTIDAS\En5AA0HOxvZCmEHUTNAjAHMBECLUKVdzvpmQO86IX9Ihjg" TargetMode="External"/><Relationship Id="rId18" Type="http://schemas.openxmlformats.org/officeDocument/2006/relationships/hyperlink" Target="file:///C:\:u:\g\personal\sandra_henao_loteriadebogota_com\ES08D6yRPKtHsstdK-b9XzoBmFoKjmiJym-3v37JMAoEsQ" TargetMode="External"/><Relationship Id="rId3" Type="http://schemas.openxmlformats.org/officeDocument/2006/relationships/hyperlink" Target="file:///C:\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file:///C:\DAVD\AppData\:f:\s\CARPETASCOMPARTIDAS\EtpHiyFHPPpCp9pArybH5qgBO_ZONfR1jTQXUJHgnKDcHQ" TargetMode="External"/><Relationship Id="rId12" Type="http://schemas.openxmlformats.org/officeDocument/2006/relationships/hyperlink" Target="file:///C:\:f:\s\CARPETASCOMPARTIDAS\EldmcAembrtGqRQ-Libedi0BbSMv_yd--CQfbn6uJRep_A" TargetMode="External"/><Relationship Id="rId17" Type="http://schemas.openxmlformats.org/officeDocument/2006/relationships/hyperlink" Target="file:///C:\:f:\g\personal\sandra_henao_loteriadebogota_com\Ehi5FvOLcYRFmrt9B9-5cpEB2IoR7M4iBCbZ4FgDejqtRg" TargetMode="External"/><Relationship Id="rId2" Type="http://schemas.openxmlformats.org/officeDocument/2006/relationships/hyperlink" Target="file:///C:\:f:\g\personal\administrativo_apuestas_loteriadebogota_com\EoS9TI0u7gNPu8SlfUIBc8EBUAzUAUptcMyNUEC-0uazYg" TargetMode="External"/><Relationship Id="rId16" Type="http://schemas.openxmlformats.org/officeDocument/2006/relationships/hyperlink" Target="file:///C:\:f:\g\personal\claudia_vega_loteriadebogota_com\EqD2eiWWv4VEpjj8FHA3600BahqY2Z7TaO76E_1wja3uZQ" TargetMode="External"/><Relationship Id="rId20" Type="http://schemas.openxmlformats.org/officeDocument/2006/relationships/hyperlink" Target="file:///C:\:f:\s\GESTINJURDICA\EvZvAQAv1RtCvlkKy35txmAB_1KXusrEkmBzkEfkthoFVw" TargetMode="External"/><Relationship Id="rId1" Type="http://schemas.openxmlformats.org/officeDocument/2006/relationships/hyperlink" Target="file:///C:\:f:\g\personal\administrativo_apuestas_loteriadebogota_com\EoS9TI0u7gNPu8SlfUIBc8EBUAzUAUptcMyNUEC-0uazYg" TargetMode="External"/><Relationship Id="rId6" Type="http://schemas.openxmlformats.org/officeDocument/2006/relationships/hyperlink" Target="file:///C:\DAVD\AppData\:f:\s\CARPETASCOMPARTIDAS\EtpHiyFHPPpCp9pArybH5qgBO_ZONfR1jTQXUJHgnKDcHQ" TargetMode="External"/><Relationship Id="rId11" Type="http://schemas.openxmlformats.org/officeDocument/2006/relationships/hyperlink" Target="file:///C:\:f:\s\CARPETASCOMPARTIDAS\Eg66LdMRGPhIhIzpqtfPpMcBbcYqV8f8SiJ2_wyyjY7REw" TargetMode="External"/><Relationship Id="rId5" Type="http://schemas.openxmlformats.org/officeDocument/2006/relationships/hyperlink" Target="file:///C:\DAVD\:x:\g\personal\paula_forero_loteriadebogota_com\EU99GsN1HJFDiVgHRA2Uu0AB1teJ54AWpbRZyTm9kxQTug" TargetMode="External"/><Relationship Id="rId15" Type="http://schemas.openxmlformats.org/officeDocument/2006/relationships/hyperlink" Target="file:///C:\:b:\g\personal\claudia_vega_loteriadebogota_com\EU4fByOMoNpNm4BBuQ5AmKMBCZIC0F_l7M_zmT3rD_MYow" TargetMode="External"/><Relationship Id="rId10" Type="http://schemas.openxmlformats.org/officeDocument/2006/relationships/hyperlink" Target="file:///C:\:f:\s\CARPETASCOMPARTIDAS\EjOS3yPNLmxKoUEzGo38kY0Bce5DAzrKvpIOjs4P6bvZig" TargetMode="External"/><Relationship Id="rId19" Type="http://schemas.openxmlformats.org/officeDocument/2006/relationships/hyperlink" Target="file:///C:\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file:///C:\:b:\s\CARPETASCOMPARTIDAS\EaoyCVeskS1LhCi9MI_Ims0BY8h5-TAc3FRZrugATI3nFw" TargetMode="External"/><Relationship Id="rId14" Type="http://schemas.openxmlformats.org/officeDocument/2006/relationships/hyperlink" Target="file:///C:\:f:\s\CARPETASCOMPARTIDAS\EsZ5nRakQydAhyvCxddWIrYBaFzmTVAjmpjs3g8J7coNKg"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file:///C:\Users\OficinadePlaneacin" TargetMode="External"/><Relationship Id="rId7" Type="http://schemas.openxmlformats.org/officeDocument/2006/relationships/hyperlink" Target="https://loteriadebogota.com/wp-content/uploads/Seguimiento-Matriz-de-Riesgos-2022-corte-31-12-2022.pdf" TargetMode="External"/><Relationship Id="rId2" Type="http://schemas.openxmlformats.org/officeDocument/2006/relationships/hyperlink" Target="../../../../../../:b:/g/personal/david_pinzon_loteriadebogota_com/EYW2VC9rqMVDht7Obg-Ayg0BZ4W6xPMFsgjMsafJRcLn3w?e=evIdRp" TargetMode="External"/><Relationship Id="rId1" Type="http://schemas.openxmlformats.org/officeDocument/2006/relationships/hyperlink" Target="file:///C:\Users\OficinadePlaneacin" TargetMode="External"/><Relationship Id="rId6" Type="http://schemas.openxmlformats.org/officeDocument/2006/relationships/hyperlink" Target="../../../../../../:b:/g/personal/david_pinzon_loteriadebogota_com/EYW2VC9rqMVDht7Obg-Ayg0BZ4W6xPMFsgjMsafJRcLn3w?e=evIdRp" TargetMode="External"/><Relationship Id="rId5" Type="http://schemas.openxmlformats.org/officeDocument/2006/relationships/hyperlink" Target="../../../../../../:b:/g/personal/david_pinzon_loteriadebogota_com/EUZLdXxD3l5GlTuMg_cB_9wBWAsFS3gNcb6oIs1bDWd7pg?e=P3dmhP" TargetMode="External"/><Relationship Id="rId4" Type="http://schemas.openxmlformats.org/officeDocument/2006/relationships/hyperlink" Target="file:///C:\Users\OficinadePlaneaci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129.9.200.99/loteria/index.php/macroprocesos/18-comunicaciones-y-mercadeo"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f:/g/personal/administrativo_apuestas_loteriadebogota_com/EtchNuQKzwRNuSi3zxpbCyEBXPmps6c-_LxS29-XxhJwJg?e=0fa3NQ" TargetMode="External"/><Relationship Id="rId3" Type="http://schemas.openxmlformats.org/officeDocument/2006/relationships/hyperlink" Target="../../../../../../:f:/g/personal/administrativo_apuestas_loteriadebogota_com/Ej1MnDYly4ZHovCfFfEHk1cBcT4h5MlMFM6Ctjzy4WxSVw?e=gLrHbJ" TargetMode="External"/><Relationship Id="rId7" Type="http://schemas.openxmlformats.org/officeDocument/2006/relationships/hyperlink" Target="../../../../../:f:/g/personal/administrativo_apuestas_loteriadebogota_com/EkBNZZfkBwJHpoy5F6H7AsIBQ5g87rS7MhDeRxXyprhxCA?e=InvshK" TargetMode="External"/><Relationship Id="rId12" Type="http://schemas.openxmlformats.org/officeDocument/2006/relationships/printerSettings" Target="../printerSettings/printerSettings7.bin"/><Relationship Id="rId2" Type="http://schemas.openxmlformats.org/officeDocument/2006/relationships/hyperlink" Target="../../../../../../:f:/g/personal/administrativo_apuestas_loteriadebogota_com/EkBNZZfkBwJHpoy5F6H7AsIBdCvyw4gEBNv8r7jicQ11xw?e=bcdrcS" TargetMode="External"/><Relationship Id="rId1" Type="http://schemas.openxmlformats.org/officeDocument/2006/relationships/hyperlink" Target="../../../../../../:f:/g/personal/administrativo_apuestas_loteriadebogota_com/EmOozgTJYkhBi0xO2orB-ksBtlOaRMEu8fSoFo0M0Gm_Mg?e=BiWaow" TargetMode="External"/><Relationship Id="rId6" Type="http://schemas.openxmlformats.org/officeDocument/2006/relationships/hyperlink" Target="../../../../../../:f:/g/personal/administrativo_apuestas_loteriadebogota_com/EmOozgTJYkhBi0xO2orB-ksBtlOaRMEu8fSoFo0M0Gm_Mg?e=BiWaow" TargetMode="External"/><Relationship Id="rId11" Type="http://schemas.openxmlformats.org/officeDocument/2006/relationships/hyperlink" Target="../../../../../:f:/g/personal/administrativo_apuestas_loteriadebogota_com/EhZas_mKzwFAuwmZg-rTYSsBMroLFFsXS_XRrDhtn0Bpgg?e=AEJwvI" TargetMode="External"/><Relationship Id="rId5" Type="http://schemas.openxmlformats.org/officeDocument/2006/relationships/hyperlink" Target="../../../../../:b:/g/personal/administrativo_apuestas_loteriadebogota_com/EdHX1WMx3G5Mge0AnO6UBg4BncBEw9v6NRgVafUE_GoE5Q?e=0tl9BL" TargetMode="External"/><Relationship Id="rId10" Type="http://schemas.openxmlformats.org/officeDocument/2006/relationships/hyperlink" Target="../../../../../:f:/g/personal/administrativo_apuestas_loteriadebogota_com/EgW5uiLcot9Pk-ggDLvvzn8BgX9LPOUuAXbbV3FIt2VNJg?e=QjHSMv" TargetMode="External"/><Relationship Id="rId4" Type="http://schemas.openxmlformats.org/officeDocument/2006/relationships/hyperlink" Target="../../../../../../:f:/g/personal/administrativo_apuestas_loteriadebogota_com/EneSOLh1ouRJgGE8Y_IQ3uoB4Kr834SJaM6Eflpe6KW0cQ?e=Po0m3d" TargetMode="External"/><Relationship Id="rId9" Type="http://schemas.openxmlformats.org/officeDocument/2006/relationships/hyperlink" Target="../../../../../:f:/g/personal/administrativo_apuestas_loteriadebogota_com/Ej1MnDYly4ZHovCfFfEHk1cBKR8o_AVOXqyINZo3x4RURQ?e=N3IwSf"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loteriadebogota.com/consecuencias-de-jugar-ilegal/" TargetMode="External"/><Relationship Id="rId7" Type="http://schemas.openxmlformats.org/officeDocument/2006/relationships/hyperlink" Target="../../../../../:f:/g/personal/administrativo_apuestas_loteriadebogota_com/EvByLDQtj6RIjiGkLpx77QABQ73bfhCtGP1e15Vaa5nCwA?e=kidxeb" TargetMode="External"/><Relationship Id="rId2" Type="http://schemas.openxmlformats.org/officeDocument/2006/relationships/hyperlink" Target="../../../../../../:f:/g/personal/administrativo_apuestas_loteriadebogota_com/ElsIxP2gSEdCpwre19LjqDQBSBk1t3FMsMTrcsukGYr3cQ?e=Okedzh" TargetMode="External"/><Relationship Id="rId1" Type="http://schemas.openxmlformats.org/officeDocument/2006/relationships/hyperlink" Target="../../../../../../:f:/g/personal/administrativo_apuestas_loteriadebogota_com/EneSOLh1ouRJgGE8Y_IQ3uoB4Kr834SJaM6Eflpe6KW0cQ?e=Po0m3d" TargetMode="External"/><Relationship Id="rId6" Type="http://schemas.openxmlformats.org/officeDocument/2006/relationships/hyperlink" Target="../../../../../:f:/g/personal/administrativo_apuestas_loteriadebogota_com/EpXcv1Jr4H9Mndx5vlRMSqYB8SeWCeFd4ljQLszPK0FGqA?e=xPkhtp" TargetMode="External"/><Relationship Id="rId5" Type="http://schemas.openxmlformats.org/officeDocument/2006/relationships/hyperlink" Target="../../../../../:f:/g/personal/administrativo_apuestas_loteriadebogota_com/EqWfrU6Wu91Do-OQqa26X6cBD8fKqujS5yAxmQhO-_EYFw?e=hhVeaa" TargetMode="External"/><Relationship Id="rId4" Type="http://schemas.openxmlformats.org/officeDocument/2006/relationships/hyperlink" Target="../../../:f:/s/SubgerenciaGeneral/apuestas/EvliEwWUeENPpnOEsncU0WkBsTfKsgo-2u4rtvAz3ZPvCw?e=Ipwt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O3" workbookViewId="0">
      <selection activeCell="R4" sqref="R4"/>
    </sheetView>
  </sheetViews>
  <sheetFormatPr baseColWidth="10" defaultColWidth="11.42578125" defaultRowHeight="15" x14ac:dyDescent="0.25"/>
  <cols>
    <col min="2" max="2" width="14.7109375" customWidth="1"/>
    <col min="3" max="3" width="15.42578125" customWidth="1"/>
    <col min="8" max="8" width="14.85546875" customWidth="1"/>
    <col min="13" max="13" width="13.28515625" customWidth="1"/>
  </cols>
  <sheetData>
    <row r="1" spans="1:18" ht="45.75" thickBot="1" x14ac:dyDescent="0.3">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565" t="s">
        <v>1559</v>
      </c>
    </row>
    <row r="2" spans="1:18" ht="105.75" thickBot="1" x14ac:dyDescent="0.3">
      <c r="A2" s="7" t="s">
        <v>13</v>
      </c>
      <c r="B2" s="7" t="s">
        <v>17</v>
      </c>
      <c r="C2" s="7" t="s">
        <v>18</v>
      </c>
      <c r="D2" s="7" t="s">
        <v>19</v>
      </c>
      <c r="E2" s="7" t="s">
        <v>20</v>
      </c>
      <c r="F2" s="7" t="s">
        <v>21</v>
      </c>
      <c r="G2" s="10" t="s">
        <v>22</v>
      </c>
      <c r="H2" s="10" t="s">
        <v>23</v>
      </c>
      <c r="I2" s="10" t="s">
        <v>24</v>
      </c>
      <c r="J2" s="10" t="s">
        <v>25</v>
      </c>
      <c r="K2" s="10" t="s">
        <v>26</v>
      </c>
      <c r="L2" s="10" t="s">
        <v>27</v>
      </c>
      <c r="M2" s="10" t="s">
        <v>28</v>
      </c>
      <c r="N2" s="51" t="s">
        <v>29</v>
      </c>
      <c r="O2" s="52" t="s">
        <v>30</v>
      </c>
      <c r="P2" s="51" t="s">
        <v>31</v>
      </c>
      <c r="Q2" s="54" t="s">
        <v>32</v>
      </c>
      <c r="R2" s="26" t="s">
        <v>1560</v>
      </c>
    </row>
    <row r="3" spans="1:18" ht="240.75" thickBot="1" x14ac:dyDescent="0.3">
      <c r="A3" s="7" t="s">
        <v>14</v>
      </c>
      <c r="B3" s="27" t="s">
        <v>33</v>
      </c>
      <c r="C3" s="7" t="s">
        <v>34</v>
      </c>
      <c r="D3" s="10" t="s">
        <v>35</v>
      </c>
      <c r="E3" s="7" t="s">
        <v>36</v>
      </c>
      <c r="F3" s="7" t="s">
        <v>37</v>
      </c>
      <c r="G3" s="10" t="s">
        <v>38</v>
      </c>
      <c r="H3" s="10" t="s">
        <v>39</v>
      </c>
      <c r="I3" s="10" t="s">
        <v>40</v>
      </c>
      <c r="J3" s="10" t="s">
        <v>41</v>
      </c>
      <c r="K3" s="10" t="s">
        <v>42</v>
      </c>
      <c r="L3" s="10" t="s">
        <v>43</v>
      </c>
      <c r="M3" s="10" t="s">
        <v>44</v>
      </c>
      <c r="N3" s="51" t="s">
        <v>45</v>
      </c>
      <c r="O3" s="52" t="s">
        <v>46</v>
      </c>
      <c r="P3" s="51" t="s">
        <v>47</v>
      </c>
      <c r="Q3" s="26" t="s">
        <v>48</v>
      </c>
      <c r="R3" s="26" t="s">
        <v>187</v>
      </c>
    </row>
    <row r="4" spans="1:18" ht="150.75" thickBot="1" x14ac:dyDescent="0.3">
      <c r="A4" s="7" t="s">
        <v>49</v>
      </c>
      <c r="B4" s="7" t="s">
        <v>50</v>
      </c>
      <c r="C4" s="7" t="s">
        <v>51</v>
      </c>
      <c r="D4" s="7" t="s">
        <v>52</v>
      </c>
      <c r="E4" s="7" t="s">
        <v>53</v>
      </c>
      <c r="F4" s="7" t="s">
        <v>54</v>
      </c>
      <c r="G4" s="7" t="s">
        <v>55</v>
      </c>
      <c r="J4" s="26" t="s">
        <v>56</v>
      </c>
      <c r="K4" s="26" t="s">
        <v>57</v>
      </c>
      <c r="L4" s="26" t="s">
        <v>58</v>
      </c>
      <c r="M4" s="10" t="s">
        <v>59</v>
      </c>
      <c r="N4" s="51" t="s">
        <v>60</v>
      </c>
      <c r="O4" s="52" t="s">
        <v>61</v>
      </c>
      <c r="P4" s="51" t="s">
        <v>62</v>
      </c>
      <c r="Q4" s="54" t="s">
        <v>63</v>
      </c>
    </row>
    <row r="5" spans="1:18" ht="210.75" thickBot="1" x14ac:dyDescent="0.3">
      <c r="A5" s="7"/>
      <c r="B5" s="7" t="s">
        <v>12</v>
      </c>
      <c r="C5" s="7" t="s">
        <v>64</v>
      </c>
      <c r="D5" s="7" t="s">
        <v>65</v>
      </c>
      <c r="E5" s="7" t="s">
        <v>66</v>
      </c>
      <c r="F5" s="7"/>
      <c r="G5" s="10" t="s">
        <v>67</v>
      </c>
      <c r="J5" s="26" t="s">
        <v>68</v>
      </c>
      <c r="K5" s="26" t="s">
        <v>69</v>
      </c>
      <c r="L5" s="26" t="s">
        <v>70</v>
      </c>
      <c r="M5" s="26" t="s">
        <v>71</v>
      </c>
      <c r="N5" s="51" t="s">
        <v>72</v>
      </c>
      <c r="O5" s="52" t="s">
        <v>73</v>
      </c>
      <c r="P5" s="51" t="s">
        <v>74</v>
      </c>
      <c r="Q5" s="54" t="s">
        <v>75</v>
      </c>
    </row>
    <row r="6" spans="1:18" ht="150.75" thickBot="1" x14ac:dyDescent="0.3">
      <c r="A6" s="7"/>
      <c r="B6" s="7" t="s">
        <v>76</v>
      </c>
      <c r="C6" s="7" t="s">
        <v>77</v>
      </c>
      <c r="D6" s="7" t="s">
        <v>78</v>
      </c>
      <c r="E6" s="7" t="s">
        <v>79</v>
      </c>
      <c r="F6" s="7"/>
      <c r="G6" s="10" t="s">
        <v>33</v>
      </c>
      <c r="J6" s="26" t="s">
        <v>80</v>
      </c>
      <c r="K6" s="26" t="s">
        <v>70</v>
      </c>
      <c r="L6" s="26" t="s">
        <v>81</v>
      </c>
      <c r="M6" s="10" t="s">
        <v>82</v>
      </c>
      <c r="N6" s="51" t="s">
        <v>83</v>
      </c>
      <c r="O6" s="52" t="s">
        <v>84</v>
      </c>
      <c r="P6" s="51" t="s">
        <v>85</v>
      </c>
      <c r="Q6" s="54" t="s">
        <v>86</v>
      </c>
    </row>
    <row r="7" spans="1:18" ht="45" x14ac:dyDescent="0.25">
      <c r="A7" s="7"/>
      <c r="B7" s="7" t="s">
        <v>87</v>
      </c>
      <c r="C7" s="7" t="s">
        <v>88</v>
      </c>
      <c r="D7" s="7"/>
      <c r="E7" s="7"/>
      <c r="F7" s="7"/>
      <c r="G7" s="7" t="s">
        <v>89</v>
      </c>
      <c r="K7" s="26" t="s">
        <v>90</v>
      </c>
      <c r="M7" s="10" t="s">
        <v>91</v>
      </c>
      <c r="N7" s="53" t="s">
        <v>70</v>
      </c>
      <c r="O7" s="53" t="s">
        <v>70</v>
      </c>
      <c r="P7" s="53" t="s">
        <v>70</v>
      </c>
      <c r="Q7" s="54" t="s">
        <v>92</v>
      </c>
    </row>
    <row r="8" spans="1:18" ht="45" x14ac:dyDescent="0.25">
      <c r="A8" s="7"/>
      <c r="B8" s="7"/>
      <c r="C8" s="7" t="s">
        <v>93</v>
      </c>
      <c r="D8" s="7"/>
      <c r="E8" s="7"/>
      <c r="F8" s="7"/>
      <c r="G8" s="10" t="s">
        <v>12</v>
      </c>
      <c r="K8" s="26" t="s">
        <v>94</v>
      </c>
      <c r="M8" s="10" t="s">
        <v>95</v>
      </c>
      <c r="Q8" s="54" t="s">
        <v>96</v>
      </c>
    </row>
    <row r="9" spans="1:18" ht="60" x14ac:dyDescent="0.25">
      <c r="C9" s="10" t="s">
        <v>97</v>
      </c>
      <c r="G9" s="7" t="s">
        <v>98</v>
      </c>
      <c r="M9" s="10" t="s">
        <v>99</v>
      </c>
    </row>
    <row r="10" spans="1:18" ht="45" x14ac:dyDescent="0.25">
      <c r="G10" s="7" t="s">
        <v>100</v>
      </c>
      <c r="M10" s="10" t="s">
        <v>101</v>
      </c>
    </row>
    <row r="11" spans="1:18" ht="45" x14ac:dyDescent="0.25">
      <c r="G11" s="10" t="s">
        <v>102</v>
      </c>
      <c r="M11" s="10" t="s">
        <v>103</v>
      </c>
    </row>
    <row r="12" spans="1:18" ht="30" x14ac:dyDescent="0.25">
      <c r="G12" s="10" t="s">
        <v>104</v>
      </c>
      <c r="M12" s="10" t="s">
        <v>105</v>
      </c>
    </row>
    <row r="13" spans="1:18" ht="45" x14ac:dyDescent="0.25">
      <c r="M13" s="10" t="s">
        <v>106</v>
      </c>
    </row>
    <row r="14" spans="1:18" ht="60" x14ac:dyDescent="0.25">
      <c r="M14" s="10" t="s">
        <v>107</v>
      </c>
    </row>
    <row r="15" spans="1:18" x14ac:dyDescent="0.25">
      <c r="M15" s="10" t="s">
        <v>108</v>
      </c>
    </row>
  </sheetData>
  <sheetProtection algorithmName="SHA-512" hashValue="oVCMppcjtm21ABe6GXmUkm9lS6gHzzBiwPhOx/SvyUDhRcLyqXAs5qsptNFlFh48QwOVcudrx0TulzrDxMZI3w==" saltValue="J7VZzTO/565LOPm3vrTj3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CB23"/>
  <sheetViews>
    <sheetView topLeftCell="AX1" zoomScale="70" zoomScaleNormal="70" workbookViewId="0">
      <pane ySplit="3" topLeftCell="A6" activePane="bottomLeft" state="frozen"/>
      <selection activeCell="B9" sqref="B9:B10"/>
      <selection pane="bottomLeft" activeCell="I16" sqref="I16:I17"/>
    </sheetView>
  </sheetViews>
  <sheetFormatPr baseColWidth="10" defaultColWidth="11.42578125" defaultRowHeight="15" customHeight="1" x14ac:dyDescent="0.25"/>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hidden="1" customWidth="1"/>
    <col min="38" max="38" width="63.7109375" style="2" hidden="1" customWidth="1"/>
    <col min="39" max="39" width="14.7109375" style="6" customWidth="1"/>
    <col min="40" max="40" width="20.7109375" style="2" customWidth="1"/>
    <col min="41" max="41" width="8.7109375" style="2" hidden="1" customWidth="1"/>
    <col min="42" max="42" width="14.42578125" style="2" hidden="1" customWidth="1"/>
    <col min="43" max="43" width="14.7109375" style="2" hidden="1" customWidth="1"/>
    <col min="44" max="44" width="9.28515625" style="2" hidden="1" customWidth="1"/>
    <col min="45" max="45" width="33.7109375" style="2" hidden="1" customWidth="1"/>
    <col min="46" max="47" width="13.7109375" style="2" hidden="1" customWidth="1"/>
    <col min="48" max="48" width="13.7109375" style="24" customWidth="1"/>
    <col min="49" max="49" width="13.7109375" style="2" customWidth="1"/>
    <col min="50" max="50" width="15.28515625" style="2" customWidth="1"/>
    <col min="51" max="51" width="2.28515625" style="5" customWidth="1"/>
    <col min="52" max="52" width="83" style="5" customWidth="1"/>
    <col min="53" max="53" width="17" style="4" customWidth="1"/>
    <col min="54" max="55" width="11.5703125" style="3" customWidth="1"/>
    <col min="56" max="56" width="21.7109375" style="2" customWidth="1"/>
    <col min="57" max="57" width="14.7109375" style="1" hidden="1" customWidth="1"/>
    <col min="58" max="59" width="44.42578125" style="72" hidden="1" customWidth="1"/>
    <col min="60" max="60" width="14.7109375" style="1" hidden="1" customWidth="1"/>
    <col min="61" max="61" width="38.5703125" style="1" hidden="1" customWidth="1"/>
    <col min="62" max="62" width="24.7109375" style="1" hidden="1" customWidth="1"/>
    <col min="63" max="63" width="14.7109375" style="1" hidden="1" customWidth="1"/>
    <col min="64" max="64" width="35" style="1" hidden="1" customWidth="1"/>
    <col min="65" max="65" width="21.28515625" style="1" hidden="1" customWidth="1"/>
    <col min="66" max="66" width="23.5703125" style="1" customWidth="1"/>
    <col min="67" max="67" width="29.42578125" style="1" customWidth="1"/>
    <col min="68" max="68" width="20.7109375" style="1" customWidth="1"/>
    <col min="69" max="69" width="33.7109375" style="1" customWidth="1"/>
    <col min="70" max="70" width="39.42578125" style="1" customWidth="1"/>
    <col min="71" max="71" width="20.7109375" style="1" customWidth="1"/>
    <col min="72" max="72" width="29" style="1" customWidth="1"/>
    <col min="73" max="73" width="27.5703125" style="1" customWidth="1"/>
    <col min="74" max="74" width="42" style="1" customWidth="1"/>
    <col min="75" max="75" width="35.140625" style="1" customWidth="1"/>
    <col min="76" max="76" width="11.42578125" style="1"/>
    <col min="77" max="77" width="32.42578125" style="1" customWidth="1"/>
    <col min="78" max="78" width="29.42578125" style="1" customWidth="1"/>
    <col min="79" max="79" width="35.85546875" style="1" customWidth="1"/>
    <col min="80" max="80" width="37" style="1" customWidth="1"/>
    <col min="81" max="253" width="11.42578125" style="1"/>
    <col min="254" max="254" width="21.7109375" style="1" customWidth="1"/>
    <col min="255" max="255" width="13.71093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71093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71093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71093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7109375" style="1" customWidth="1"/>
    <col min="318" max="509" width="11.42578125" style="1"/>
    <col min="510" max="510" width="21.7109375" style="1" customWidth="1"/>
    <col min="511" max="511" width="13.71093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71093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71093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71093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7109375" style="1" customWidth="1"/>
    <col min="574" max="765" width="11.42578125" style="1"/>
    <col min="766" max="766" width="21.7109375" style="1" customWidth="1"/>
    <col min="767" max="767" width="13.71093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71093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71093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71093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7109375" style="1" customWidth="1"/>
    <col min="830" max="1021" width="11.42578125" style="1"/>
    <col min="1022" max="1022" width="21.7109375" style="1" customWidth="1"/>
    <col min="1023" max="1023" width="13.71093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71093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71093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71093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7109375" style="1" customWidth="1"/>
    <col min="1086" max="1277" width="11.42578125" style="1"/>
    <col min="1278" max="1278" width="21.7109375" style="1" customWidth="1"/>
    <col min="1279" max="1279" width="13.71093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71093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71093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71093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7109375" style="1" customWidth="1"/>
    <col min="1342" max="1533" width="11.42578125" style="1"/>
    <col min="1534" max="1534" width="21.7109375" style="1" customWidth="1"/>
    <col min="1535" max="1535" width="13.71093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71093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71093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71093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7109375" style="1" customWidth="1"/>
    <col min="1598" max="1789" width="11.42578125" style="1"/>
    <col min="1790" max="1790" width="21.7109375" style="1" customWidth="1"/>
    <col min="1791" max="1791" width="13.71093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71093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71093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71093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7109375" style="1" customWidth="1"/>
    <col min="1854" max="2045" width="11.42578125" style="1"/>
    <col min="2046" max="2046" width="21.7109375" style="1" customWidth="1"/>
    <col min="2047" max="2047" width="13.71093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71093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71093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71093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7109375" style="1" customWidth="1"/>
    <col min="2110" max="2301" width="11.42578125" style="1"/>
    <col min="2302" max="2302" width="21.7109375" style="1" customWidth="1"/>
    <col min="2303" max="2303" width="13.71093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71093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71093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71093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7109375" style="1" customWidth="1"/>
    <col min="2366" max="2557" width="11.42578125" style="1"/>
    <col min="2558" max="2558" width="21.7109375" style="1" customWidth="1"/>
    <col min="2559" max="2559" width="13.71093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71093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71093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71093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7109375" style="1" customWidth="1"/>
    <col min="2622" max="2813" width="11.42578125" style="1"/>
    <col min="2814" max="2814" width="21.7109375" style="1" customWidth="1"/>
    <col min="2815" max="2815" width="13.71093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71093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71093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71093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7109375" style="1" customWidth="1"/>
    <col min="2878" max="3069" width="11.42578125" style="1"/>
    <col min="3070" max="3070" width="21.7109375" style="1" customWidth="1"/>
    <col min="3071" max="3071" width="13.71093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71093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71093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71093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7109375" style="1" customWidth="1"/>
    <col min="3134" max="3325" width="11.42578125" style="1"/>
    <col min="3326" max="3326" width="21.7109375" style="1" customWidth="1"/>
    <col min="3327" max="3327" width="13.71093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71093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71093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71093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7109375" style="1" customWidth="1"/>
    <col min="3390" max="3581" width="11.42578125" style="1"/>
    <col min="3582" max="3582" width="21.7109375" style="1" customWidth="1"/>
    <col min="3583" max="3583" width="13.71093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71093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71093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71093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7109375" style="1" customWidth="1"/>
    <col min="3646" max="3837" width="11.42578125" style="1"/>
    <col min="3838" max="3838" width="21.7109375" style="1" customWidth="1"/>
    <col min="3839" max="3839" width="13.71093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71093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71093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71093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7109375" style="1" customWidth="1"/>
    <col min="3902" max="4093" width="11.42578125" style="1"/>
    <col min="4094" max="4094" width="21.7109375" style="1" customWidth="1"/>
    <col min="4095" max="4095" width="13.71093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71093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71093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71093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7109375" style="1" customWidth="1"/>
    <col min="4158" max="4349" width="11.42578125" style="1"/>
    <col min="4350" max="4350" width="21.7109375" style="1" customWidth="1"/>
    <col min="4351" max="4351" width="13.71093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71093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71093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71093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7109375" style="1" customWidth="1"/>
    <col min="4414" max="4605" width="11.42578125" style="1"/>
    <col min="4606" max="4606" width="21.7109375" style="1" customWidth="1"/>
    <col min="4607" max="4607" width="13.71093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71093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71093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71093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7109375" style="1" customWidth="1"/>
    <col min="4670" max="4861" width="11.42578125" style="1"/>
    <col min="4862" max="4862" width="21.7109375" style="1" customWidth="1"/>
    <col min="4863" max="4863" width="13.71093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71093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71093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71093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7109375" style="1" customWidth="1"/>
    <col min="4926" max="5117" width="11.42578125" style="1"/>
    <col min="5118" max="5118" width="21.7109375" style="1" customWidth="1"/>
    <col min="5119" max="5119" width="13.71093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71093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71093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71093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7109375" style="1" customWidth="1"/>
    <col min="5182" max="5373" width="11.42578125" style="1"/>
    <col min="5374" max="5374" width="21.7109375" style="1" customWidth="1"/>
    <col min="5375" max="5375" width="13.71093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71093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71093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71093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7109375" style="1" customWidth="1"/>
    <col min="5438" max="5629" width="11.42578125" style="1"/>
    <col min="5630" max="5630" width="21.7109375" style="1" customWidth="1"/>
    <col min="5631" max="5631" width="13.71093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71093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71093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71093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7109375" style="1" customWidth="1"/>
    <col min="5694" max="5885" width="11.42578125" style="1"/>
    <col min="5886" max="5886" width="21.7109375" style="1" customWidth="1"/>
    <col min="5887" max="5887" width="13.71093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71093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71093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71093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7109375" style="1" customWidth="1"/>
    <col min="5950" max="6141" width="11.42578125" style="1"/>
    <col min="6142" max="6142" width="21.7109375" style="1" customWidth="1"/>
    <col min="6143" max="6143" width="13.71093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71093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71093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71093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7109375" style="1" customWidth="1"/>
    <col min="6206" max="6397" width="11.42578125" style="1"/>
    <col min="6398" max="6398" width="21.7109375" style="1" customWidth="1"/>
    <col min="6399" max="6399" width="13.71093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71093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71093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71093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7109375" style="1" customWidth="1"/>
    <col min="6462" max="6653" width="11.42578125" style="1"/>
    <col min="6654" max="6654" width="21.7109375" style="1" customWidth="1"/>
    <col min="6655" max="6655" width="13.71093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71093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71093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71093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7109375" style="1" customWidth="1"/>
    <col min="6718" max="6909" width="11.42578125" style="1"/>
    <col min="6910" max="6910" width="21.7109375" style="1" customWidth="1"/>
    <col min="6911" max="6911" width="13.71093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71093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71093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71093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7109375" style="1" customWidth="1"/>
    <col min="6974" max="7165" width="11.42578125" style="1"/>
    <col min="7166" max="7166" width="21.7109375" style="1" customWidth="1"/>
    <col min="7167" max="7167" width="13.71093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71093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71093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71093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7109375" style="1" customWidth="1"/>
    <col min="7230" max="7421" width="11.42578125" style="1"/>
    <col min="7422" max="7422" width="21.7109375" style="1" customWidth="1"/>
    <col min="7423" max="7423" width="13.71093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71093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71093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71093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7109375" style="1" customWidth="1"/>
    <col min="7486" max="7677" width="11.42578125" style="1"/>
    <col min="7678" max="7678" width="21.7109375" style="1" customWidth="1"/>
    <col min="7679" max="7679" width="13.71093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71093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71093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71093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7109375" style="1" customWidth="1"/>
    <col min="7742" max="7933" width="11.42578125" style="1"/>
    <col min="7934" max="7934" width="21.7109375" style="1" customWidth="1"/>
    <col min="7935" max="7935" width="13.71093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71093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71093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71093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7109375" style="1" customWidth="1"/>
    <col min="7998" max="8189" width="11.42578125" style="1"/>
    <col min="8190" max="8190" width="21.7109375" style="1" customWidth="1"/>
    <col min="8191" max="8191" width="13.71093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71093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71093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71093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7109375" style="1" customWidth="1"/>
    <col min="8254" max="8445" width="11.42578125" style="1"/>
    <col min="8446" max="8446" width="21.7109375" style="1" customWidth="1"/>
    <col min="8447" max="8447" width="13.71093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71093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71093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71093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7109375" style="1" customWidth="1"/>
    <col min="8510" max="8701" width="11.42578125" style="1"/>
    <col min="8702" max="8702" width="21.7109375" style="1" customWidth="1"/>
    <col min="8703" max="8703" width="13.71093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71093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71093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71093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7109375" style="1" customWidth="1"/>
    <col min="8766" max="8957" width="11.42578125" style="1"/>
    <col min="8958" max="8958" width="21.7109375" style="1" customWidth="1"/>
    <col min="8959" max="8959" width="13.71093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71093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71093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71093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7109375" style="1" customWidth="1"/>
    <col min="9022" max="9213" width="11.42578125" style="1"/>
    <col min="9214" max="9214" width="21.7109375" style="1" customWidth="1"/>
    <col min="9215" max="9215" width="13.71093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71093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71093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71093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7109375" style="1" customWidth="1"/>
    <col min="9278" max="9469" width="11.42578125" style="1"/>
    <col min="9470" max="9470" width="21.7109375" style="1" customWidth="1"/>
    <col min="9471" max="9471" width="13.71093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71093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71093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71093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7109375" style="1" customWidth="1"/>
    <col min="9534" max="9725" width="11.42578125" style="1"/>
    <col min="9726" max="9726" width="21.7109375" style="1" customWidth="1"/>
    <col min="9727" max="9727" width="13.71093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71093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71093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71093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7109375" style="1" customWidth="1"/>
    <col min="9790" max="9981" width="11.42578125" style="1"/>
    <col min="9982" max="9982" width="21.7109375" style="1" customWidth="1"/>
    <col min="9983" max="9983" width="13.71093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71093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71093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71093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7109375" style="1" customWidth="1"/>
    <col min="10046" max="10237" width="11.42578125" style="1"/>
    <col min="10238" max="10238" width="21.7109375" style="1" customWidth="1"/>
    <col min="10239" max="10239" width="13.71093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71093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71093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71093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7109375" style="1" customWidth="1"/>
    <col min="10302" max="10493" width="11.42578125" style="1"/>
    <col min="10494" max="10494" width="21.7109375" style="1" customWidth="1"/>
    <col min="10495" max="10495" width="13.71093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71093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71093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71093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7109375" style="1" customWidth="1"/>
    <col min="10558" max="10749" width="11.42578125" style="1"/>
    <col min="10750" max="10750" width="21.7109375" style="1" customWidth="1"/>
    <col min="10751" max="10751" width="13.71093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71093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71093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71093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7109375" style="1" customWidth="1"/>
    <col min="10814" max="11005" width="11.42578125" style="1"/>
    <col min="11006" max="11006" width="21.7109375" style="1" customWidth="1"/>
    <col min="11007" max="11007" width="13.71093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71093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71093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71093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7109375" style="1" customWidth="1"/>
    <col min="11070" max="11261" width="11.42578125" style="1"/>
    <col min="11262" max="11262" width="21.7109375" style="1" customWidth="1"/>
    <col min="11263" max="11263" width="13.71093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71093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71093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71093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7109375" style="1" customWidth="1"/>
    <col min="11326" max="11517" width="11.42578125" style="1"/>
    <col min="11518" max="11518" width="21.7109375" style="1" customWidth="1"/>
    <col min="11519" max="11519" width="13.71093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71093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71093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71093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7109375" style="1" customWidth="1"/>
    <col min="11582" max="11773" width="11.42578125" style="1"/>
    <col min="11774" max="11774" width="21.7109375" style="1" customWidth="1"/>
    <col min="11775" max="11775" width="13.71093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71093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71093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71093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7109375" style="1" customWidth="1"/>
    <col min="11838" max="12029" width="11.42578125" style="1"/>
    <col min="12030" max="12030" width="21.7109375" style="1" customWidth="1"/>
    <col min="12031" max="12031" width="13.71093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71093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71093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71093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7109375" style="1" customWidth="1"/>
    <col min="12094" max="12285" width="11.42578125" style="1"/>
    <col min="12286" max="12286" width="21.7109375" style="1" customWidth="1"/>
    <col min="12287" max="12287" width="13.71093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71093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71093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71093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7109375" style="1" customWidth="1"/>
    <col min="12350" max="12541" width="11.42578125" style="1"/>
    <col min="12542" max="12542" width="21.7109375" style="1" customWidth="1"/>
    <col min="12543" max="12543" width="13.71093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71093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71093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71093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7109375" style="1" customWidth="1"/>
    <col min="12606" max="12797" width="11.42578125" style="1"/>
    <col min="12798" max="12798" width="21.7109375" style="1" customWidth="1"/>
    <col min="12799" max="12799" width="13.71093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71093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71093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71093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7109375" style="1" customWidth="1"/>
    <col min="12862" max="13053" width="11.42578125" style="1"/>
    <col min="13054" max="13054" width="21.7109375" style="1" customWidth="1"/>
    <col min="13055" max="13055" width="13.71093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71093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71093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71093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7109375" style="1" customWidth="1"/>
    <col min="13118" max="13309" width="11.42578125" style="1"/>
    <col min="13310" max="13310" width="21.7109375" style="1" customWidth="1"/>
    <col min="13311" max="13311" width="13.71093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71093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71093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71093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7109375" style="1" customWidth="1"/>
    <col min="13374" max="13565" width="11.42578125" style="1"/>
    <col min="13566" max="13566" width="21.7109375" style="1" customWidth="1"/>
    <col min="13567" max="13567" width="13.71093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71093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71093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71093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7109375" style="1" customWidth="1"/>
    <col min="13630" max="13821" width="11.42578125" style="1"/>
    <col min="13822" max="13822" width="21.7109375" style="1" customWidth="1"/>
    <col min="13823" max="13823" width="13.71093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71093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71093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71093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7109375" style="1" customWidth="1"/>
    <col min="13886" max="14077" width="11.42578125" style="1"/>
    <col min="14078" max="14078" width="21.7109375" style="1" customWidth="1"/>
    <col min="14079" max="14079" width="13.71093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71093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71093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71093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7109375" style="1" customWidth="1"/>
    <col min="14142" max="14333" width="11.42578125" style="1"/>
    <col min="14334" max="14334" width="21.7109375" style="1" customWidth="1"/>
    <col min="14335" max="14335" width="13.71093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71093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71093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71093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7109375" style="1" customWidth="1"/>
    <col min="14398" max="14589" width="11.42578125" style="1"/>
    <col min="14590" max="14590" width="21.7109375" style="1" customWidth="1"/>
    <col min="14591" max="14591" width="13.71093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71093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71093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71093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7109375" style="1" customWidth="1"/>
    <col min="14654" max="14845" width="11.42578125" style="1"/>
    <col min="14846" max="14846" width="21.7109375" style="1" customWidth="1"/>
    <col min="14847" max="14847" width="13.71093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71093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71093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71093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7109375" style="1" customWidth="1"/>
    <col min="14910" max="15101" width="11.42578125" style="1"/>
    <col min="15102" max="15102" width="21.7109375" style="1" customWidth="1"/>
    <col min="15103" max="15103" width="13.71093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71093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71093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71093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7109375" style="1" customWidth="1"/>
    <col min="15166" max="15357" width="11.42578125" style="1"/>
    <col min="15358" max="15358" width="21.7109375" style="1" customWidth="1"/>
    <col min="15359" max="15359" width="13.71093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71093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71093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71093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7109375" style="1" customWidth="1"/>
    <col min="15422" max="15613" width="11.42578125" style="1"/>
    <col min="15614" max="15614" width="21.7109375" style="1" customWidth="1"/>
    <col min="15615" max="15615" width="13.71093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71093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71093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71093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7109375" style="1" customWidth="1"/>
    <col min="15678" max="15869" width="11.42578125" style="1"/>
    <col min="15870" max="15870" width="21.7109375" style="1" customWidth="1"/>
    <col min="15871" max="15871" width="13.71093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71093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71093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71093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7109375" style="1" customWidth="1"/>
    <col min="15934" max="16125" width="11.42578125" style="1"/>
    <col min="16126" max="16126" width="21.7109375" style="1" customWidth="1"/>
    <col min="16127" max="16127" width="13.71093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71093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71093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71093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7109375" style="1" customWidth="1"/>
    <col min="16190" max="16383" width="11.42578125" style="1"/>
    <col min="16384" max="16384" width="11.5703125" style="1" customWidth="1"/>
  </cols>
  <sheetData>
    <row r="1" spans="1:80" ht="16.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698"/>
      <c r="AM1" s="698"/>
      <c r="AN1" s="698"/>
      <c r="AO1" s="698"/>
      <c r="AP1" s="698"/>
      <c r="AQ1" s="698"/>
      <c r="AR1" s="698"/>
      <c r="AS1" s="698"/>
      <c r="AT1" s="698"/>
      <c r="AU1" s="471"/>
      <c r="AV1" s="699" t="s">
        <v>154</v>
      </c>
      <c r="AW1" s="699"/>
      <c r="AX1" s="700"/>
      <c r="AY1" s="717" t="s">
        <v>523</v>
      </c>
      <c r="AZ1" s="718"/>
      <c r="BA1" s="718"/>
      <c r="BB1" s="718"/>
      <c r="BC1" s="718"/>
      <c r="BD1" s="718"/>
      <c r="BE1" s="718"/>
      <c r="BF1" s="718"/>
      <c r="BG1" s="718"/>
      <c r="BH1" s="718"/>
      <c r="BI1" s="718"/>
      <c r="BJ1" s="718"/>
      <c r="BK1" s="718"/>
      <c r="BL1" s="718"/>
      <c r="BM1" s="718"/>
      <c r="BN1" s="718"/>
      <c r="BO1" s="718"/>
      <c r="BP1" s="718"/>
      <c r="BQ1" s="718"/>
      <c r="BR1" s="718"/>
      <c r="BS1" s="718"/>
      <c r="BT1" s="718"/>
      <c r="BU1" s="718"/>
      <c r="BV1" s="718"/>
      <c r="BW1" s="718"/>
      <c r="BX1" s="718"/>
      <c r="BY1" s="718"/>
      <c r="BZ1" s="718"/>
      <c r="CA1" s="718"/>
      <c r="CB1" s="718"/>
    </row>
    <row r="2" spans="1:80" ht="13.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156</v>
      </c>
      <c r="AE2" s="688" t="s">
        <v>157</v>
      </c>
      <c r="AF2" s="688"/>
      <c r="AG2" s="688"/>
      <c r="AH2" s="688"/>
      <c r="AI2" s="688" t="s">
        <v>158</v>
      </c>
      <c r="AJ2" s="688" t="s">
        <v>159</v>
      </c>
      <c r="AK2" s="688"/>
      <c r="AL2" s="688"/>
      <c r="AM2" s="688"/>
      <c r="AN2" s="688"/>
      <c r="AO2" s="688"/>
      <c r="AP2" s="688"/>
      <c r="AQ2" s="688"/>
      <c r="AR2" s="688"/>
      <c r="AS2" s="688"/>
      <c r="AT2" s="688"/>
      <c r="AU2" s="689" t="s">
        <v>160</v>
      </c>
      <c r="AV2" s="689"/>
      <c r="AW2" s="689"/>
      <c r="AX2" s="690" t="s">
        <v>9</v>
      </c>
      <c r="AY2" s="691" t="s">
        <v>161</v>
      </c>
      <c r="AZ2" s="685"/>
      <c r="BA2" s="685" t="s">
        <v>126</v>
      </c>
      <c r="BB2" s="685" t="s">
        <v>162</v>
      </c>
      <c r="BC2" s="685" t="s">
        <v>163</v>
      </c>
      <c r="BD2" s="685" t="s">
        <v>164</v>
      </c>
      <c r="BE2" s="715" t="s">
        <v>165</v>
      </c>
      <c r="BF2" s="716"/>
      <c r="BG2" s="716"/>
      <c r="BH2" s="716"/>
      <c r="BI2" s="716"/>
      <c r="BJ2" s="716"/>
      <c r="BK2" s="716"/>
      <c r="BL2" s="716"/>
      <c r="BM2" s="716"/>
      <c r="BN2" s="716"/>
      <c r="BO2" s="716"/>
      <c r="BP2" s="716"/>
      <c r="BQ2" s="716"/>
      <c r="BR2" s="716"/>
      <c r="BS2" s="716"/>
      <c r="BT2" s="716"/>
      <c r="BU2" s="716"/>
      <c r="BV2" s="716"/>
      <c r="BW2" s="716"/>
      <c r="BX2" s="716"/>
      <c r="BY2" s="716"/>
      <c r="BZ2" s="716"/>
      <c r="CA2" s="716"/>
      <c r="CB2" s="716"/>
    </row>
    <row r="3" spans="1:80" s="15" customFormat="1" ht="52.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688"/>
      <c r="AE3" s="395" t="s">
        <v>5</v>
      </c>
      <c r="AF3" s="144" t="s">
        <v>178</v>
      </c>
      <c r="AG3" s="395" t="s">
        <v>179</v>
      </c>
      <c r="AH3" s="395" t="s">
        <v>178</v>
      </c>
      <c r="AI3" s="688"/>
      <c r="AJ3" s="395" t="s">
        <v>180</v>
      </c>
      <c r="AK3" s="818" t="s">
        <v>181</v>
      </c>
      <c r="AL3" s="819"/>
      <c r="AM3" s="688" t="s">
        <v>7</v>
      </c>
      <c r="AN3" s="688"/>
      <c r="AO3" s="688" t="s">
        <v>8</v>
      </c>
      <c r="AP3" s="688"/>
      <c r="AQ3" s="395" t="s">
        <v>182</v>
      </c>
      <c r="AR3" s="688" t="s">
        <v>126</v>
      </c>
      <c r="AS3" s="688"/>
      <c r="AT3" s="395" t="s">
        <v>183</v>
      </c>
      <c r="AU3" s="689"/>
      <c r="AV3" s="689"/>
      <c r="AW3" s="689"/>
      <c r="AX3" s="690"/>
      <c r="AY3" s="691"/>
      <c r="AZ3" s="685"/>
      <c r="BA3" s="685"/>
      <c r="BB3" s="685"/>
      <c r="BC3" s="685"/>
      <c r="BD3" s="685"/>
      <c r="BE3" s="392" t="s">
        <v>184</v>
      </c>
      <c r="BF3" s="392" t="s">
        <v>185</v>
      </c>
      <c r="BG3" s="392" t="s">
        <v>186</v>
      </c>
      <c r="BH3" s="392" t="s">
        <v>184</v>
      </c>
      <c r="BI3" s="392" t="s">
        <v>185</v>
      </c>
      <c r="BJ3" s="392" t="s">
        <v>186</v>
      </c>
      <c r="BK3" s="392" t="s">
        <v>184</v>
      </c>
      <c r="BL3" s="392" t="s">
        <v>185</v>
      </c>
      <c r="BM3" s="392" t="s">
        <v>186</v>
      </c>
      <c r="BN3" s="392" t="s">
        <v>184</v>
      </c>
      <c r="BO3" s="392" t="s">
        <v>1561</v>
      </c>
      <c r="BP3" s="392" t="s">
        <v>185</v>
      </c>
      <c r="BQ3" s="392" t="s">
        <v>1557</v>
      </c>
      <c r="BR3" s="392" t="s">
        <v>1558</v>
      </c>
      <c r="BS3" s="392" t="s">
        <v>184</v>
      </c>
      <c r="BT3" s="392" t="s">
        <v>1561</v>
      </c>
      <c r="BU3" s="392" t="s">
        <v>185</v>
      </c>
      <c r="BV3" s="392" t="s">
        <v>1557</v>
      </c>
      <c r="BW3" s="392" t="s">
        <v>1558</v>
      </c>
      <c r="BX3" s="392" t="s">
        <v>184</v>
      </c>
      <c r="BY3" s="392" t="s">
        <v>1561</v>
      </c>
      <c r="BZ3" s="392" t="s">
        <v>185</v>
      </c>
      <c r="CA3" s="392" t="s">
        <v>1557</v>
      </c>
      <c r="CB3" s="392" t="s">
        <v>1558</v>
      </c>
    </row>
    <row r="4" spans="1:80" ht="390" x14ac:dyDescent="0.25">
      <c r="A4" s="675" t="s">
        <v>197</v>
      </c>
      <c r="B4" s="663" t="s">
        <v>82</v>
      </c>
      <c r="C4" s="663" t="s">
        <v>55</v>
      </c>
      <c r="D4" s="663" t="s">
        <v>76</v>
      </c>
      <c r="E4" s="663" t="s">
        <v>77</v>
      </c>
      <c r="F4" s="677" t="s">
        <v>243</v>
      </c>
      <c r="G4" s="665" t="s">
        <v>211</v>
      </c>
      <c r="H4" s="681" t="s">
        <v>245</v>
      </c>
      <c r="I4" s="677" t="s">
        <v>246</v>
      </c>
      <c r="J4" s="663" t="s">
        <v>48</v>
      </c>
      <c r="K4" s="663">
        <v>1</v>
      </c>
      <c r="L4" s="673">
        <f>IF(J4="Diaria",+(K4/360),IF(J4="Mensual",+(K4/12),IF(J4="Semanal",+(K4/52),IF(J4="Bimestral",+(K4/6),IF(J4="Trimestral",+(K4/4),IF(J4="Semestral",+(K4/2),IF(J4="Anual",+(K4/1),"")))))))</f>
        <v>1.9230769230769232E-2</v>
      </c>
      <c r="M4" s="663" t="s">
        <v>29</v>
      </c>
      <c r="N4" s="66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663" t="s">
        <v>46</v>
      </c>
      <c r="P4" s="66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663" t="s">
        <v>70</v>
      </c>
      <c r="R4" s="66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58" t="s">
        <v>57</v>
      </c>
      <c r="T4" s="658" t="s">
        <v>58</v>
      </c>
      <c r="U4" s="658">
        <f>+MAX(N4,P4,R4)</f>
        <v>0.4</v>
      </c>
      <c r="V4" s="660" t="str">
        <f>IF(L4&lt;=20%,"Muy baja",IF(L4&lt;=40%,"Baja",IF(L4&lt;=60%,"Media",IF(L4&lt;=80%,"Alta",IF(L4&lt;=100%,"Muy alta",IF(L4&gt;=100%,"Muy alta",""))))))</f>
        <v>Muy baja</v>
      </c>
      <c r="W4" s="661">
        <f>+IFERROR(VLOOKUP(V4,[5]Fórmula!$F$1:$G$6,2,FALSE),"")</f>
        <v>0.2</v>
      </c>
      <c r="X4" s="662" t="s">
        <v>53</v>
      </c>
      <c r="Y4" s="661">
        <f>+IFERROR(VLOOKUP(X4,[5]Fórmula!$H$1:$I$6,2,FALSE),"")</f>
        <v>0.6</v>
      </c>
      <c r="Z4" s="670" t="s">
        <v>53</v>
      </c>
      <c r="AA4" s="661">
        <f>IF(Z4="Bajo",25%,IF(Z4="Moderado",50%,IF(Z4="Alto",75%,IF(Z4="Extremo",100%,""))))</f>
        <v>0.5</v>
      </c>
      <c r="AB4" s="678" t="s">
        <v>247</v>
      </c>
      <c r="AC4" s="49" t="s">
        <v>644</v>
      </c>
      <c r="AD4" s="49" t="s">
        <v>249</v>
      </c>
      <c r="AE4" s="49" t="s">
        <v>54</v>
      </c>
      <c r="AF4" s="31">
        <f t="shared" ref="AF4:AF21" si="0">IF(AE4="Preventivo",25%,IF(AE4="Detectivo",15%,IF(AE4="Correctivo",10%,"")))</f>
        <v>0.25</v>
      </c>
      <c r="AG4" s="386" t="s">
        <v>195</v>
      </c>
      <c r="AH4" s="31">
        <f t="shared" ref="AH4:AH23" si="1">IF(AG4="Manual",15%,IF(AG4="Automático",25%,""))</f>
        <v>0.15</v>
      </c>
      <c r="AI4" s="31">
        <f t="shared" ref="AI4:AI23" si="2">+AH4+AF4</f>
        <v>0.4</v>
      </c>
      <c r="AJ4" s="386" t="s">
        <v>196</v>
      </c>
      <c r="AK4" s="373" t="s">
        <v>197</v>
      </c>
      <c r="AL4" s="49" t="s">
        <v>250</v>
      </c>
      <c r="AM4" s="373" t="s">
        <v>23</v>
      </c>
      <c r="AN4" s="386" t="s">
        <v>251</v>
      </c>
      <c r="AO4" s="386" t="s">
        <v>24</v>
      </c>
      <c r="AP4" s="386" t="s">
        <v>48</v>
      </c>
      <c r="AQ4" s="386" t="s">
        <v>252</v>
      </c>
      <c r="AR4" s="386" t="s">
        <v>202</v>
      </c>
      <c r="AS4" s="386" t="s">
        <v>253</v>
      </c>
      <c r="AT4" s="386" t="s">
        <v>204</v>
      </c>
      <c r="AU4" s="386">
        <f>+AA4*AI4</f>
        <v>0.2</v>
      </c>
      <c r="AV4" s="32">
        <f>+AA4-AU4</f>
        <v>0.3</v>
      </c>
      <c r="AW4" s="670" t="str">
        <f>+IF(C4="Corrupción","Moderado",IF(AV5&lt;=25%,"Bajo",IF(AV5&lt;=50%,"Moderado",IF(AV5&lt;=75%,"Alto",IF(AV5&gt;75%,"Extremo","")))))</f>
        <v>Moderado</v>
      </c>
      <c r="AX4" s="672" t="s">
        <v>56</v>
      </c>
      <c r="AY4" s="152">
        <v>1</v>
      </c>
      <c r="AZ4" s="590" t="s">
        <v>645</v>
      </c>
      <c r="BA4" s="377" t="s">
        <v>646</v>
      </c>
      <c r="BB4" s="478">
        <v>44927</v>
      </c>
      <c r="BC4" s="30">
        <v>45291</v>
      </c>
      <c r="BD4" s="479" t="s">
        <v>256</v>
      </c>
      <c r="BE4" s="298">
        <v>44985</v>
      </c>
      <c r="BF4" s="499" t="s">
        <v>647</v>
      </c>
      <c r="BG4" s="499" t="s">
        <v>258</v>
      </c>
      <c r="BH4" s="482">
        <v>45046</v>
      </c>
      <c r="BI4" s="300"/>
      <c r="BJ4" s="301"/>
      <c r="BK4" s="299">
        <v>45107</v>
      </c>
      <c r="BL4" s="301"/>
      <c r="BM4" s="301"/>
      <c r="BN4" s="299">
        <v>45169</v>
      </c>
      <c r="BO4" s="34"/>
      <c r="BP4" s="97"/>
      <c r="BQ4" s="97"/>
      <c r="BR4" s="97"/>
      <c r="BS4" s="34">
        <v>45230</v>
      </c>
      <c r="BT4" s="34"/>
      <c r="BU4" s="97"/>
      <c r="BV4" s="97"/>
      <c r="BW4" s="97"/>
      <c r="BX4" s="34">
        <v>45291</v>
      </c>
      <c r="BY4" s="34"/>
      <c r="BZ4" s="97"/>
      <c r="CA4" s="97"/>
      <c r="CB4" s="97"/>
    </row>
    <row r="5" spans="1:80" ht="409.5" customHeight="1" x14ac:dyDescent="0.25">
      <c r="A5" s="675"/>
      <c r="B5" s="663"/>
      <c r="C5" s="663"/>
      <c r="D5" s="663"/>
      <c r="E5" s="663"/>
      <c r="F5" s="677"/>
      <c r="G5" s="665"/>
      <c r="H5" s="681"/>
      <c r="I5" s="677"/>
      <c r="J5" s="663"/>
      <c r="K5" s="663"/>
      <c r="L5" s="673"/>
      <c r="M5" s="663"/>
      <c r="N5" s="663"/>
      <c r="O5" s="663"/>
      <c r="P5" s="663"/>
      <c r="Q5" s="663"/>
      <c r="R5" s="663"/>
      <c r="S5" s="658"/>
      <c r="T5" s="658"/>
      <c r="U5" s="658"/>
      <c r="V5" s="660"/>
      <c r="W5" s="661"/>
      <c r="X5" s="662"/>
      <c r="Y5" s="661"/>
      <c r="Z5" s="670"/>
      <c r="AA5" s="661"/>
      <c r="AB5" s="678"/>
      <c r="AC5" s="49" t="s">
        <v>648</v>
      </c>
      <c r="AD5" s="49" t="s">
        <v>649</v>
      </c>
      <c r="AE5" s="49" t="s">
        <v>54</v>
      </c>
      <c r="AF5" s="31">
        <f t="shared" si="0"/>
        <v>0.25</v>
      </c>
      <c r="AG5" s="386" t="s">
        <v>195</v>
      </c>
      <c r="AH5" s="31">
        <f t="shared" si="1"/>
        <v>0.15</v>
      </c>
      <c r="AI5" s="31">
        <f t="shared" si="2"/>
        <v>0.4</v>
      </c>
      <c r="AJ5" s="386" t="s">
        <v>196</v>
      </c>
      <c r="AK5" s="373" t="s">
        <v>197</v>
      </c>
      <c r="AL5" s="49" t="s">
        <v>250</v>
      </c>
      <c r="AM5" s="373" t="s">
        <v>23</v>
      </c>
      <c r="AN5" s="386" t="s">
        <v>251</v>
      </c>
      <c r="AO5" s="386" t="s">
        <v>24</v>
      </c>
      <c r="AP5" s="386" t="s">
        <v>48</v>
      </c>
      <c r="AQ5" s="386" t="s">
        <v>650</v>
      </c>
      <c r="AR5" s="386" t="s">
        <v>202</v>
      </c>
      <c r="AS5" s="386" t="s">
        <v>651</v>
      </c>
      <c r="AT5" s="386" t="s">
        <v>204</v>
      </c>
      <c r="AU5" s="386">
        <f>+AV4*AI5</f>
        <v>0.12</v>
      </c>
      <c r="AV5" s="32">
        <f>+AV4-AU5</f>
        <v>0.18</v>
      </c>
      <c r="AW5" s="670"/>
      <c r="AX5" s="672"/>
      <c r="AY5" s="158">
        <v>2</v>
      </c>
      <c r="AZ5" s="481"/>
      <c r="BA5" s="377" t="s">
        <v>646</v>
      </c>
      <c r="BB5" s="478">
        <v>44927</v>
      </c>
      <c r="BC5" s="30">
        <v>45291</v>
      </c>
      <c r="BD5" s="377" t="s">
        <v>652</v>
      </c>
      <c r="BE5" s="298">
        <v>44985</v>
      </c>
      <c r="BF5" s="498" t="s">
        <v>653</v>
      </c>
      <c r="BG5" s="408" t="s">
        <v>654</v>
      </c>
      <c r="BH5" s="299">
        <v>45046</v>
      </c>
      <c r="BI5" s="300"/>
      <c r="BJ5" s="301"/>
      <c r="BK5" s="299">
        <v>45107</v>
      </c>
      <c r="BL5" s="301"/>
      <c r="BM5" s="301"/>
      <c r="BN5" s="299">
        <v>45169</v>
      </c>
      <c r="BO5" s="34"/>
      <c r="BP5" s="97"/>
      <c r="BQ5" s="97"/>
      <c r="BR5" s="97"/>
      <c r="BS5" s="34">
        <v>45230</v>
      </c>
      <c r="BT5" s="34"/>
      <c r="BU5" s="97"/>
      <c r="BV5" s="97"/>
      <c r="BW5" s="97"/>
      <c r="BX5" s="34">
        <v>45291</v>
      </c>
      <c r="BY5" s="34"/>
      <c r="BZ5" s="97"/>
      <c r="CA5" s="97"/>
      <c r="CB5" s="97"/>
    </row>
    <row r="6" spans="1:80" ht="250.5" customHeight="1" x14ac:dyDescent="0.25">
      <c r="A6" s="675" t="s">
        <v>187</v>
      </c>
      <c r="B6" s="663" t="s">
        <v>82</v>
      </c>
      <c r="C6" s="663" t="s">
        <v>104</v>
      </c>
      <c r="D6" s="663" t="s">
        <v>76</v>
      </c>
      <c r="E6" s="663" t="s">
        <v>77</v>
      </c>
      <c r="F6" s="677" t="s">
        <v>655</v>
      </c>
      <c r="G6" s="665" t="s">
        <v>1643</v>
      </c>
      <c r="H6" s="663" t="s">
        <v>656</v>
      </c>
      <c r="I6" s="677" t="s">
        <v>657</v>
      </c>
      <c r="J6" s="663" t="s">
        <v>48</v>
      </c>
      <c r="K6" s="663">
        <v>20</v>
      </c>
      <c r="L6" s="673">
        <v>0.1</v>
      </c>
      <c r="M6" s="663" t="s">
        <v>29</v>
      </c>
      <c r="N6" s="66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663" t="s">
        <v>658</v>
      </c>
      <c r="P6" s="66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663" t="s">
        <v>70</v>
      </c>
      <c r="R6" s="66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658" t="s">
        <v>69</v>
      </c>
      <c r="T6" s="658" t="s">
        <v>58</v>
      </c>
      <c r="U6" s="658">
        <f>+MAX(N6,P6,R6)</f>
        <v>0.8</v>
      </c>
      <c r="V6" s="660" t="str">
        <f>IF(L6&lt;=20%,"Muy baja",IF(L6&lt;=40%,"Baja",IF(L6&lt;=60%,"Media",IF(L6&lt;=80%,"Alta",IF(L6&lt;=100%,"Muy alta",IF(L6&gt;=100%,"Muy alta",""))))))</f>
        <v>Muy baja</v>
      </c>
      <c r="W6" s="661">
        <f>+IFERROR(VLOOKUP(V6,[5]Fórmula!$F$1:$G$6,2,FALSE),"")</f>
        <v>0.2</v>
      </c>
      <c r="X6" s="684" t="str">
        <f>IF(U6=20%,"Leve",IF(U6=40%,"Menor",IF(U6=60%,"Moderado",IF(U6=80%,"Mayor",IF(U6=100%,"Catastrófico","")))))</f>
        <v>Mayor</v>
      </c>
      <c r="Y6" s="661">
        <f>+IFERROR(VLOOKUP(X6,[5]Fórmula!$H$1:$I$6,2,FALSE),"")</f>
        <v>0.8</v>
      </c>
      <c r="Z6" s="682" t="str">
        <f>+IFERROR(VLOOKUP(V6&amp;X6,[5]Fórmula!$C$2:$D$26,2,FALSE),"")</f>
        <v>Alto</v>
      </c>
      <c r="AA6" s="661">
        <f>IF(Z6="Bajo",25%,IF(Z6="Moderado",50%,IF(Z6="Alto",75%,IF(Z6="Extremo",100%,""))))</f>
        <v>0.75</v>
      </c>
      <c r="AB6" s="678" t="s">
        <v>659</v>
      </c>
      <c r="AC6" s="49" t="s">
        <v>660</v>
      </c>
      <c r="AD6" s="49" t="s">
        <v>661</v>
      </c>
      <c r="AE6" s="49" t="s">
        <v>54</v>
      </c>
      <c r="AF6" s="31">
        <f t="shared" si="0"/>
        <v>0.25</v>
      </c>
      <c r="AG6" s="386" t="s">
        <v>195</v>
      </c>
      <c r="AH6" s="31">
        <f t="shared" si="1"/>
        <v>0.15</v>
      </c>
      <c r="AI6" s="31">
        <f t="shared" si="2"/>
        <v>0.4</v>
      </c>
      <c r="AJ6" s="386" t="s">
        <v>196</v>
      </c>
      <c r="AK6" s="373" t="s">
        <v>197</v>
      </c>
      <c r="AL6" s="87" t="s">
        <v>662</v>
      </c>
      <c r="AM6" s="373" t="s">
        <v>23</v>
      </c>
      <c r="AN6" s="386" t="s">
        <v>663</v>
      </c>
      <c r="AO6" s="386" t="s">
        <v>24</v>
      </c>
      <c r="AP6" s="386" t="s">
        <v>48</v>
      </c>
      <c r="AQ6" s="386" t="s">
        <v>664</v>
      </c>
      <c r="AR6" s="386" t="s">
        <v>202</v>
      </c>
      <c r="AS6" s="386" t="s">
        <v>665</v>
      </c>
      <c r="AT6" s="386" t="s">
        <v>204</v>
      </c>
      <c r="AU6" s="386">
        <f>+AI6*AA6</f>
        <v>0.30000000000000004</v>
      </c>
      <c r="AV6" s="32">
        <f>+AA6-AU6</f>
        <v>0.44999999999999996</v>
      </c>
      <c r="AW6" s="724" t="str">
        <f>+IF(C6="Corrupción","Moderado",IF(AV10&lt;=25%,"Bajo",IF(AV10&lt;=50%,"Moderado",IF(AV10&lt;=75%,"Alto",IF(AV10&gt;75%,"Extremo","")))))</f>
        <v>Bajo</v>
      </c>
      <c r="AX6" s="672" t="s">
        <v>56</v>
      </c>
      <c r="AY6" s="152">
        <v>1</v>
      </c>
      <c r="AZ6" s="591" t="s">
        <v>666</v>
      </c>
      <c r="BA6" s="377" t="s">
        <v>646</v>
      </c>
      <c r="BB6" s="478">
        <v>44927</v>
      </c>
      <c r="BC6" s="30">
        <v>45291</v>
      </c>
      <c r="BD6" s="481" t="s">
        <v>667</v>
      </c>
      <c r="BE6" s="298">
        <v>44985</v>
      </c>
      <c r="BF6" s="498" t="s">
        <v>668</v>
      </c>
      <c r="BG6" s="499" t="s">
        <v>669</v>
      </c>
      <c r="BH6" s="299">
        <v>45046</v>
      </c>
      <c r="BI6" s="300"/>
      <c r="BJ6" s="301"/>
      <c r="BK6" s="299">
        <v>45107</v>
      </c>
      <c r="BL6" s="301"/>
      <c r="BM6" s="301"/>
      <c r="BN6" s="299">
        <v>45169</v>
      </c>
      <c r="BO6" s="34"/>
      <c r="BP6" s="85"/>
      <c r="BQ6" s="85"/>
      <c r="BR6" s="85"/>
      <c r="BS6" s="34">
        <v>45230</v>
      </c>
      <c r="BT6" s="34"/>
      <c r="BU6" s="85"/>
      <c r="BV6" s="85"/>
      <c r="BW6" s="85"/>
      <c r="BX6" s="34">
        <v>45291</v>
      </c>
      <c r="BY6" s="34"/>
      <c r="BZ6" s="85"/>
      <c r="CA6" s="85"/>
      <c r="CB6" s="85"/>
    </row>
    <row r="7" spans="1:80" ht="312.75" customHeight="1" x14ac:dyDescent="0.25">
      <c r="A7" s="675"/>
      <c r="B7" s="663"/>
      <c r="C7" s="663"/>
      <c r="D7" s="663"/>
      <c r="E7" s="663"/>
      <c r="F7" s="677"/>
      <c r="G7" s="665"/>
      <c r="H7" s="663"/>
      <c r="I7" s="677"/>
      <c r="J7" s="663"/>
      <c r="K7" s="663"/>
      <c r="L7" s="673"/>
      <c r="M7" s="663"/>
      <c r="N7" s="663"/>
      <c r="O7" s="663"/>
      <c r="P7" s="663"/>
      <c r="Q7" s="663"/>
      <c r="R7" s="663"/>
      <c r="S7" s="658"/>
      <c r="T7" s="658"/>
      <c r="U7" s="658"/>
      <c r="V7" s="660"/>
      <c r="W7" s="661"/>
      <c r="X7" s="684"/>
      <c r="Y7" s="661"/>
      <c r="Z7" s="682"/>
      <c r="AA7" s="661"/>
      <c r="AB7" s="678"/>
      <c r="AC7" s="49" t="s">
        <v>670</v>
      </c>
      <c r="AD7" s="49" t="s">
        <v>671</v>
      </c>
      <c r="AE7" s="49" t="s">
        <v>54</v>
      </c>
      <c r="AF7" s="31">
        <f t="shared" si="0"/>
        <v>0.25</v>
      </c>
      <c r="AG7" s="386" t="s">
        <v>195</v>
      </c>
      <c r="AH7" s="31">
        <f t="shared" si="1"/>
        <v>0.15</v>
      </c>
      <c r="AI7" s="31">
        <f t="shared" si="2"/>
        <v>0.4</v>
      </c>
      <c r="AJ7" s="386" t="s">
        <v>196</v>
      </c>
      <c r="AK7" s="373" t="s">
        <v>197</v>
      </c>
      <c r="AL7" s="40" t="s">
        <v>672</v>
      </c>
      <c r="AM7" s="373" t="s">
        <v>23</v>
      </c>
      <c r="AN7" s="386" t="s">
        <v>673</v>
      </c>
      <c r="AO7" s="386" t="s">
        <v>24</v>
      </c>
      <c r="AP7" s="386" t="s">
        <v>48</v>
      </c>
      <c r="AQ7" s="386" t="s">
        <v>674</v>
      </c>
      <c r="AR7" s="386" t="s">
        <v>202</v>
      </c>
      <c r="AS7" s="386" t="s">
        <v>665</v>
      </c>
      <c r="AT7" s="386" t="s">
        <v>204</v>
      </c>
      <c r="AU7" s="386">
        <f>+AV6*AI7</f>
        <v>0.18</v>
      </c>
      <c r="AV7" s="32">
        <f>+AV6-AU7</f>
        <v>0.26999999999999996</v>
      </c>
      <c r="AW7" s="724"/>
      <c r="AX7" s="672"/>
      <c r="AY7" s="158">
        <v>2</v>
      </c>
      <c r="AZ7" s="254"/>
      <c r="BA7" s="373" t="s">
        <v>646</v>
      </c>
      <c r="BB7" s="30">
        <v>44927</v>
      </c>
      <c r="BC7" s="30">
        <v>45291</v>
      </c>
      <c r="BD7" s="35"/>
      <c r="BE7" s="298">
        <v>44985</v>
      </c>
      <c r="BF7" s="498" t="s">
        <v>675</v>
      </c>
      <c r="BG7" s="499" t="s">
        <v>676</v>
      </c>
      <c r="BH7" s="299">
        <v>45046</v>
      </c>
      <c r="BI7" s="300"/>
      <c r="BJ7" s="301"/>
      <c r="BK7" s="299">
        <v>45107</v>
      </c>
      <c r="BL7" s="301"/>
      <c r="BM7" s="301"/>
      <c r="BN7" s="299">
        <v>45169</v>
      </c>
      <c r="BO7" s="34"/>
      <c r="BP7" s="84"/>
      <c r="BQ7" s="84"/>
      <c r="BR7" s="84"/>
      <c r="BS7" s="34">
        <v>45230</v>
      </c>
      <c r="BT7" s="34"/>
      <c r="BU7" s="84"/>
      <c r="BV7" s="84"/>
      <c r="BW7" s="84"/>
      <c r="BX7" s="34">
        <v>45291</v>
      </c>
      <c r="BY7" s="34"/>
      <c r="BZ7" s="84"/>
      <c r="CA7" s="84"/>
      <c r="CB7" s="84"/>
    </row>
    <row r="8" spans="1:80" ht="208.5" customHeight="1" x14ac:dyDescent="0.25">
      <c r="A8" s="675"/>
      <c r="B8" s="663"/>
      <c r="C8" s="663"/>
      <c r="D8" s="663"/>
      <c r="E8" s="663"/>
      <c r="F8" s="677"/>
      <c r="G8" s="665"/>
      <c r="H8" s="663"/>
      <c r="I8" s="677"/>
      <c r="J8" s="663"/>
      <c r="K8" s="663"/>
      <c r="L8" s="673"/>
      <c r="M8" s="663"/>
      <c r="N8" s="663"/>
      <c r="O8" s="663"/>
      <c r="P8" s="663"/>
      <c r="Q8" s="663"/>
      <c r="R8" s="663"/>
      <c r="S8" s="658"/>
      <c r="T8" s="658"/>
      <c r="U8" s="658"/>
      <c r="V8" s="660"/>
      <c r="W8" s="661"/>
      <c r="X8" s="684"/>
      <c r="Y8" s="661"/>
      <c r="Z8" s="682"/>
      <c r="AA8" s="661"/>
      <c r="AB8" s="678"/>
      <c r="AC8" s="49" t="s">
        <v>677</v>
      </c>
      <c r="AD8" s="49" t="s">
        <v>678</v>
      </c>
      <c r="AE8" s="49" t="s">
        <v>37</v>
      </c>
      <c r="AF8" s="31">
        <f t="shared" si="0"/>
        <v>0.15</v>
      </c>
      <c r="AG8" s="386" t="s">
        <v>195</v>
      </c>
      <c r="AH8" s="31">
        <f t="shared" si="1"/>
        <v>0.15</v>
      </c>
      <c r="AI8" s="31">
        <f t="shared" si="2"/>
        <v>0.3</v>
      </c>
      <c r="AJ8" s="386" t="s">
        <v>196</v>
      </c>
      <c r="AK8" s="373" t="s">
        <v>197</v>
      </c>
      <c r="AL8" s="40" t="s">
        <v>679</v>
      </c>
      <c r="AM8" s="373" t="s">
        <v>23</v>
      </c>
      <c r="AN8" s="386" t="s">
        <v>673</v>
      </c>
      <c r="AO8" s="386" t="s">
        <v>24</v>
      </c>
      <c r="AP8" s="386" t="s">
        <v>48</v>
      </c>
      <c r="AQ8" s="386" t="s">
        <v>680</v>
      </c>
      <c r="AR8" s="386" t="s">
        <v>202</v>
      </c>
      <c r="AS8" s="386" t="s">
        <v>681</v>
      </c>
      <c r="AT8" s="386" t="s">
        <v>204</v>
      </c>
      <c r="AU8" s="386">
        <f>+AV7*AI8</f>
        <v>8.0999999999999989E-2</v>
      </c>
      <c r="AV8" s="32">
        <f>+AV7-AU8</f>
        <v>0.18899999999999997</v>
      </c>
      <c r="AW8" s="724"/>
      <c r="AX8" s="672"/>
      <c r="AY8" s="158">
        <v>3</v>
      </c>
      <c r="AZ8" s="98"/>
      <c r="BA8" s="373" t="s">
        <v>646</v>
      </c>
      <c r="BB8" s="30">
        <v>44927</v>
      </c>
      <c r="BC8" s="30">
        <v>45291</v>
      </c>
      <c r="BD8" s="377"/>
      <c r="BE8" s="298">
        <v>44985</v>
      </c>
      <c r="BF8" s="499" t="s">
        <v>682</v>
      </c>
      <c r="BG8" s="499" t="s">
        <v>683</v>
      </c>
      <c r="BH8" s="299">
        <v>45046</v>
      </c>
      <c r="BI8" s="300"/>
      <c r="BJ8" s="301"/>
      <c r="BK8" s="299">
        <v>45107</v>
      </c>
      <c r="BL8" s="301"/>
      <c r="BM8" s="301"/>
      <c r="BN8" s="299">
        <v>45169</v>
      </c>
      <c r="BO8" s="34"/>
      <c r="BP8" s="90"/>
      <c r="BQ8" s="90"/>
      <c r="BR8" s="90"/>
      <c r="BS8" s="34">
        <v>45230</v>
      </c>
      <c r="BT8" s="34"/>
      <c r="BU8" s="90"/>
      <c r="BV8" s="90"/>
      <c r="BW8" s="90"/>
      <c r="BX8" s="34">
        <v>45291</v>
      </c>
      <c r="BY8" s="34"/>
      <c r="BZ8" s="90"/>
      <c r="CA8" s="90"/>
      <c r="CB8" s="90"/>
    </row>
    <row r="9" spans="1:80" ht="285.75" customHeight="1" x14ac:dyDescent="0.25">
      <c r="A9" s="675"/>
      <c r="B9" s="663"/>
      <c r="C9" s="663"/>
      <c r="D9" s="663"/>
      <c r="E9" s="663"/>
      <c r="F9" s="677"/>
      <c r="G9" s="665"/>
      <c r="H9" s="663"/>
      <c r="I9" s="677"/>
      <c r="J9" s="663"/>
      <c r="K9" s="663"/>
      <c r="L9" s="673"/>
      <c r="M9" s="663"/>
      <c r="N9" s="663"/>
      <c r="O9" s="663"/>
      <c r="P9" s="663"/>
      <c r="Q9" s="663"/>
      <c r="R9" s="663"/>
      <c r="S9" s="658"/>
      <c r="T9" s="658"/>
      <c r="U9" s="658"/>
      <c r="V9" s="660"/>
      <c r="W9" s="661"/>
      <c r="X9" s="684"/>
      <c r="Y9" s="661"/>
      <c r="Z9" s="682"/>
      <c r="AA9" s="661"/>
      <c r="AB9" s="678"/>
      <c r="AC9" s="49" t="s">
        <v>684</v>
      </c>
      <c r="AD9" s="49" t="s">
        <v>685</v>
      </c>
      <c r="AE9" s="49" t="s">
        <v>37</v>
      </c>
      <c r="AF9" s="31">
        <f t="shared" si="0"/>
        <v>0.15</v>
      </c>
      <c r="AG9" s="386" t="s">
        <v>195</v>
      </c>
      <c r="AH9" s="31">
        <f t="shared" si="1"/>
        <v>0.15</v>
      </c>
      <c r="AI9" s="31">
        <f t="shared" si="2"/>
        <v>0.3</v>
      </c>
      <c r="AJ9" s="386" t="s">
        <v>196</v>
      </c>
      <c r="AK9" s="373" t="s">
        <v>197</v>
      </c>
      <c r="AL9" s="40" t="s">
        <v>686</v>
      </c>
      <c r="AM9" s="373" t="s">
        <v>23</v>
      </c>
      <c r="AN9" s="386" t="s">
        <v>673</v>
      </c>
      <c r="AO9" s="386" t="s">
        <v>24</v>
      </c>
      <c r="AP9" s="386" t="s">
        <v>48</v>
      </c>
      <c r="AQ9" s="386" t="s">
        <v>687</v>
      </c>
      <c r="AR9" s="386" t="s">
        <v>202</v>
      </c>
      <c r="AS9" s="386" t="s">
        <v>688</v>
      </c>
      <c r="AT9" s="386" t="s">
        <v>204</v>
      </c>
      <c r="AU9" s="386">
        <f>+AV8*AI9</f>
        <v>5.6699999999999987E-2</v>
      </c>
      <c r="AV9" s="32">
        <f>+AV8-AU9</f>
        <v>0.13229999999999997</v>
      </c>
      <c r="AW9" s="724"/>
      <c r="AX9" s="672"/>
      <c r="AY9" s="158">
        <v>4</v>
      </c>
      <c r="AZ9" s="33" t="s">
        <v>689</v>
      </c>
      <c r="BA9" s="373" t="s">
        <v>646</v>
      </c>
      <c r="BB9" s="30">
        <v>44927</v>
      </c>
      <c r="BC9" s="30">
        <v>45291</v>
      </c>
      <c r="BD9" s="377"/>
      <c r="BE9" s="298">
        <v>44985</v>
      </c>
      <c r="BF9" s="499" t="s">
        <v>690</v>
      </c>
      <c r="BG9" s="499" t="s">
        <v>691</v>
      </c>
      <c r="BH9" s="299">
        <v>45046</v>
      </c>
      <c r="BI9" s="300"/>
      <c r="BJ9" s="301"/>
      <c r="BK9" s="299">
        <v>45107</v>
      </c>
      <c r="BL9" s="301"/>
      <c r="BM9" s="301"/>
      <c r="BN9" s="299">
        <v>45169</v>
      </c>
      <c r="BO9" s="34"/>
      <c r="BP9" s="34"/>
      <c r="BQ9" s="34"/>
      <c r="BR9" s="34"/>
      <c r="BS9" s="34">
        <v>45230</v>
      </c>
      <c r="BT9" s="34"/>
      <c r="BU9" s="34"/>
      <c r="BV9" s="34"/>
      <c r="BW9" s="34"/>
      <c r="BX9" s="34">
        <v>45291</v>
      </c>
      <c r="BY9" s="34"/>
      <c r="BZ9" s="34"/>
      <c r="CA9" s="34"/>
      <c r="CB9" s="34"/>
    </row>
    <row r="10" spans="1:80" ht="222.75" customHeight="1" x14ac:dyDescent="0.25">
      <c r="A10" s="675"/>
      <c r="B10" s="663"/>
      <c r="C10" s="663"/>
      <c r="D10" s="663"/>
      <c r="E10" s="663"/>
      <c r="F10" s="677"/>
      <c r="G10" s="665"/>
      <c r="H10" s="663"/>
      <c r="I10" s="677"/>
      <c r="J10" s="663"/>
      <c r="K10" s="663"/>
      <c r="L10" s="673"/>
      <c r="M10" s="663"/>
      <c r="N10" s="663"/>
      <c r="O10" s="663"/>
      <c r="P10" s="663"/>
      <c r="Q10" s="663"/>
      <c r="R10" s="663"/>
      <c r="S10" s="658"/>
      <c r="T10" s="658"/>
      <c r="U10" s="658"/>
      <c r="V10" s="660"/>
      <c r="W10" s="661"/>
      <c r="X10" s="684"/>
      <c r="Y10" s="661"/>
      <c r="Z10" s="682"/>
      <c r="AA10" s="661"/>
      <c r="AB10" s="678"/>
      <c r="AC10" s="49" t="s">
        <v>692</v>
      </c>
      <c r="AD10" s="49" t="s">
        <v>693</v>
      </c>
      <c r="AE10" s="49" t="s">
        <v>37</v>
      </c>
      <c r="AF10" s="31">
        <f t="shared" si="0"/>
        <v>0.15</v>
      </c>
      <c r="AG10" s="386" t="s">
        <v>195</v>
      </c>
      <c r="AH10" s="31">
        <f t="shared" si="1"/>
        <v>0.15</v>
      </c>
      <c r="AI10" s="31">
        <f t="shared" si="2"/>
        <v>0.3</v>
      </c>
      <c r="AJ10" s="386" t="s">
        <v>196</v>
      </c>
      <c r="AK10" s="373" t="s">
        <v>197</v>
      </c>
      <c r="AL10" s="40" t="s">
        <v>694</v>
      </c>
      <c r="AM10" s="373" t="s">
        <v>23</v>
      </c>
      <c r="AN10" s="386" t="s">
        <v>673</v>
      </c>
      <c r="AO10" s="386" t="s">
        <v>24</v>
      </c>
      <c r="AP10" s="386" t="s">
        <v>48</v>
      </c>
      <c r="AQ10" s="386" t="s">
        <v>695</v>
      </c>
      <c r="AR10" s="386" t="s">
        <v>202</v>
      </c>
      <c r="AS10" s="386" t="s">
        <v>696</v>
      </c>
      <c r="AT10" s="386" t="s">
        <v>204</v>
      </c>
      <c r="AU10" s="386">
        <f>+AV9*AI10</f>
        <v>3.9689999999999989E-2</v>
      </c>
      <c r="AV10" s="32">
        <f>+AV9-AU10</f>
        <v>9.2609999999999984E-2</v>
      </c>
      <c r="AW10" s="724"/>
      <c r="AX10" s="672"/>
      <c r="AY10" s="158">
        <v>5</v>
      </c>
      <c r="AZ10" s="408" t="s">
        <v>697</v>
      </c>
      <c r="BA10" s="373" t="s">
        <v>646</v>
      </c>
      <c r="BB10" s="30">
        <v>44927</v>
      </c>
      <c r="BC10" s="30">
        <v>45291</v>
      </c>
      <c r="BD10" s="377"/>
      <c r="BE10" s="298">
        <v>44985</v>
      </c>
      <c r="BF10" s="499" t="s">
        <v>698</v>
      </c>
      <c r="BG10" s="499" t="s">
        <v>691</v>
      </c>
      <c r="BH10" s="299">
        <v>45046</v>
      </c>
      <c r="BI10" s="300"/>
      <c r="BJ10" s="301"/>
      <c r="BK10" s="299">
        <v>45107</v>
      </c>
      <c r="BL10" s="301"/>
      <c r="BM10" s="301"/>
      <c r="BN10" s="299">
        <v>45169</v>
      </c>
      <c r="BO10" s="34"/>
      <c r="BP10" s="84"/>
      <c r="BQ10" s="84"/>
      <c r="BR10" s="84"/>
      <c r="BS10" s="34">
        <v>45230</v>
      </c>
      <c r="BT10" s="34"/>
      <c r="BU10" s="84"/>
      <c r="BV10" s="84"/>
      <c r="BW10" s="84"/>
      <c r="BX10" s="34">
        <v>45291</v>
      </c>
      <c r="BY10" s="34"/>
      <c r="BZ10" s="84"/>
      <c r="CA10" s="84"/>
      <c r="CB10" s="84"/>
    </row>
    <row r="11" spans="1:80" ht="225" customHeight="1" x14ac:dyDescent="0.25">
      <c r="A11" s="675"/>
      <c r="B11" s="663"/>
      <c r="C11" s="663"/>
      <c r="D11" s="663"/>
      <c r="E11" s="663"/>
      <c r="F11" s="677"/>
      <c r="G11" s="665"/>
      <c r="H11" s="663"/>
      <c r="I11" s="677"/>
      <c r="J11" s="663"/>
      <c r="K11" s="663"/>
      <c r="L11" s="673"/>
      <c r="M11" s="663"/>
      <c r="N11" s="663"/>
      <c r="O11" s="663"/>
      <c r="P11" s="663"/>
      <c r="Q11" s="663"/>
      <c r="R11" s="663"/>
      <c r="S11" s="658"/>
      <c r="T11" s="658"/>
      <c r="U11" s="658"/>
      <c r="V11" s="660"/>
      <c r="W11" s="661"/>
      <c r="X11" s="684"/>
      <c r="Y11" s="661"/>
      <c r="Z11" s="682"/>
      <c r="AA11" s="661"/>
      <c r="AB11" s="678"/>
      <c r="AC11" s="49" t="s">
        <v>699</v>
      </c>
      <c r="AD11" s="49" t="s">
        <v>700</v>
      </c>
      <c r="AE11" s="49" t="s">
        <v>54</v>
      </c>
      <c r="AF11" s="31">
        <f t="shared" si="0"/>
        <v>0.25</v>
      </c>
      <c r="AG11" s="386" t="s">
        <v>701</v>
      </c>
      <c r="AH11" s="31">
        <f t="shared" si="1"/>
        <v>0.25</v>
      </c>
      <c r="AI11" s="31">
        <f t="shared" si="2"/>
        <v>0.5</v>
      </c>
      <c r="AJ11" s="386" t="s">
        <v>702</v>
      </c>
      <c r="AK11" s="373" t="s">
        <v>187</v>
      </c>
      <c r="AL11" s="40" t="s">
        <v>703</v>
      </c>
      <c r="AM11" s="373" t="s">
        <v>39</v>
      </c>
      <c r="AN11" s="386" t="s">
        <v>704</v>
      </c>
      <c r="AO11" s="386" t="s">
        <v>24</v>
      </c>
      <c r="AP11" s="386" t="s">
        <v>406</v>
      </c>
      <c r="AQ11" s="386" t="s">
        <v>705</v>
      </c>
      <c r="AR11" s="386" t="s">
        <v>202</v>
      </c>
      <c r="AS11" s="386" t="s">
        <v>706</v>
      </c>
      <c r="AT11" s="386" t="s">
        <v>204</v>
      </c>
      <c r="AU11" s="87"/>
      <c r="AV11" s="32">
        <f>+AV10-AU11</f>
        <v>9.2609999999999984E-2</v>
      </c>
      <c r="AW11" s="724"/>
      <c r="AX11" s="672"/>
      <c r="AY11" s="158">
        <v>6</v>
      </c>
      <c r="AZ11" s="98" t="s">
        <v>707</v>
      </c>
      <c r="BA11" s="373" t="s">
        <v>708</v>
      </c>
      <c r="BB11" s="30">
        <v>44927</v>
      </c>
      <c r="BC11" s="30">
        <v>45016</v>
      </c>
      <c r="BD11" s="377" t="s">
        <v>709</v>
      </c>
      <c r="BE11" s="298">
        <v>44985</v>
      </c>
      <c r="BF11" s="499" t="s">
        <v>710</v>
      </c>
      <c r="BG11" s="499" t="s">
        <v>711</v>
      </c>
      <c r="BH11" s="299">
        <v>45046</v>
      </c>
      <c r="BI11" s="300"/>
      <c r="BJ11" s="301"/>
      <c r="BK11" s="299">
        <v>45107</v>
      </c>
      <c r="BL11" s="301"/>
      <c r="BM11" s="301"/>
      <c r="BN11" s="299">
        <v>45169</v>
      </c>
      <c r="BO11" s="34"/>
      <c r="BP11" s="84"/>
      <c r="BQ11" s="84"/>
      <c r="BR11" s="84"/>
      <c r="BS11" s="34">
        <v>45230</v>
      </c>
      <c r="BT11" s="34"/>
      <c r="BU11" s="84"/>
      <c r="BV11" s="84"/>
      <c r="BW11" s="84"/>
      <c r="BX11" s="34">
        <v>45291</v>
      </c>
      <c r="BY11" s="34"/>
      <c r="BZ11" s="84"/>
      <c r="CA11" s="84"/>
      <c r="CB11" s="84"/>
    </row>
    <row r="12" spans="1:80" ht="246.75" customHeight="1" x14ac:dyDescent="0.25">
      <c r="A12" s="675" t="s">
        <v>187</v>
      </c>
      <c r="B12" s="663" t="s">
        <v>82</v>
      </c>
      <c r="C12" s="663" t="s">
        <v>89</v>
      </c>
      <c r="D12" s="663" t="s">
        <v>12</v>
      </c>
      <c r="E12" s="663" t="s">
        <v>93</v>
      </c>
      <c r="F12" s="677" t="s">
        <v>712</v>
      </c>
      <c r="G12" s="665" t="s">
        <v>1644</v>
      </c>
      <c r="H12" s="663" t="s">
        <v>713</v>
      </c>
      <c r="I12" s="677" t="s">
        <v>630</v>
      </c>
      <c r="J12" s="663" t="s">
        <v>92</v>
      </c>
      <c r="K12" s="663">
        <v>1</v>
      </c>
      <c r="L12" s="673">
        <f>IF(J12="Diaria",+(K12/360),IF(J12="Mensual",+(K12/12),IF(J12="Bimestral",+(K12/6),IF(J12="Trimestral",+(K12/4),IF(J12="Semestral",+(K12/2),IF(J12="Anual",+(K12/1),""))))))</f>
        <v>0.5</v>
      </c>
      <c r="M12" s="663" t="s">
        <v>60</v>
      </c>
      <c r="N12" s="663">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0.6</v>
      </c>
      <c r="O12" s="663" t="s">
        <v>46</v>
      </c>
      <c r="P12" s="663">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663" t="s">
        <v>70</v>
      </c>
      <c r="R12" s="663">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58" t="s">
        <v>57</v>
      </c>
      <c r="T12" s="658" t="s">
        <v>58</v>
      </c>
      <c r="U12" s="658">
        <f>+MAX(N12,P12,R12)</f>
        <v>0.6</v>
      </c>
      <c r="V12" s="662" t="str">
        <f>IF(L12&lt;=20%,"Muy baja",IF(L12&lt;=40%,"Baja",IF(L12&lt;=60%,"Media",IF(L12&lt;=80%,"Alta",IF(L12&lt;=100%,"Muy alta",IF(L12&gt;=100%,"Muy alta",""))))))</f>
        <v>Media</v>
      </c>
      <c r="W12" s="661">
        <f>+IFERROR(VLOOKUP(V12,[5]Fórmula!$F$1:$G$6,2,FALSE),"")</f>
        <v>0.6</v>
      </c>
      <c r="X12" s="662" t="str">
        <f>IF(U12=20%,"Leve",IF(U12=40%,"Menor",IF(U12=60%,"Moderado",IF(U12=80%,"Mayor",IF(U12=100%,"Catastrófico","")))))</f>
        <v>Moderado</v>
      </c>
      <c r="Y12" s="661">
        <f>+IFERROR(VLOOKUP(X12,[5]Fórmula!$H$1:$I$6,2,FALSE),"")</f>
        <v>0.6</v>
      </c>
      <c r="Z12" s="670" t="str">
        <f>+IFERROR(VLOOKUP(V12&amp;X12,[5]Fórmula!$C$2:$D$26,2,FALSE),"")</f>
        <v>Moderado</v>
      </c>
      <c r="AA12" s="661">
        <f>IF(Z12="Bajo",25%,IF(Z12="Moderado",50%,IF(Z12="Alto",75%,IF(Z12="Extremo",100%,""))))</f>
        <v>0.5</v>
      </c>
      <c r="AB12" s="821" t="s">
        <v>714</v>
      </c>
      <c r="AC12" s="49" t="s">
        <v>715</v>
      </c>
      <c r="AD12" s="49" t="s">
        <v>716</v>
      </c>
      <c r="AE12" s="49" t="s">
        <v>54</v>
      </c>
      <c r="AF12" s="31">
        <f t="shared" si="0"/>
        <v>0.25</v>
      </c>
      <c r="AG12" s="386" t="s">
        <v>195</v>
      </c>
      <c r="AH12" s="31">
        <f t="shared" si="1"/>
        <v>0.15</v>
      </c>
      <c r="AI12" s="31">
        <f t="shared" si="2"/>
        <v>0.4</v>
      </c>
      <c r="AJ12" s="386" t="s">
        <v>196</v>
      </c>
      <c r="AK12" s="373" t="s">
        <v>197</v>
      </c>
      <c r="AL12" s="49" t="s">
        <v>717</v>
      </c>
      <c r="AM12" s="373" t="s">
        <v>23</v>
      </c>
      <c r="AN12" s="386" t="s">
        <v>718</v>
      </c>
      <c r="AO12" s="386" t="s">
        <v>24</v>
      </c>
      <c r="AP12" s="386" t="s">
        <v>48</v>
      </c>
      <c r="AQ12" s="386" t="s">
        <v>719</v>
      </c>
      <c r="AR12" s="386" t="s">
        <v>202</v>
      </c>
      <c r="AS12" s="386" t="s">
        <v>720</v>
      </c>
      <c r="AT12" s="386" t="s">
        <v>204</v>
      </c>
      <c r="AU12" s="386">
        <f>+AI12*AA12</f>
        <v>0.2</v>
      </c>
      <c r="AV12" s="32">
        <f>+AA12-AU12</f>
        <v>0.3</v>
      </c>
      <c r="AW12" s="724" t="str">
        <f>+IF(C12="Corrupción","Moderado",IF(AV15&lt;=25%,"Bajo",IF(AV15&lt;=50%,"Moderado",IF(AV15&lt;=75%,"Alto",IF(AV15&gt;75%,"Extremo","")))))</f>
        <v>Bajo</v>
      </c>
      <c r="AX12" s="672" t="s">
        <v>56</v>
      </c>
      <c r="AY12" s="152">
        <v>1</v>
      </c>
      <c r="AZ12" s="592" t="s">
        <v>721</v>
      </c>
      <c r="BA12" s="373" t="s">
        <v>722</v>
      </c>
      <c r="BB12" s="478">
        <v>44927</v>
      </c>
      <c r="BC12" s="478">
        <v>45107</v>
      </c>
      <c r="BD12" s="481" t="s">
        <v>723</v>
      </c>
      <c r="BE12" s="298">
        <v>44985</v>
      </c>
      <c r="BF12" s="499" t="s">
        <v>724</v>
      </c>
      <c r="BG12" s="408" t="s">
        <v>725</v>
      </c>
      <c r="BH12" s="299">
        <v>45046</v>
      </c>
      <c r="BI12" s="300"/>
      <c r="BJ12" s="301"/>
      <c r="BK12" s="299">
        <v>45107</v>
      </c>
      <c r="BL12" s="301"/>
      <c r="BM12" s="301"/>
      <c r="BN12" s="299">
        <v>45169</v>
      </c>
      <c r="BO12" s="34"/>
      <c r="BP12" s="84"/>
      <c r="BQ12" s="84"/>
      <c r="BR12" s="84"/>
      <c r="BS12" s="34">
        <v>45230</v>
      </c>
      <c r="BT12" s="34"/>
      <c r="BU12" s="84"/>
      <c r="BV12" s="84"/>
      <c r="BW12" s="84"/>
      <c r="BX12" s="34">
        <v>45291</v>
      </c>
      <c r="BY12" s="34"/>
      <c r="BZ12" s="84"/>
      <c r="CA12" s="84"/>
      <c r="CB12" s="84"/>
    </row>
    <row r="13" spans="1:80" ht="183" customHeight="1" x14ac:dyDescent="0.25">
      <c r="A13" s="675"/>
      <c r="B13" s="663"/>
      <c r="C13" s="663"/>
      <c r="D13" s="663"/>
      <c r="E13" s="663"/>
      <c r="F13" s="677"/>
      <c r="G13" s="665"/>
      <c r="H13" s="663"/>
      <c r="I13" s="677"/>
      <c r="J13" s="663"/>
      <c r="K13" s="663"/>
      <c r="L13" s="673"/>
      <c r="M13" s="663"/>
      <c r="N13" s="663"/>
      <c r="O13" s="663"/>
      <c r="P13" s="663"/>
      <c r="Q13" s="663"/>
      <c r="R13" s="663"/>
      <c r="S13" s="658"/>
      <c r="T13" s="658"/>
      <c r="U13" s="658"/>
      <c r="V13" s="662"/>
      <c r="W13" s="661"/>
      <c r="X13" s="662"/>
      <c r="Y13" s="661"/>
      <c r="Z13" s="670"/>
      <c r="AA13" s="661"/>
      <c r="AB13" s="821"/>
      <c r="AC13" s="49" t="s">
        <v>726</v>
      </c>
      <c r="AD13" s="49" t="s">
        <v>727</v>
      </c>
      <c r="AE13" s="49" t="s">
        <v>54</v>
      </c>
      <c r="AF13" s="31">
        <f t="shared" si="0"/>
        <v>0.25</v>
      </c>
      <c r="AG13" s="386" t="s">
        <v>195</v>
      </c>
      <c r="AH13" s="31">
        <f t="shared" si="1"/>
        <v>0.15</v>
      </c>
      <c r="AI13" s="31">
        <f t="shared" si="2"/>
        <v>0.4</v>
      </c>
      <c r="AJ13" s="386" t="s">
        <v>196</v>
      </c>
      <c r="AK13" s="373" t="s">
        <v>197</v>
      </c>
      <c r="AL13" s="49" t="s">
        <v>728</v>
      </c>
      <c r="AM13" s="373" t="s">
        <v>23</v>
      </c>
      <c r="AN13" s="386" t="s">
        <v>729</v>
      </c>
      <c r="AO13" s="386" t="s">
        <v>24</v>
      </c>
      <c r="AP13" s="386" t="s">
        <v>48</v>
      </c>
      <c r="AQ13" s="386" t="s">
        <v>730</v>
      </c>
      <c r="AR13" s="386" t="s">
        <v>202</v>
      </c>
      <c r="AS13" s="386" t="s">
        <v>731</v>
      </c>
      <c r="AT13" s="386" t="s">
        <v>204</v>
      </c>
      <c r="AU13" s="386">
        <f>+AV12*AI13</f>
        <v>0.12</v>
      </c>
      <c r="AV13" s="32">
        <f>+AV12-AU13</f>
        <v>0.18</v>
      </c>
      <c r="AW13" s="724"/>
      <c r="AX13" s="672"/>
      <c r="AY13" s="158">
        <v>2</v>
      </c>
      <c r="AZ13" s="33" t="s">
        <v>732</v>
      </c>
      <c r="BA13" s="373" t="s">
        <v>722</v>
      </c>
      <c r="BB13" s="478">
        <v>44927</v>
      </c>
      <c r="BC13" s="478">
        <v>45107</v>
      </c>
      <c r="BD13" s="35" t="s">
        <v>733</v>
      </c>
      <c r="BE13" s="298">
        <v>44985</v>
      </c>
      <c r="BF13" s="499" t="s">
        <v>734</v>
      </c>
      <c r="BG13" s="408" t="s">
        <v>725</v>
      </c>
      <c r="BH13" s="299">
        <v>45046</v>
      </c>
      <c r="BI13" s="300"/>
      <c r="BJ13" s="301"/>
      <c r="BK13" s="299">
        <v>45107</v>
      </c>
      <c r="BL13" s="301"/>
      <c r="BM13" s="301"/>
      <c r="BN13" s="299">
        <v>45169</v>
      </c>
      <c r="BO13" s="34"/>
      <c r="BP13" s="84"/>
      <c r="BQ13" s="84"/>
      <c r="BR13" s="84"/>
      <c r="BS13" s="34">
        <v>45230</v>
      </c>
      <c r="BT13" s="34"/>
      <c r="BU13" s="84"/>
      <c r="BV13" s="84"/>
      <c r="BW13" s="84"/>
      <c r="BX13" s="34">
        <v>45291</v>
      </c>
      <c r="BY13" s="34"/>
      <c r="BZ13" s="84"/>
      <c r="CA13" s="84"/>
      <c r="CB13" s="84"/>
    </row>
    <row r="14" spans="1:80" ht="123" customHeight="1" thickBot="1" x14ac:dyDescent="0.3">
      <c r="A14" s="675"/>
      <c r="B14" s="663"/>
      <c r="C14" s="663"/>
      <c r="D14" s="663"/>
      <c r="E14" s="663"/>
      <c r="F14" s="677"/>
      <c r="G14" s="665"/>
      <c r="H14" s="663"/>
      <c r="I14" s="677"/>
      <c r="J14" s="663"/>
      <c r="K14" s="663"/>
      <c r="L14" s="673"/>
      <c r="M14" s="663"/>
      <c r="N14" s="663"/>
      <c r="O14" s="663"/>
      <c r="P14" s="663"/>
      <c r="Q14" s="663"/>
      <c r="R14" s="663"/>
      <c r="S14" s="658"/>
      <c r="T14" s="658"/>
      <c r="U14" s="658"/>
      <c r="V14" s="662"/>
      <c r="W14" s="661"/>
      <c r="X14" s="662"/>
      <c r="Y14" s="661"/>
      <c r="Z14" s="670"/>
      <c r="AA14" s="661"/>
      <c r="AB14" s="821"/>
      <c r="AC14" s="49" t="s">
        <v>735</v>
      </c>
      <c r="AD14" s="40" t="s">
        <v>736</v>
      </c>
      <c r="AE14" s="49" t="s">
        <v>37</v>
      </c>
      <c r="AF14" s="31">
        <f t="shared" si="0"/>
        <v>0.15</v>
      </c>
      <c r="AG14" s="386" t="s">
        <v>195</v>
      </c>
      <c r="AH14" s="31">
        <f t="shared" si="1"/>
        <v>0.15</v>
      </c>
      <c r="AI14" s="31">
        <f t="shared" si="2"/>
        <v>0.3</v>
      </c>
      <c r="AJ14" s="386" t="s">
        <v>196</v>
      </c>
      <c r="AK14" s="373" t="s">
        <v>197</v>
      </c>
      <c r="AL14" s="49" t="s">
        <v>737</v>
      </c>
      <c r="AM14" s="373" t="s">
        <v>23</v>
      </c>
      <c r="AN14" s="386" t="s">
        <v>738</v>
      </c>
      <c r="AO14" s="386" t="s">
        <v>24</v>
      </c>
      <c r="AP14" s="386" t="s">
        <v>739</v>
      </c>
      <c r="AQ14" s="386" t="s">
        <v>740</v>
      </c>
      <c r="AR14" s="386" t="s">
        <v>202</v>
      </c>
      <c r="AS14" s="386" t="s">
        <v>741</v>
      </c>
      <c r="AT14" s="386" t="s">
        <v>204</v>
      </c>
      <c r="AU14" s="386">
        <f>+AV13*AI14</f>
        <v>5.3999999999999999E-2</v>
      </c>
      <c r="AV14" s="32">
        <f>+AV13-AU14</f>
        <v>0.126</v>
      </c>
      <c r="AW14" s="724"/>
      <c r="AX14" s="672"/>
      <c r="AY14" s="158">
        <v>3</v>
      </c>
      <c r="AZ14" s="33" t="s">
        <v>742</v>
      </c>
      <c r="BA14" s="373" t="s">
        <v>722</v>
      </c>
      <c r="BB14" s="38">
        <v>44927</v>
      </c>
      <c r="BC14" s="38">
        <v>45107</v>
      </c>
      <c r="BD14" s="480" t="s">
        <v>743</v>
      </c>
      <c r="BE14" s="298">
        <v>44985</v>
      </c>
      <c r="BF14" s="499" t="s">
        <v>744</v>
      </c>
      <c r="BG14" s="408"/>
      <c r="BH14" s="299">
        <v>45046</v>
      </c>
      <c r="BI14" s="300"/>
      <c r="BJ14" s="301"/>
      <c r="BK14" s="299">
        <v>45107</v>
      </c>
      <c r="BL14" s="301"/>
      <c r="BM14" s="301"/>
      <c r="BN14" s="299">
        <v>45169</v>
      </c>
      <c r="BO14" s="34"/>
      <c r="BP14" s="84"/>
      <c r="BQ14" s="84"/>
      <c r="BR14" s="84"/>
      <c r="BS14" s="34">
        <v>45230</v>
      </c>
      <c r="BT14" s="34"/>
      <c r="BU14" s="84"/>
      <c r="BV14" s="84"/>
      <c r="BW14" s="84"/>
      <c r="BX14" s="34">
        <v>45291</v>
      </c>
      <c r="BY14" s="34"/>
      <c r="BZ14" s="84"/>
      <c r="CA14" s="84"/>
      <c r="CB14" s="84"/>
    </row>
    <row r="15" spans="1:80" ht="160.5" customHeight="1" thickBot="1" x14ac:dyDescent="0.3">
      <c r="A15" s="675"/>
      <c r="B15" s="663"/>
      <c r="C15" s="663"/>
      <c r="D15" s="663"/>
      <c r="E15" s="663"/>
      <c r="F15" s="677"/>
      <c r="G15" s="665"/>
      <c r="H15" s="663"/>
      <c r="I15" s="677"/>
      <c r="J15" s="663"/>
      <c r="K15" s="663"/>
      <c r="L15" s="673"/>
      <c r="M15" s="663"/>
      <c r="N15" s="663"/>
      <c r="O15" s="663"/>
      <c r="P15" s="663"/>
      <c r="Q15" s="663"/>
      <c r="R15" s="663"/>
      <c r="S15" s="658"/>
      <c r="T15" s="658"/>
      <c r="U15" s="658"/>
      <c r="V15" s="662"/>
      <c r="W15" s="661"/>
      <c r="X15" s="662"/>
      <c r="Y15" s="661"/>
      <c r="Z15" s="670"/>
      <c r="AA15" s="661"/>
      <c r="AB15" s="821"/>
      <c r="AC15" s="49" t="s">
        <v>745</v>
      </c>
      <c r="AD15" s="49" t="s">
        <v>746</v>
      </c>
      <c r="AE15" s="49" t="s">
        <v>54</v>
      </c>
      <c r="AF15" s="31">
        <f t="shared" si="0"/>
        <v>0.25</v>
      </c>
      <c r="AG15" s="386" t="s">
        <v>195</v>
      </c>
      <c r="AH15" s="31">
        <f t="shared" si="1"/>
        <v>0.15</v>
      </c>
      <c r="AI15" s="31">
        <f t="shared" si="2"/>
        <v>0.4</v>
      </c>
      <c r="AJ15" s="386" t="s">
        <v>196</v>
      </c>
      <c r="AK15" s="373" t="s">
        <v>197</v>
      </c>
      <c r="AL15" s="49" t="s">
        <v>747</v>
      </c>
      <c r="AM15" s="373" t="s">
        <v>23</v>
      </c>
      <c r="AN15" s="386" t="s">
        <v>748</v>
      </c>
      <c r="AO15" s="386" t="s">
        <v>24</v>
      </c>
      <c r="AP15" s="386" t="s">
        <v>749</v>
      </c>
      <c r="AQ15" s="386" t="s">
        <v>750</v>
      </c>
      <c r="AR15" s="386" t="s">
        <v>202</v>
      </c>
      <c r="AS15" s="386" t="s">
        <v>741</v>
      </c>
      <c r="AT15" s="386" t="s">
        <v>204</v>
      </c>
      <c r="AU15" s="386">
        <f>+AV14*AI15</f>
        <v>5.04E-2</v>
      </c>
      <c r="AV15" s="32">
        <f>+AV14-AU15</f>
        <v>7.5600000000000001E-2</v>
      </c>
      <c r="AW15" s="724"/>
      <c r="AX15" s="672"/>
      <c r="AY15" s="158">
        <v>4</v>
      </c>
      <c r="AZ15" s="33"/>
      <c r="BA15" s="373" t="s">
        <v>722</v>
      </c>
      <c r="BB15" s="478">
        <v>44927</v>
      </c>
      <c r="BC15" s="478">
        <v>45291</v>
      </c>
      <c r="BD15" s="377" t="s">
        <v>652</v>
      </c>
      <c r="BE15" s="298">
        <v>44985</v>
      </c>
      <c r="BF15" s="499" t="s">
        <v>751</v>
      </c>
      <c r="BG15" s="499" t="s">
        <v>752</v>
      </c>
      <c r="BH15" s="299">
        <v>45046</v>
      </c>
      <c r="BI15" s="300"/>
      <c r="BJ15" s="301"/>
      <c r="BK15" s="299">
        <v>45107</v>
      </c>
      <c r="BL15" s="301"/>
      <c r="BM15" s="301"/>
      <c r="BN15" s="299">
        <v>45169</v>
      </c>
      <c r="BO15" s="34"/>
      <c r="BP15" s="125"/>
      <c r="BQ15" s="125"/>
      <c r="BR15" s="125"/>
      <c r="BS15" s="126">
        <v>45230</v>
      </c>
      <c r="BT15" s="34"/>
      <c r="BU15" s="125"/>
      <c r="BV15" s="125"/>
      <c r="BW15" s="125"/>
      <c r="BX15" s="126">
        <v>45291</v>
      </c>
      <c r="BY15" s="34"/>
      <c r="BZ15" s="125"/>
      <c r="CA15" s="125"/>
      <c r="CB15" s="125"/>
    </row>
    <row r="16" spans="1:80" ht="231.75" customHeight="1" x14ac:dyDescent="0.25">
      <c r="A16" s="675" t="s">
        <v>197</v>
      </c>
      <c r="B16" s="663" t="s">
        <v>82</v>
      </c>
      <c r="C16" s="663" t="s">
        <v>89</v>
      </c>
      <c r="D16" s="663" t="s">
        <v>76</v>
      </c>
      <c r="E16" s="663" t="s">
        <v>93</v>
      </c>
      <c r="F16" s="677" t="s">
        <v>753</v>
      </c>
      <c r="G16" s="665" t="s">
        <v>1645</v>
      </c>
      <c r="H16" s="663" t="s">
        <v>754</v>
      </c>
      <c r="I16" s="677" t="s">
        <v>755</v>
      </c>
      <c r="J16" s="663" t="s">
        <v>32</v>
      </c>
      <c r="K16" s="663">
        <v>1</v>
      </c>
      <c r="L16" s="816">
        <f>IF(J16="Diaria",+(K16/360),IF(J16="Semanal",+(K16/52),IF(J16="Mensual",+(K16/12),IF(J16="Bimestral",+(K16/6),IF(J16="Trimestral",+(K16/4),IF(J16="Semestral",+(K16/2),IF(J16="Anual",+(K16/1),"")))))))</f>
        <v>2.7777777777777779E-3</v>
      </c>
      <c r="M16" s="663" t="s">
        <v>29</v>
      </c>
      <c r="N16" s="663">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663" t="s">
        <v>30</v>
      </c>
      <c r="P16" s="663">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663" t="s">
        <v>70</v>
      </c>
      <c r="R16" s="663">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58" t="s">
        <v>57</v>
      </c>
      <c r="T16" s="658" t="s">
        <v>70</v>
      </c>
      <c r="U16" s="658">
        <f>+MAX(N16,P16,R16)</f>
        <v>0.2</v>
      </c>
      <c r="V16" s="660" t="str">
        <f>IF(L16&lt;=20%,"Muy baja",IF(L16&lt;=40%,"Baja",IF(L16&lt;=60%,"Media",IF(L16&lt;=80%,"Alta",IF(L16&lt;=100%,"Muy alta",IF(L16&gt;=100%,"Muy alta",""))))))</f>
        <v>Muy baja</v>
      </c>
      <c r="W16" s="661">
        <f>+IFERROR(VLOOKUP(V16,[5]Fórmula!$F$1:$G$6,2,FALSE),"")</f>
        <v>0.2</v>
      </c>
      <c r="X16" s="660" t="str">
        <f>IF(U16=20%,"Leve",IF(U16=40%,"Menor",IF(U16=60%,"Moderado",IF(U16=80%,"Mayor",IF(U16=100%,"Catastrófico","")))))</f>
        <v>Leve</v>
      </c>
      <c r="Y16" s="661">
        <f>+IFERROR(VLOOKUP(X16,[5]Fórmula!$H$1:$I$6,2,FALSE),"")</f>
        <v>0.2</v>
      </c>
      <c r="Z16" s="724" t="str">
        <f>+IFERROR(VLOOKUP(V16&amp;X16,[5]Fórmula!$C$2:$D$26,2,FALSE),"")</f>
        <v>Bajo</v>
      </c>
      <c r="AA16" s="661">
        <f>IF(Z16="Bajo",25%,IF(Z16="Moderado",50%,IF(Z16="Alto",75%,IF(Z16="Extremo",100%,""))))</f>
        <v>0.25</v>
      </c>
      <c r="AB16" s="678" t="s">
        <v>756</v>
      </c>
      <c r="AC16" s="49" t="s">
        <v>660</v>
      </c>
      <c r="AD16" s="49" t="s">
        <v>757</v>
      </c>
      <c r="AE16" s="49" t="s">
        <v>54</v>
      </c>
      <c r="AF16" s="31">
        <f t="shared" si="0"/>
        <v>0.25</v>
      </c>
      <c r="AG16" s="386" t="s">
        <v>195</v>
      </c>
      <c r="AH16" s="31">
        <f t="shared" si="1"/>
        <v>0.15</v>
      </c>
      <c r="AI16" s="31">
        <f t="shared" si="2"/>
        <v>0.4</v>
      </c>
      <c r="AJ16" s="386" t="s">
        <v>196</v>
      </c>
      <c r="AK16" s="373" t="s">
        <v>187</v>
      </c>
      <c r="AL16" s="49" t="s">
        <v>758</v>
      </c>
      <c r="AM16" s="373" t="s">
        <v>23</v>
      </c>
      <c r="AN16" s="386" t="s">
        <v>759</v>
      </c>
      <c r="AO16" s="386" t="s">
        <v>24</v>
      </c>
      <c r="AP16" s="386" t="s">
        <v>760</v>
      </c>
      <c r="AQ16" s="386" t="s">
        <v>761</v>
      </c>
      <c r="AR16" s="386" t="s">
        <v>202</v>
      </c>
      <c r="AS16" s="386" t="s">
        <v>762</v>
      </c>
      <c r="AT16" s="386" t="s">
        <v>204</v>
      </c>
      <c r="AU16" s="386">
        <f>+AA16*AI16</f>
        <v>0.1</v>
      </c>
      <c r="AV16" s="32">
        <f>+AA16-AU16</f>
        <v>0.15</v>
      </c>
      <c r="AW16" s="724" t="str">
        <f>+IF(C16="Corrupción","Moderado",IF(AV17&lt;=25%,"Bajo",IF(AV17&lt;=50%,"Moderado",IF(AV17&lt;=75%,"Alto",IF(AV17&gt;75%,"Extremo","")))))</f>
        <v>Bajo</v>
      </c>
      <c r="AX16" s="672" t="s">
        <v>56</v>
      </c>
      <c r="AY16" s="152">
        <v>1</v>
      </c>
      <c r="AZ16" s="69"/>
      <c r="BA16" s="373" t="s">
        <v>722</v>
      </c>
      <c r="BB16" s="30">
        <v>44927</v>
      </c>
      <c r="BC16" s="478">
        <v>45291</v>
      </c>
      <c r="BD16" s="35"/>
      <c r="BE16" s="298">
        <v>44985</v>
      </c>
      <c r="BF16" s="500" t="s">
        <v>763</v>
      </c>
      <c r="BG16" s="499" t="s">
        <v>676</v>
      </c>
      <c r="BH16" s="299">
        <v>45046</v>
      </c>
      <c r="BI16" s="300"/>
      <c r="BJ16" s="301"/>
      <c r="BK16" s="299">
        <v>45107</v>
      </c>
      <c r="BL16" s="301"/>
      <c r="BM16" s="301"/>
      <c r="BN16" s="299">
        <v>45169</v>
      </c>
      <c r="BO16" s="301"/>
      <c r="BP16" s="301"/>
      <c r="BQ16" s="299">
        <v>45230</v>
      </c>
      <c r="BR16" s="301"/>
      <c r="BS16" s="301"/>
      <c r="BT16" s="299">
        <v>45291</v>
      </c>
      <c r="BU16" s="84"/>
      <c r="BV16" s="153"/>
    </row>
    <row r="17" spans="1:80" ht="228.75" customHeight="1" thickBot="1" x14ac:dyDescent="0.3">
      <c r="A17" s="709"/>
      <c r="B17" s="648"/>
      <c r="C17" s="648"/>
      <c r="D17" s="648"/>
      <c r="E17" s="648"/>
      <c r="F17" s="710"/>
      <c r="G17" s="820"/>
      <c r="H17" s="648"/>
      <c r="I17" s="710"/>
      <c r="J17" s="648"/>
      <c r="K17" s="648"/>
      <c r="L17" s="817"/>
      <c r="M17" s="648"/>
      <c r="N17" s="648"/>
      <c r="O17" s="648"/>
      <c r="P17" s="648"/>
      <c r="Q17" s="648"/>
      <c r="R17" s="648"/>
      <c r="S17" s="640"/>
      <c r="T17" s="640"/>
      <c r="U17" s="640"/>
      <c r="V17" s="708"/>
      <c r="W17" s="628"/>
      <c r="X17" s="708"/>
      <c r="Y17" s="628"/>
      <c r="Z17" s="711"/>
      <c r="AA17" s="628"/>
      <c r="AB17" s="705"/>
      <c r="AC17" s="49" t="s">
        <v>699</v>
      </c>
      <c r="AD17" s="28" t="s">
        <v>764</v>
      </c>
      <c r="AE17" s="28" t="s">
        <v>54</v>
      </c>
      <c r="AF17" s="37">
        <f t="shared" si="0"/>
        <v>0.25</v>
      </c>
      <c r="AG17" s="403" t="s">
        <v>701</v>
      </c>
      <c r="AH17" s="37">
        <f t="shared" si="1"/>
        <v>0.25</v>
      </c>
      <c r="AI17" s="37">
        <f t="shared" si="2"/>
        <v>0.5</v>
      </c>
      <c r="AJ17" s="403" t="s">
        <v>196</v>
      </c>
      <c r="AK17" s="363" t="s">
        <v>197</v>
      </c>
      <c r="AL17" s="40" t="s">
        <v>703</v>
      </c>
      <c r="AM17" s="363" t="s">
        <v>39</v>
      </c>
      <c r="AN17" s="386" t="s">
        <v>704</v>
      </c>
      <c r="AO17" s="403" t="s">
        <v>40</v>
      </c>
      <c r="AP17" s="403" t="s">
        <v>765</v>
      </c>
      <c r="AQ17" s="386" t="s">
        <v>705</v>
      </c>
      <c r="AR17" s="403" t="s">
        <v>202</v>
      </c>
      <c r="AS17" s="403" t="s">
        <v>766</v>
      </c>
      <c r="AT17" s="403" t="s">
        <v>204</v>
      </c>
      <c r="AU17" s="403">
        <f>+AV16*AI17</f>
        <v>7.4999999999999997E-2</v>
      </c>
      <c r="AV17" s="467">
        <f>+AV16-AU17</f>
        <v>7.4999999999999997E-2</v>
      </c>
      <c r="AW17" s="711"/>
      <c r="AX17" s="712"/>
      <c r="AY17" s="159">
        <v>2</v>
      </c>
      <c r="AZ17" s="480" t="s">
        <v>767</v>
      </c>
      <c r="BA17" s="122" t="s">
        <v>768</v>
      </c>
      <c r="BB17" s="478">
        <v>44927</v>
      </c>
      <c r="BC17" s="478">
        <v>45107</v>
      </c>
      <c r="BD17" s="480" t="s">
        <v>743</v>
      </c>
      <c r="BE17" s="298">
        <v>44985</v>
      </c>
      <c r="BF17" s="501" t="s">
        <v>769</v>
      </c>
      <c r="BG17" s="487"/>
      <c r="BH17" s="299">
        <v>45046</v>
      </c>
      <c r="BI17" s="300"/>
      <c r="BJ17" s="301"/>
      <c r="BK17" s="299">
        <v>45107</v>
      </c>
      <c r="BL17" s="301"/>
      <c r="BM17" s="301"/>
      <c r="BN17" s="299">
        <v>45169</v>
      </c>
      <c r="BO17" s="301"/>
      <c r="BP17" s="301"/>
      <c r="BQ17" s="299">
        <v>45230</v>
      </c>
      <c r="BR17" s="301"/>
      <c r="BS17" s="301"/>
      <c r="BT17" s="299">
        <v>45291</v>
      </c>
      <c r="BU17" s="125"/>
      <c r="BV17" s="155"/>
    </row>
    <row r="18" spans="1:80" ht="159.4" customHeight="1" x14ac:dyDescent="0.25">
      <c r="A18" s="675" t="s">
        <v>197</v>
      </c>
      <c r="B18" s="663" t="s">
        <v>82</v>
      </c>
      <c r="C18" s="663" t="s">
        <v>89</v>
      </c>
      <c r="D18" s="663" t="s">
        <v>17</v>
      </c>
      <c r="E18" s="663" t="s">
        <v>93</v>
      </c>
      <c r="F18" s="677" t="s">
        <v>770</v>
      </c>
      <c r="G18" s="665" t="s">
        <v>1646</v>
      </c>
      <c r="H18" s="663" t="s">
        <v>1608</v>
      </c>
      <c r="I18" s="677" t="s">
        <v>771</v>
      </c>
      <c r="J18" s="663" t="s">
        <v>48</v>
      </c>
      <c r="K18" s="663">
        <v>15</v>
      </c>
      <c r="L18" s="816">
        <v>2.8E-3</v>
      </c>
      <c r="M18" s="663" t="s">
        <v>60</v>
      </c>
      <c r="N18" s="663">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0.6</v>
      </c>
      <c r="O18" s="663" t="s">
        <v>46</v>
      </c>
      <c r="P18" s="663">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0.4</v>
      </c>
      <c r="Q18" s="663" t="s">
        <v>70</v>
      </c>
      <c r="R18" s="663">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58" t="s">
        <v>57</v>
      </c>
      <c r="T18" s="658" t="s">
        <v>70</v>
      </c>
      <c r="U18" s="658">
        <f>+MAX(N18,P18,R18)</f>
        <v>0.6</v>
      </c>
      <c r="V18" s="660" t="str">
        <f>IF(L18&lt;=20%,"Muy baja",IF(L18&lt;=40%,"Baja",IF(L18&lt;=60%,"Media",IF(L18&lt;=80%,"Alta",IF(L18&lt;=100%,"Muy alta",IF(L18&gt;=100%,"Muy alta",""))))))</f>
        <v>Muy baja</v>
      </c>
      <c r="W18" s="661">
        <f>+IFERROR(VLOOKUP(V18,[6]Fórmula!$F$1:$G$6,2,FALSE),"")</f>
        <v>0.2</v>
      </c>
      <c r="X18" s="662" t="str">
        <f>IF(U18=20%,"Leve",IF(U18=40%,"Menor",IF(U18=60%,"Moderado",IF(U18=80%,"Mayor",IF(U18=100%,"Catastrófico","")))))</f>
        <v>Moderado</v>
      </c>
      <c r="Y18" s="661">
        <f>+IFERROR(VLOOKUP(X18,[6]Fórmula!$H$1:$I$6,2,FALSE),"")</f>
        <v>0.6</v>
      </c>
      <c r="Z18" s="670" t="str">
        <f>+IFERROR(VLOOKUP(V18&amp;X18,[6]Fórmula!$C$2:$D$26,2,FALSE),"")</f>
        <v>Moderado</v>
      </c>
      <c r="AA18" s="661">
        <f>IF(Z18="Bajo",25%,IF(Z18="Moderado",50%,IF(Z18="Alto",75%,IF(Z18="Extremo",100%,""))))</f>
        <v>0.5</v>
      </c>
      <c r="AB18" s="812" t="s">
        <v>772</v>
      </c>
      <c r="AC18" s="40" t="s">
        <v>773</v>
      </c>
      <c r="AD18" s="49" t="s">
        <v>774</v>
      </c>
      <c r="AE18" s="49" t="s">
        <v>54</v>
      </c>
      <c r="AF18" s="31">
        <f t="shared" si="0"/>
        <v>0.25</v>
      </c>
      <c r="AG18" s="386" t="s">
        <v>195</v>
      </c>
      <c r="AH18" s="31">
        <f t="shared" si="1"/>
        <v>0.15</v>
      </c>
      <c r="AI18" s="31">
        <f t="shared" si="2"/>
        <v>0.4</v>
      </c>
      <c r="AJ18" s="386" t="s">
        <v>196</v>
      </c>
      <c r="AK18" s="373" t="s">
        <v>187</v>
      </c>
      <c r="AL18" s="39" t="s">
        <v>775</v>
      </c>
      <c r="AM18" s="373" t="s">
        <v>23</v>
      </c>
      <c r="AN18" s="386" t="s">
        <v>776</v>
      </c>
      <c r="AO18" s="386" t="s">
        <v>24</v>
      </c>
      <c r="AP18" s="386" t="s">
        <v>96</v>
      </c>
      <c r="AQ18" s="386" t="s">
        <v>777</v>
      </c>
      <c r="AR18" s="386" t="s">
        <v>202</v>
      </c>
      <c r="AS18" s="386" t="s">
        <v>590</v>
      </c>
      <c r="AT18" s="386" t="s">
        <v>204</v>
      </c>
      <c r="AU18" s="386">
        <f>+AI18*AA18</f>
        <v>0.2</v>
      </c>
      <c r="AV18" s="32">
        <f>+AA18-AU18</f>
        <v>0.3</v>
      </c>
      <c r="AW18" s="813" t="s">
        <v>148</v>
      </c>
      <c r="AX18" s="672" t="s">
        <v>56</v>
      </c>
      <c r="AY18" s="152">
        <v>1</v>
      </c>
      <c r="AZ18" s="33" t="s">
        <v>778</v>
      </c>
      <c r="BA18" s="377" t="s">
        <v>779</v>
      </c>
      <c r="BB18" s="478">
        <v>44927</v>
      </c>
      <c r="BC18" s="478">
        <v>45016</v>
      </c>
      <c r="BD18" s="377" t="s">
        <v>780</v>
      </c>
      <c r="BE18" s="298">
        <v>44985</v>
      </c>
      <c r="BF18" s="418" t="s">
        <v>781</v>
      </c>
      <c r="BG18" s="418" t="s">
        <v>782</v>
      </c>
      <c r="BH18" s="299">
        <v>45046</v>
      </c>
      <c r="BI18" s="300"/>
      <c r="BJ18" s="301"/>
      <c r="BK18" s="299">
        <v>45107</v>
      </c>
      <c r="BL18" s="301"/>
      <c r="BM18" s="301"/>
      <c r="BN18" s="299">
        <v>45169</v>
      </c>
      <c r="BO18" s="301"/>
      <c r="BP18" s="301"/>
      <c r="BQ18" s="299">
        <v>45230</v>
      </c>
      <c r="BR18" s="301"/>
      <c r="BS18" s="301"/>
      <c r="BT18" s="299">
        <v>45291</v>
      </c>
    </row>
    <row r="19" spans="1:80" ht="172.5" customHeight="1" thickBot="1" x14ac:dyDescent="0.3">
      <c r="A19" s="675"/>
      <c r="B19" s="663"/>
      <c r="C19" s="663"/>
      <c r="D19" s="663"/>
      <c r="E19" s="663"/>
      <c r="F19" s="677"/>
      <c r="G19" s="665"/>
      <c r="H19" s="663"/>
      <c r="I19" s="677"/>
      <c r="J19" s="663"/>
      <c r="K19" s="663"/>
      <c r="L19" s="816"/>
      <c r="M19" s="663"/>
      <c r="N19" s="663"/>
      <c r="O19" s="663"/>
      <c r="P19" s="663"/>
      <c r="Q19" s="663"/>
      <c r="R19" s="663"/>
      <c r="S19" s="658"/>
      <c r="T19" s="658"/>
      <c r="U19" s="658"/>
      <c r="V19" s="660"/>
      <c r="W19" s="661"/>
      <c r="X19" s="662"/>
      <c r="Y19" s="661"/>
      <c r="Z19" s="670"/>
      <c r="AA19" s="661"/>
      <c r="AB19" s="812"/>
      <c r="AC19" s="49" t="s">
        <v>783</v>
      </c>
      <c r="AD19" s="49" t="s">
        <v>784</v>
      </c>
      <c r="AE19" s="49" t="s">
        <v>54</v>
      </c>
      <c r="AF19" s="31">
        <f t="shared" si="0"/>
        <v>0.25</v>
      </c>
      <c r="AG19" s="386" t="s">
        <v>195</v>
      </c>
      <c r="AH19" s="31">
        <f t="shared" si="1"/>
        <v>0.15</v>
      </c>
      <c r="AI19" s="31">
        <f t="shared" si="2"/>
        <v>0.4</v>
      </c>
      <c r="AJ19" s="386" t="s">
        <v>196</v>
      </c>
      <c r="AK19" s="373" t="s">
        <v>197</v>
      </c>
      <c r="AL19" s="39" t="s">
        <v>785</v>
      </c>
      <c r="AM19" s="373" t="s">
        <v>23</v>
      </c>
      <c r="AN19" s="386" t="s">
        <v>776</v>
      </c>
      <c r="AO19" s="386" t="s">
        <v>24</v>
      </c>
      <c r="AP19" s="386" t="s">
        <v>63</v>
      </c>
      <c r="AQ19" s="386" t="s">
        <v>786</v>
      </c>
      <c r="AR19" s="386" t="s">
        <v>202</v>
      </c>
      <c r="AS19" s="386" t="s">
        <v>590</v>
      </c>
      <c r="AT19" s="386" t="s">
        <v>204</v>
      </c>
      <c r="AU19" s="386">
        <f>+AV18*AI19</f>
        <v>0.12</v>
      </c>
      <c r="AV19" s="32">
        <f>+AV18-AU19</f>
        <v>0.18</v>
      </c>
      <c r="AW19" s="814"/>
      <c r="AX19" s="672"/>
      <c r="AY19" s="158">
        <v>2</v>
      </c>
      <c r="AZ19" s="593" t="s">
        <v>787</v>
      </c>
      <c r="BA19" s="479" t="s">
        <v>788</v>
      </c>
      <c r="BB19" s="30">
        <v>44927</v>
      </c>
      <c r="BC19" s="30">
        <v>45291</v>
      </c>
      <c r="BD19" s="479" t="s">
        <v>786</v>
      </c>
      <c r="BE19" s="298">
        <v>44985</v>
      </c>
      <c r="BF19" s="418" t="s">
        <v>789</v>
      </c>
      <c r="BG19" s="418" t="s">
        <v>790</v>
      </c>
      <c r="BH19" s="299">
        <v>45046</v>
      </c>
      <c r="BI19" s="300"/>
      <c r="BJ19" s="301"/>
      <c r="BK19" s="299">
        <v>45107</v>
      </c>
      <c r="BL19" s="301"/>
      <c r="BM19" s="301"/>
      <c r="BN19" s="299">
        <v>45169</v>
      </c>
      <c r="BO19" s="301"/>
      <c r="BP19" s="301"/>
      <c r="BQ19" s="299">
        <v>45230</v>
      </c>
      <c r="BR19" s="301"/>
      <c r="BS19" s="301"/>
      <c r="BT19" s="299">
        <v>45291</v>
      </c>
    </row>
    <row r="20" spans="1:80" ht="101.65" customHeight="1" x14ac:dyDescent="0.25">
      <c r="A20" s="675"/>
      <c r="B20" s="663"/>
      <c r="C20" s="663"/>
      <c r="D20" s="663"/>
      <c r="E20" s="663"/>
      <c r="F20" s="677"/>
      <c r="G20" s="665"/>
      <c r="H20" s="663"/>
      <c r="I20" s="677"/>
      <c r="J20" s="663"/>
      <c r="K20" s="663"/>
      <c r="L20" s="816"/>
      <c r="M20" s="663"/>
      <c r="N20" s="663"/>
      <c r="O20" s="663"/>
      <c r="P20" s="663"/>
      <c r="Q20" s="663"/>
      <c r="R20" s="663"/>
      <c r="S20" s="658"/>
      <c r="T20" s="658"/>
      <c r="U20" s="658"/>
      <c r="V20" s="660"/>
      <c r="W20" s="661"/>
      <c r="X20" s="662"/>
      <c r="Y20" s="661"/>
      <c r="Z20" s="670"/>
      <c r="AA20" s="661"/>
      <c r="AB20" s="812"/>
      <c r="AC20" s="40" t="s">
        <v>791</v>
      </c>
      <c r="AD20" s="49" t="s">
        <v>792</v>
      </c>
      <c r="AE20" s="49" t="s">
        <v>54</v>
      </c>
      <c r="AF20" s="31">
        <f t="shared" si="0"/>
        <v>0.25</v>
      </c>
      <c r="AG20" s="386" t="s">
        <v>195</v>
      </c>
      <c r="AH20" s="31">
        <f t="shared" si="1"/>
        <v>0.15</v>
      </c>
      <c r="AI20" s="31">
        <f t="shared" si="2"/>
        <v>0.4</v>
      </c>
      <c r="AJ20" s="386" t="s">
        <v>196</v>
      </c>
      <c r="AK20" s="373" t="s">
        <v>197</v>
      </c>
      <c r="AL20" s="39" t="s">
        <v>793</v>
      </c>
      <c r="AM20" s="373" t="s">
        <v>23</v>
      </c>
      <c r="AN20" s="386" t="s">
        <v>794</v>
      </c>
      <c r="AO20" s="386" t="s">
        <v>24</v>
      </c>
      <c r="AP20" s="386" t="s">
        <v>96</v>
      </c>
      <c r="AQ20" s="386" t="s">
        <v>795</v>
      </c>
      <c r="AR20" s="386" t="s">
        <v>202</v>
      </c>
      <c r="AS20" s="386" t="s">
        <v>796</v>
      </c>
      <c r="AT20" s="386" t="s">
        <v>204</v>
      </c>
      <c r="AU20" s="386">
        <f>+AV19*AI20</f>
        <v>7.1999999999999995E-2</v>
      </c>
      <c r="AV20" s="32">
        <f>+AV19-AU20</f>
        <v>0.108</v>
      </c>
      <c r="AW20" s="814"/>
      <c r="AX20" s="672"/>
      <c r="AY20" s="158">
        <v>3</v>
      </c>
      <c r="AZ20" s="33"/>
      <c r="BA20" s="377" t="s">
        <v>797</v>
      </c>
      <c r="BB20" s="30">
        <v>44927</v>
      </c>
      <c r="BC20" s="30">
        <v>45291</v>
      </c>
      <c r="BD20" s="377"/>
      <c r="BE20" s="298">
        <v>44985</v>
      </c>
      <c r="BF20" s="418" t="s">
        <v>798</v>
      </c>
      <c r="BG20" s="418"/>
      <c r="BH20" s="299">
        <v>45046</v>
      </c>
      <c r="BI20" s="300"/>
      <c r="BJ20" s="301"/>
      <c r="BK20" s="299">
        <v>45107</v>
      </c>
      <c r="BL20" s="301"/>
      <c r="BM20" s="301"/>
      <c r="BN20" s="299">
        <v>45169</v>
      </c>
      <c r="BO20" s="301"/>
      <c r="BP20" s="301"/>
      <c r="BQ20" s="299">
        <v>45230</v>
      </c>
      <c r="BR20" s="301"/>
      <c r="BS20" s="301"/>
      <c r="BT20" s="299">
        <v>45291</v>
      </c>
    </row>
    <row r="21" spans="1:80" ht="177.75" customHeight="1" thickBot="1" x14ac:dyDescent="0.3">
      <c r="A21" s="675"/>
      <c r="B21" s="663"/>
      <c r="C21" s="663"/>
      <c r="D21" s="663"/>
      <c r="E21" s="663"/>
      <c r="F21" s="677"/>
      <c r="G21" s="665"/>
      <c r="H21" s="663"/>
      <c r="I21" s="677"/>
      <c r="J21" s="663"/>
      <c r="K21" s="663"/>
      <c r="L21" s="816"/>
      <c r="M21" s="663"/>
      <c r="N21" s="663"/>
      <c r="O21" s="663"/>
      <c r="P21" s="663"/>
      <c r="Q21" s="663"/>
      <c r="R21" s="663"/>
      <c r="S21" s="658"/>
      <c r="T21" s="658"/>
      <c r="U21" s="658"/>
      <c r="V21" s="660"/>
      <c r="W21" s="661"/>
      <c r="X21" s="662"/>
      <c r="Y21" s="661"/>
      <c r="Z21" s="670"/>
      <c r="AA21" s="661"/>
      <c r="AB21" s="812"/>
      <c r="AC21" s="49" t="s">
        <v>799</v>
      </c>
      <c r="AD21" s="40" t="s">
        <v>800</v>
      </c>
      <c r="AE21" s="49" t="s">
        <v>37</v>
      </c>
      <c r="AF21" s="31">
        <f t="shared" si="0"/>
        <v>0.15</v>
      </c>
      <c r="AG21" s="386" t="s">
        <v>195</v>
      </c>
      <c r="AH21" s="31">
        <f t="shared" si="1"/>
        <v>0.15</v>
      </c>
      <c r="AI21" s="31">
        <f t="shared" si="2"/>
        <v>0.3</v>
      </c>
      <c r="AJ21" s="386" t="s">
        <v>196</v>
      </c>
      <c r="AK21" s="373" t="s">
        <v>197</v>
      </c>
      <c r="AL21" s="39" t="s">
        <v>801</v>
      </c>
      <c r="AM21" s="373" t="s">
        <v>23</v>
      </c>
      <c r="AN21" s="386" t="s">
        <v>776</v>
      </c>
      <c r="AO21" s="386" t="s">
        <v>24</v>
      </c>
      <c r="AP21" s="386" t="s">
        <v>48</v>
      </c>
      <c r="AQ21" s="386" t="s">
        <v>802</v>
      </c>
      <c r="AR21" s="386" t="s">
        <v>202</v>
      </c>
      <c r="AS21" s="386" t="s">
        <v>803</v>
      </c>
      <c r="AT21" s="386" t="s">
        <v>204</v>
      </c>
      <c r="AU21" s="386">
        <f>+AV20*AI21</f>
        <v>3.2399999999999998E-2</v>
      </c>
      <c r="AV21" s="32">
        <f>+AV20-AU21</f>
        <v>7.5600000000000001E-2</v>
      </c>
      <c r="AW21" s="815"/>
      <c r="AX21" s="672"/>
      <c r="AY21" s="158">
        <v>4</v>
      </c>
      <c r="AZ21" s="33"/>
      <c r="BA21" s="479" t="s">
        <v>1609</v>
      </c>
      <c r="BB21" s="30">
        <v>44927</v>
      </c>
      <c r="BC21" s="30">
        <v>45291</v>
      </c>
      <c r="BD21" s="479" t="s">
        <v>804</v>
      </c>
      <c r="BE21" s="298">
        <v>44985</v>
      </c>
      <c r="BF21" s="499" t="s">
        <v>805</v>
      </c>
      <c r="BG21" s="27" t="s">
        <v>806</v>
      </c>
      <c r="BH21" s="299">
        <v>45046</v>
      </c>
      <c r="BI21" s="300"/>
      <c r="BJ21" s="301"/>
      <c r="BK21" s="299">
        <v>45107</v>
      </c>
      <c r="BL21" s="301"/>
      <c r="BM21" s="301"/>
      <c r="BN21" s="299">
        <v>45169</v>
      </c>
      <c r="BO21" s="301"/>
      <c r="BP21" s="301"/>
      <c r="BQ21" s="299">
        <v>45230</v>
      </c>
      <c r="BR21" s="301"/>
      <c r="BS21" s="301"/>
      <c r="BT21" s="299">
        <v>45291</v>
      </c>
    </row>
    <row r="22" spans="1:80" ht="176.25" customHeight="1" thickBot="1" x14ac:dyDescent="0.3">
      <c r="A22" s="441" t="s">
        <v>197</v>
      </c>
      <c r="B22" s="438" t="s">
        <v>82</v>
      </c>
      <c r="C22" s="438" t="s">
        <v>89</v>
      </c>
      <c r="D22" s="438" t="s">
        <v>76</v>
      </c>
      <c r="E22" s="438" t="s">
        <v>93</v>
      </c>
      <c r="F22" s="442" t="s">
        <v>868</v>
      </c>
      <c r="G22" s="438" t="s">
        <v>1632</v>
      </c>
      <c r="H22" s="438" t="s">
        <v>1604</v>
      </c>
      <c r="I22" s="442" t="s">
        <v>869</v>
      </c>
      <c r="J22" s="438" t="s">
        <v>32</v>
      </c>
      <c r="K22" s="438">
        <v>1</v>
      </c>
      <c r="L22" s="440">
        <f>IF(J22="Diaria",+(K22/360),IF(J22="Mensual",+(K22/12),IF(J22="Bimestral",+(K22/6),IF(J22="Trimestral",+(K22/4),IF(J22="Semestral",+(K22/2),IF(J22="Anual",+(K22/1),""))))))</f>
        <v>2.7777777777777779E-3</v>
      </c>
      <c r="M22" s="438" t="s">
        <v>70</v>
      </c>
      <c r="N22" s="438">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438" t="s">
        <v>30</v>
      </c>
      <c r="P22" s="438">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438" t="s">
        <v>70</v>
      </c>
      <c r="R22" s="438">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437" t="s">
        <v>57</v>
      </c>
      <c r="T22" s="437" t="s">
        <v>43</v>
      </c>
      <c r="U22" s="437">
        <f>+MAX(N22,P22,R22)</f>
        <v>0.2</v>
      </c>
      <c r="V22" s="448" t="str">
        <f>IF(L22&lt;=20%,"Muy baja",IF(L22&lt;=40%,"Baja",IF(L22&lt;=60%,"Media",IF(L22&lt;=80%,"Alta",IF(L22&lt;=100%,"Muy alta",IF(L22&gt;=100%,"Muy alta",""))))))</f>
        <v>Muy baja</v>
      </c>
      <c r="W22" s="449">
        <f>+IFERROR(VLOOKUP(V22,Fórmula!$F$1:$G$6,2,FALSE),"")</f>
        <v>0.2</v>
      </c>
      <c r="X22" s="448" t="str">
        <f>IF(U22=20%,"Leve",IF(U22=40%,"Menor",IF(U22=60%,"Moderado",IF(U22=80%,"Mayor",IF(U22=100%,"Catastrófico","")))))</f>
        <v>Leve</v>
      </c>
      <c r="Y22" s="448" t="s">
        <v>20</v>
      </c>
      <c r="Z22" s="449" t="s">
        <v>148</v>
      </c>
      <c r="AA22" s="446" t="s">
        <v>148</v>
      </c>
      <c r="AB22" s="450" t="s">
        <v>870</v>
      </c>
      <c r="AC22" s="74" t="s">
        <v>1605</v>
      </c>
      <c r="AD22" s="75" t="s">
        <v>54</v>
      </c>
      <c r="AE22" s="75" t="s">
        <v>54</v>
      </c>
      <c r="AF22" s="76">
        <f>IF(AE22="Preventivo",25%,IF(AE22="Detectivo",15%,IF(AE22="Correctivo",10%,"")))</f>
        <v>0.25</v>
      </c>
      <c r="AG22" s="442" t="s">
        <v>195</v>
      </c>
      <c r="AH22" s="22">
        <f t="shared" si="1"/>
        <v>0.15</v>
      </c>
      <c r="AI22" s="22">
        <f t="shared" si="2"/>
        <v>0.4</v>
      </c>
      <c r="AJ22" s="385" t="s">
        <v>196</v>
      </c>
      <c r="AK22" s="438" t="s">
        <v>39</v>
      </c>
      <c r="AL22" s="385" t="s">
        <v>70</v>
      </c>
      <c r="AM22" s="438" t="s">
        <v>39</v>
      </c>
      <c r="AN22" s="385" t="s">
        <v>70</v>
      </c>
      <c r="AO22" s="589">
        <v>0.15</v>
      </c>
      <c r="AP22" s="589">
        <v>0.15</v>
      </c>
      <c r="AQ22" s="583" t="s">
        <v>148</v>
      </c>
      <c r="AR22" s="310" t="s">
        <v>640</v>
      </c>
      <c r="AS22" s="386" t="s">
        <v>1606</v>
      </c>
      <c r="AT22" s="310" t="s">
        <v>640</v>
      </c>
      <c r="AU22" s="377" t="s">
        <v>1607</v>
      </c>
      <c r="AV22" s="589">
        <v>0.15</v>
      </c>
      <c r="AW22" s="583" t="s">
        <v>148</v>
      </c>
      <c r="AX22" s="368" t="s">
        <v>56</v>
      </c>
      <c r="AY22" s="386">
        <v>1</v>
      </c>
      <c r="AZ22" s="386" t="s">
        <v>1606</v>
      </c>
      <c r="BA22" s="310" t="s">
        <v>1610</v>
      </c>
      <c r="BB22" s="30">
        <v>45108</v>
      </c>
      <c r="BC22" s="30">
        <v>45291</v>
      </c>
      <c r="BD22" s="377" t="s">
        <v>1607</v>
      </c>
      <c r="BE22" s="30">
        <v>45290</v>
      </c>
      <c r="BF22" s="84"/>
      <c r="BG22" s="34">
        <v>45046</v>
      </c>
      <c r="BH22" s="84"/>
      <c r="BI22" s="84"/>
      <c r="BJ22" s="34">
        <v>45107</v>
      </c>
      <c r="BK22" s="494"/>
      <c r="BL22" s="84"/>
      <c r="BM22" s="299">
        <v>45169</v>
      </c>
      <c r="BN22" s="266">
        <v>45169</v>
      </c>
      <c r="BO22" s="34"/>
      <c r="BP22" s="90"/>
      <c r="BQ22" s="90"/>
      <c r="BR22" s="90"/>
      <c r="BS22" s="34">
        <v>45230</v>
      </c>
      <c r="BT22" s="34"/>
      <c r="BU22" s="90"/>
      <c r="BV22" s="90"/>
      <c r="BW22" s="90"/>
      <c r="BX22" s="34">
        <v>45291</v>
      </c>
      <c r="BY22" s="34"/>
      <c r="BZ22" s="90"/>
      <c r="CA22" s="90"/>
      <c r="CB22" s="85"/>
    </row>
    <row r="23" spans="1:80" ht="228.75" customHeight="1" thickBot="1" x14ac:dyDescent="0.3">
      <c r="A23" s="383" t="s">
        <v>197</v>
      </c>
      <c r="B23" s="362" t="s">
        <v>82</v>
      </c>
      <c r="C23" s="362" t="s">
        <v>89</v>
      </c>
      <c r="D23" s="362" t="s">
        <v>76</v>
      </c>
      <c r="E23" s="362" t="s">
        <v>34</v>
      </c>
      <c r="F23" s="385" t="s">
        <v>568</v>
      </c>
      <c r="G23" s="362" t="s">
        <v>1630</v>
      </c>
      <c r="H23" s="362" t="s">
        <v>569</v>
      </c>
      <c r="I23" s="385" t="s">
        <v>570</v>
      </c>
      <c r="J23" s="362" t="s">
        <v>63</v>
      </c>
      <c r="K23" s="362">
        <v>1</v>
      </c>
      <c r="L23" s="365">
        <v>2.7777777777777779E-3</v>
      </c>
      <c r="M23" s="362" t="s">
        <v>29</v>
      </c>
      <c r="N23" s="362">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362" t="s">
        <v>61</v>
      </c>
      <c r="P23" s="362">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0.6</v>
      </c>
      <c r="Q23" s="362" t="s">
        <v>70</v>
      </c>
      <c r="R23" s="362">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358" t="s">
        <v>57</v>
      </c>
      <c r="T23" s="358" t="s">
        <v>43</v>
      </c>
      <c r="U23" s="358">
        <f>+MAX(N23,P23,R23)</f>
        <v>0.6</v>
      </c>
      <c r="V23" s="369" t="str">
        <f>IF(L23&lt;=20%,"Muy baja",IF(L23&lt;=40%,"Baja",IF(L23&lt;=60%,"Media",IF(L23&lt;=80%,"Alta",IF(L23&lt;=100%,"Muy alta",IF(L23&gt;=100%,"Muy alta",""))))))</f>
        <v>Muy baja</v>
      </c>
      <c r="W23" s="351">
        <f>+IFERROR(VLOOKUP(V23,Fórmula!$F$1:$G$6,2,FALSE),"")</f>
        <v>0.2</v>
      </c>
      <c r="X23" s="360" t="str">
        <f>IF(U23=20%,"Leve",IF(U23=40%,"Menor",IF(U23=60%,"Moderado",IF(U23=80%,"Mayor",IF(U23=100%,"Catastrófico","")))))</f>
        <v>Moderado</v>
      </c>
      <c r="Y23" s="378" t="s">
        <v>53</v>
      </c>
      <c r="Z23" s="355" t="str">
        <f>+IFERROR(VLOOKUP(V23&amp;X23,Fórmula!$C$2:$D$26,2,FALSE),"")</f>
        <v>Moderado</v>
      </c>
      <c r="AA23" s="378" t="s">
        <v>53</v>
      </c>
      <c r="AB23" s="397" t="s">
        <v>571</v>
      </c>
      <c r="AC23" s="60" t="s">
        <v>1598</v>
      </c>
      <c r="AD23" s="50" t="s">
        <v>54</v>
      </c>
      <c r="AE23" s="50" t="s">
        <v>54</v>
      </c>
      <c r="AF23" s="22">
        <f t="shared" ref="AF23" si="3">IF(AE23="Preventivo",25%,IF(AE23="Detectivo",15%,IF(AE23="Correctivo",10%,"")))</f>
        <v>0.25</v>
      </c>
      <c r="AG23" s="385" t="s">
        <v>195</v>
      </c>
      <c r="AH23" s="22">
        <f t="shared" si="1"/>
        <v>0.15</v>
      </c>
      <c r="AI23" s="22">
        <f t="shared" si="2"/>
        <v>0.4</v>
      </c>
      <c r="AJ23" s="385" t="s">
        <v>196</v>
      </c>
      <c r="AK23" s="362" t="s">
        <v>23</v>
      </c>
      <c r="AL23" s="385" t="s">
        <v>572</v>
      </c>
      <c r="AM23" s="362" t="s">
        <v>23</v>
      </c>
      <c r="AN23" s="385" t="s">
        <v>572</v>
      </c>
      <c r="AO23" s="466">
        <v>0.3</v>
      </c>
      <c r="AP23" s="466">
        <v>0.3</v>
      </c>
      <c r="AQ23" s="426" t="s">
        <v>53</v>
      </c>
      <c r="AR23" s="310" t="s">
        <v>640</v>
      </c>
      <c r="AS23" s="587" t="s">
        <v>1602</v>
      </c>
      <c r="AT23" s="310" t="s">
        <v>640</v>
      </c>
      <c r="AU23" s="30" t="s">
        <v>1603</v>
      </c>
      <c r="AV23" s="466">
        <v>0.3</v>
      </c>
      <c r="AW23" s="426" t="s">
        <v>53</v>
      </c>
      <c r="AX23" s="368" t="s">
        <v>56</v>
      </c>
      <c r="AY23" s="587">
        <v>2</v>
      </c>
      <c r="AZ23" s="587" t="s">
        <v>1602</v>
      </c>
      <c r="BA23" s="310" t="s">
        <v>1610</v>
      </c>
      <c r="BB23" s="30">
        <v>45108</v>
      </c>
      <c r="BC23" s="30">
        <v>45291</v>
      </c>
      <c r="BD23" s="588" t="s">
        <v>1603</v>
      </c>
      <c r="BE23" s="588" t="s">
        <v>1603</v>
      </c>
      <c r="BF23" s="84"/>
      <c r="BG23" s="34">
        <v>45046</v>
      </c>
      <c r="BH23" s="84"/>
      <c r="BI23" s="84"/>
      <c r="BJ23" s="34">
        <v>45107</v>
      </c>
      <c r="BK23" s="494"/>
      <c r="BL23" s="84"/>
      <c r="BM23" s="299">
        <v>45169</v>
      </c>
      <c r="BN23" s="266">
        <v>45169</v>
      </c>
      <c r="BO23" s="34"/>
      <c r="BP23" s="90"/>
      <c r="BQ23" s="90"/>
      <c r="BR23" s="90"/>
      <c r="BS23" s="34">
        <v>45230</v>
      </c>
      <c r="BT23" s="34"/>
      <c r="BU23" s="90"/>
      <c r="BV23" s="90"/>
      <c r="BW23" s="90"/>
      <c r="BX23" s="34">
        <v>45291</v>
      </c>
      <c r="BY23" s="34"/>
      <c r="BZ23" s="90"/>
      <c r="CA23" s="90"/>
      <c r="CB23" s="85"/>
    </row>
  </sheetData>
  <sheetProtection formatCells="0" formatColumns="0" formatRows="0"/>
  <autoFilter ref="A1:BL17"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73">
    <mergeCell ref="AA12:AA15"/>
    <mergeCell ref="V12:V15"/>
    <mergeCell ref="U16:U17"/>
    <mergeCell ref="V16:V17"/>
    <mergeCell ref="W16:W17"/>
    <mergeCell ref="X16:X17"/>
    <mergeCell ref="Y16:Y17"/>
    <mergeCell ref="Z16:Z17"/>
    <mergeCell ref="V6:V11"/>
    <mergeCell ref="W6:W11"/>
    <mergeCell ref="Y6:Y11"/>
    <mergeCell ref="Y12:Y15"/>
    <mergeCell ref="Z12:Z15"/>
    <mergeCell ref="S16:S17"/>
    <mergeCell ref="T16:T17"/>
    <mergeCell ref="U12:U15"/>
    <mergeCell ref="AV1:AX1"/>
    <mergeCell ref="BC2:BC3"/>
    <mergeCell ref="BD2:BD3"/>
    <mergeCell ref="X6:X11"/>
    <mergeCell ref="AA4:AA5"/>
    <mergeCell ref="AX6:AX11"/>
    <mergeCell ref="AB6:AB11"/>
    <mergeCell ref="Z6:Z11"/>
    <mergeCell ref="AA6:AA11"/>
    <mergeCell ref="AW6:AW11"/>
    <mergeCell ref="W12:W15"/>
    <mergeCell ref="X12:X15"/>
    <mergeCell ref="AA16:AA17"/>
    <mergeCell ref="U6:U11"/>
    <mergeCell ref="BA2:BA3"/>
    <mergeCell ref="BB2:BB3"/>
    <mergeCell ref="U4:U5"/>
    <mergeCell ref="AW4:AW5"/>
    <mergeCell ref="AW12:AW15"/>
    <mergeCell ref="AX12:AX15"/>
    <mergeCell ref="AB12:AB15"/>
    <mergeCell ref="O4:O5"/>
    <mergeCell ref="P4:P5"/>
    <mergeCell ref="D16:D17"/>
    <mergeCell ref="E16:E17"/>
    <mergeCell ref="F16:F17"/>
    <mergeCell ref="G16:G17"/>
    <mergeCell ref="H16:H17"/>
    <mergeCell ref="I16:I17"/>
    <mergeCell ref="M16:M17"/>
    <mergeCell ref="N16:N17"/>
    <mergeCell ref="D12:D15"/>
    <mergeCell ref="E12:E15"/>
    <mergeCell ref="F12:F15"/>
    <mergeCell ref="O6:O11"/>
    <mergeCell ref="O12:O15"/>
    <mergeCell ref="L12:L15"/>
    <mergeCell ref="Q4:Q5"/>
    <mergeCell ref="AB4:AB5"/>
    <mergeCell ref="V4:V5"/>
    <mergeCell ref="W4:W5"/>
    <mergeCell ref="AM3:AN3"/>
    <mergeCell ref="AO3:AP3"/>
    <mergeCell ref="AR3:AS3"/>
    <mergeCell ref="AJ2:AT2"/>
    <mergeCell ref="X4:X5"/>
    <mergeCell ref="Y4:Y5"/>
    <mergeCell ref="Z4:Z5"/>
    <mergeCell ref="AC2:AC3"/>
    <mergeCell ref="AD2:AD3"/>
    <mergeCell ref="AE2:AH2"/>
    <mergeCell ref="AI2:AI3"/>
    <mergeCell ref="R4:R5"/>
    <mergeCell ref="U1:AB2"/>
    <mergeCell ref="AK3:AL3"/>
    <mergeCell ref="A1:T2"/>
    <mergeCell ref="S4:S5"/>
    <mergeCell ref="T4:T5"/>
    <mergeCell ref="AC1:AT1"/>
    <mergeCell ref="M4:M5"/>
    <mergeCell ref="N4:N5"/>
    <mergeCell ref="A4:A5"/>
    <mergeCell ref="B4:B5"/>
    <mergeCell ref="C4:C5"/>
    <mergeCell ref="G3:H3"/>
    <mergeCell ref="G6:G11"/>
    <mergeCell ref="H6:H11"/>
    <mergeCell ref="I6:I11"/>
    <mergeCell ref="M6:M11"/>
    <mergeCell ref="N6:N11"/>
    <mergeCell ref="D4:D5"/>
    <mergeCell ref="E4:E5"/>
    <mergeCell ref="F4:F5"/>
    <mergeCell ref="G4:G5"/>
    <mergeCell ref="H4:H5"/>
    <mergeCell ref="I4:I5"/>
    <mergeCell ref="J4:J5"/>
    <mergeCell ref="K4:K5"/>
    <mergeCell ref="L4:L5"/>
    <mergeCell ref="J6:J11"/>
    <mergeCell ref="K6:K11"/>
    <mergeCell ref="L6:L11"/>
    <mergeCell ref="A12:A15"/>
    <mergeCell ref="P16:P17"/>
    <mergeCell ref="Q16:Q17"/>
    <mergeCell ref="R16:R17"/>
    <mergeCell ref="A16:A17"/>
    <mergeCell ref="B16:B17"/>
    <mergeCell ref="C16:C17"/>
    <mergeCell ref="A6:A11"/>
    <mergeCell ref="B6:B11"/>
    <mergeCell ref="C6:C11"/>
    <mergeCell ref="D6:D11"/>
    <mergeCell ref="E6:E11"/>
    <mergeCell ref="F6:F11"/>
    <mergeCell ref="P6:P11"/>
    <mergeCell ref="R6:R11"/>
    <mergeCell ref="Q6:Q11"/>
    <mergeCell ref="B12:B15"/>
    <mergeCell ref="C12:C15"/>
    <mergeCell ref="A18:A21"/>
    <mergeCell ref="B18:B21"/>
    <mergeCell ref="C18:C21"/>
    <mergeCell ref="D18:D21"/>
    <mergeCell ref="E18:E21"/>
    <mergeCell ref="F18:F21"/>
    <mergeCell ref="J16:J17"/>
    <mergeCell ref="K16:K17"/>
    <mergeCell ref="L16:L17"/>
    <mergeCell ref="O18:O21"/>
    <mergeCell ref="P18:P21"/>
    <mergeCell ref="R18:R21"/>
    <mergeCell ref="G12:G15"/>
    <mergeCell ref="H12:H15"/>
    <mergeCell ref="I12:I15"/>
    <mergeCell ref="O16:O17"/>
    <mergeCell ref="R12:R15"/>
    <mergeCell ref="S12:S15"/>
    <mergeCell ref="G18:G21"/>
    <mergeCell ref="H18:H21"/>
    <mergeCell ref="I18:I21"/>
    <mergeCell ref="J18:J21"/>
    <mergeCell ref="K18:K21"/>
    <mergeCell ref="L18:L21"/>
    <mergeCell ref="M12:M15"/>
    <mergeCell ref="M18:M21"/>
    <mergeCell ref="N18:N21"/>
    <mergeCell ref="N12:N15"/>
    <mergeCell ref="Q18:Q21"/>
    <mergeCell ref="P12:P15"/>
    <mergeCell ref="Q12:Q15"/>
    <mergeCell ref="J12:J15"/>
    <mergeCell ref="K12:K15"/>
    <mergeCell ref="BE2:CB2"/>
    <mergeCell ref="AY1:CB1"/>
    <mergeCell ref="AB18:AB21"/>
    <mergeCell ref="AW18:AW21"/>
    <mergeCell ref="AX18:AX21"/>
    <mergeCell ref="S18:S21"/>
    <mergeCell ref="T18:T21"/>
    <mergeCell ref="U18:U21"/>
    <mergeCell ref="V18:V21"/>
    <mergeCell ref="W18:W21"/>
    <mergeCell ref="X18:X21"/>
    <mergeCell ref="Y18:Y21"/>
    <mergeCell ref="Z18:Z21"/>
    <mergeCell ref="AA18:AA21"/>
    <mergeCell ref="T12:T15"/>
    <mergeCell ref="S6:S11"/>
    <mergeCell ref="T6:T11"/>
    <mergeCell ref="AU2:AW3"/>
    <mergeCell ref="AX2:AX3"/>
    <mergeCell ref="AY2:AZ3"/>
    <mergeCell ref="AX4:AX5"/>
    <mergeCell ref="AB16:AB17"/>
    <mergeCell ref="AW16:AW17"/>
    <mergeCell ref="AX16:AX17"/>
  </mergeCells>
  <conditionalFormatting sqref="AC4:AC5">
    <cfRule type="containsText" dxfId="894" priority="202" operator="containsText" text="BAJA">
      <formula>NOT(ISERROR(SEARCH("BAJA",AC4)))</formula>
    </cfRule>
    <cfRule type="containsText" dxfId="893" priority="203" operator="containsText" text="MEDIA">
      <formula>NOT(ISERROR(SEARCH("MEDIA",AC4)))</formula>
    </cfRule>
    <cfRule type="containsText" dxfId="892" priority="204" operator="containsText" text="ALTA">
      <formula>NOT(ISERROR(SEARCH("ALTA",AC4)))</formula>
    </cfRule>
  </conditionalFormatting>
  <conditionalFormatting sqref="AC22:AE22">
    <cfRule type="containsText" dxfId="891" priority="52" operator="containsText" text="MEDIA">
      <formula>NOT(ISERROR(SEARCH("MEDIA",AC22)))</formula>
    </cfRule>
    <cfRule type="containsText" dxfId="890" priority="51" operator="containsText" text="BAJA">
      <formula>NOT(ISERROR(SEARCH("BAJA",AC22)))</formula>
    </cfRule>
    <cfRule type="containsText" dxfId="889" priority="53" operator="containsText" text="ALTA">
      <formula>NOT(ISERROR(SEARCH("ALTA",AC22)))</formula>
    </cfRule>
  </conditionalFormatting>
  <conditionalFormatting sqref="AC12:AZ12">
    <cfRule type="containsText" dxfId="888" priority="207" operator="containsText" text="ALTA">
      <formula>NOT(ISERROR(SEARCH("ALTA",AC12)))</formula>
    </cfRule>
    <cfRule type="containsText" dxfId="887" priority="205" operator="containsText" text="BAJA">
      <formula>NOT(ISERROR(SEARCH("BAJA",AC12)))</formula>
    </cfRule>
    <cfRule type="containsText" dxfId="886" priority="206" operator="containsText" text="MEDIA">
      <formula>NOT(ISERROR(SEARCH("MEDIA",AC12)))</formula>
    </cfRule>
  </conditionalFormatting>
  <conditionalFormatting sqref="AD6:AD9">
    <cfRule type="containsText" dxfId="885" priority="277" operator="containsText" text="MEDIA">
      <formula>NOT(ISERROR(SEARCH("MEDIA",AD6)))</formula>
    </cfRule>
    <cfRule type="containsText" dxfId="884" priority="276" operator="containsText" text="BAJA">
      <formula>NOT(ISERROR(SEARCH("BAJA",AD6)))</formula>
    </cfRule>
    <cfRule type="containsText" dxfId="883" priority="278" operator="containsText" text="ALTA">
      <formula>NOT(ISERROR(SEARCH("ALTA",AD6)))</formula>
    </cfRule>
  </conditionalFormatting>
  <conditionalFormatting sqref="AD17:AS17">
    <cfRule type="containsText" dxfId="882" priority="157" operator="containsText" text="ALTA">
      <formula>NOT(ISERROR(SEARCH("ALTA",AD17)))</formula>
    </cfRule>
    <cfRule type="containsText" dxfId="881" priority="156" operator="containsText" text="MEDIA">
      <formula>NOT(ISERROR(SEARCH("MEDIA",AD17)))</formula>
    </cfRule>
    <cfRule type="containsText" dxfId="880" priority="155" operator="containsText" text="BAJA">
      <formula>NOT(ISERROR(SEARCH("BAJA",AD17)))</formula>
    </cfRule>
  </conditionalFormatting>
  <conditionalFormatting sqref="AJ6:AK15">
    <cfRule type="containsText" dxfId="879" priority="254" operator="containsText" text="ALTA">
      <formula>NOT(ISERROR(SEARCH("ALTA",AJ6)))</formula>
    </cfRule>
    <cfRule type="containsText" dxfId="878" priority="253" operator="containsText" text="MEDIA">
      <formula>NOT(ISERROR(SEARCH("MEDIA",AJ6)))</formula>
    </cfRule>
    <cfRule type="containsText" dxfId="877" priority="252" operator="containsText" text="BAJA">
      <formula>NOT(ISERROR(SEARCH("BAJA",AJ6)))</formula>
    </cfRule>
  </conditionalFormatting>
  <conditionalFormatting sqref="AJ16:AK17">
    <cfRule type="containsText" dxfId="876" priority="183" operator="containsText" text="ALTA">
      <formula>NOT(ISERROR(SEARCH("ALTA",AJ16)))</formula>
    </cfRule>
  </conditionalFormatting>
  <conditionalFormatting sqref="AJ18:AK23">
    <cfRule type="containsText" dxfId="875" priority="48" operator="containsText" text="BAJA">
      <formula>NOT(ISERROR(SEARCH("BAJA",AJ18)))</formula>
    </cfRule>
    <cfRule type="containsText" dxfId="874" priority="49" operator="containsText" text="MEDIA">
      <formula>NOT(ISERROR(SEARCH("MEDIA",AJ18)))</formula>
    </cfRule>
    <cfRule type="containsText" dxfId="873" priority="50" operator="containsText" text="ALTA">
      <formula>NOT(ISERROR(SEARCH("ALTA",AJ18)))</formula>
    </cfRule>
  </conditionalFormatting>
  <conditionalFormatting sqref="AJ16:AP17">
    <cfRule type="containsText" dxfId="872" priority="159" operator="containsText" text="MEDIA">
      <formula>NOT(ISERROR(SEARCH("MEDIA",AJ16)))</formula>
    </cfRule>
    <cfRule type="containsText" dxfId="871" priority="158" operator="containsText" text="BAJA">
      <formula>NOT(ISERROR(SEARCH("BAJA",AJ16)))</formula>
    </cfRule>
  </conditionalFormatting>
  <conditionalFormatting sqref="AJ4:AS5">
    <cfRule type="containsText" dxfId="870" priority="323" operator="containsText" text="ALTA">
      <formula>NOT(ISERROR(SEARCH("ALTA",AJ4)))</formula>
    </cfRule>
    <cfRule type="containsText" dxfId="869" priority="322" operator="containsText" text="MEDIA">
      <formula>NOT(ISERROR(SEARCH("MEDIA",AJ4)))</formula>
    </cfRule>
    <cfRule type="containsText" dxfId="868" priority="321" operator="containsText" text="BAJA">
      <formula>NOT(ISERROR(SEARCH("BAJA",AJ4)))</formula>
    </cfRule>
  </conditionalFormatting>
  <conditionalFormatting sqref="AM22:AM23">
    <cfRule type="containsText" dxfId="867" priority="28" operator="containsText" text="BAJA">
      <formula>NOT(ISERROR(SEARCH("BAJA",AM22)))</formula>
    </cfRule>
    <cfRule type="containsText" dxfId="866" priority="29" operator="containsText" text="MEDIA">
      <formula>NOT(ISERROR(SEARCH("MEDIA",AM22)))</formula>
    </cfRule>
    <cfRule type="containsText" dxfId="865" priority="30" operator="containsText" text="ALTA">
      <formula>NOT(ISERROR(SEARCH("ALTA",AM22)))</formula>
    </cfRule>
  </conditionalFormatting>
  <conditionalFormatting sqref="AN4">
    <cfRule type="containsText" dxfId="864" priority="329" operator="containsText" text="ALTA">
      <formula>NOT(ISERROR(SEARCH("ALTA",AN4)))</formula>
    </cfRule>
    <cfRule type="containsText" dxfId="863" priority="328" operator="containsText" text="MEDIA">
      <formula>NOT(ISERROR(SEARCH("MEDIA",AN4)))</formula>
    </cfRule>
    <cfRule type="containsText" dxfId="862" priority="327" operator="containsText" text="BAJA">
      <formula>NOT(ISERROR(SEARCH("BAJA",AN4)))</formula>
    </cfRule>
  </conditionalFormatting>
  <conditionalFormatting sqref="AN5:AN10">
    <cfRule type="containsText" dxfId="861" priority="192" operator="containsText" text="ALTA">
      <formula>NOT(ISERROR(SEARCH("ALTA",AN5)))</formula>
    </cfRule>
    <cfRule type="containsText" dxfId="860" priority="191" operator="containsText" text="MEDIA">
      <formula>NOT(ISERROR(SEARCH("MEDIA",AN5)))</formula>
    </cfRule>
    <cfRule type="containsText" dxfId="859" priority="190" operator="containsText" text="BAJA">
      <formula>NOT(ISERROR(SEARCH("BAJA",AN5)))</formula>
    </cfRule>
  </conditionalFormatting>
  <conditionalFormatting sqref="AN18:AN19">
    <cfRule type="containsText" dxfId="858" priority="117" operator="containsText" text="BAJA">
      <formula>NOT(ISERROR(SEARCH("BAJA",AN18)))</formula>
    </cfRule>
    <cfRule type="containsText" dxfId="857" priority="118" operator="containsText" text="MEDIA">
      <formula>NOT(ISERROR(SEARCH("MEDIA",AN18)))</formula>
    </cfRule>
    <cfRule type="containsText" dxfId="856" priority="119" operator="containsText" text="ALTA">
      <formula>NOT(ISERROR(SEARCH("ALTA",AN18)))</formula>
    </cfRule>
  </conditionalFormatting>
  <conditionalFormatting sqref="AO22:AP23">
    <cfRule type="cellIs" dxfId="855" priority="21" operator="greaterThan">
      <formula>75%</formula>
    </cfRule>
    <cfRule type="cellIs" dxfId="854" priority="22" operator="between">
      <formula>51%</formula>
      <formula>75%</formula>
    </cfRule>
    <cfRule type="cellIs" dxfId="853" priority="24" operator="between">
      <formula>0%</formula>
      <formula>25%</formula>
    </cfRule>
    <cfRule type="containsText" dxfId="852" priority="25" operator="containsText" text="BAJA">
      <formula>NOT(ISERROR(SEARCH("BAJA",AO22)))</formula>
    </cfRule>
    <cfRule type="containsText" dxfId="851" priority="26" operator="containsText" text="MEDIA">
      <formula>NOT(ISERROR(SEARCH("MEDIA",AO22)))</formula>
    </cfRule>
    <cfRule type="containsText" dxfId="850" priority="27" operator="containsText" text="ALTA">
      <formula>NOT(ISERROR(SEARCH("ALTA",AO22)))</formula>
    </cfRule>
    <cfRule type="cellIs" dxfId="849" priority="23" operator="between">
      <formula>26%</formula>
      <formula>50%</formula>
    </cfRule>
  </conditionalFormatting>
  <conditionalFormatting sqref="AP16:AP17">
    <cfRule type="containsText" dxfId="848" priority="160" operator="containsText" text="ALTA">
      <formula>NOT(ISERROR(SEARCH("ALTA",AP16)))</formula>
    </cfRule>
  </conditionalFormatting>
  <conditionalFormatting sqref="AP18:AP19">
    <cfRule type="containsText" dxfId="847" priority="96" operator="containsText" text="BAJA">
      <formula>NOT(ISERROR(SEARCH("BAJA",AP18)))</formula>
    </cfRule>
    <cfRule type="containsText" dxfId="846" priority="97" operator="containsText" text="MEDIA">
      <formula>NOT(ISERROR(SEARCH("MEDIA",AP18)))</formula>
    </cfRule>
    <cfRule type="containsText" dxfId="845" priority="98" operator="containsText" text="ALTA">
      <formula>NOT(ISERROR(SEARCH("ALTA",AP18)))</formula>
    </cfRule>
  </conditionalFormatting>
  <conditionalFormatting sqref="AP6:AS6">
    <cfRule type="containsText" dxfId="844" priority="260" operator="containsText" text="ALTA">
      <formula>NOT(ISERROR(SEARCH("ALTA",AP6)))</formula>
    </cfRule>
    <cfRule type="containsText" dxfId="843" priority="259" operator="containsText" text="MEDIA">
      <formula>NOT(ISERROR(SEARCH("MEDIA",AP6)))</formula>
    </cfRule>
    <cfRule type="containsText" dxfId="842" priority="258" operator="containsText" text="BAJA">
      <formula>NOT(ISERROR(SEARCH("BAJA",AP6)))</formula>
    </cfRule>
  </conditionalFormatting>
  <conditionalFormatting sqref="AQ18:AR18">
    <cfRule type="containsText" dxfId="841" priority="94" operator="containsText" text="MEDIA">
      <formula>NOT(ISERROR(SEARCH("MEDIA",AQ18)))</formula>
    </cfRule>
    <cfRule type="containsText" dxfId="840" priority="93" operator="containsText" text="BAJA">
      <formula>NOT(ISERROR(SEARCH("BAJA",AQ18)))</formula>
    </cfRule>
    <cfRule type="containsText" dxfId="839" priority="95" operator="containsText" text="ALTA">
      <formula>NOT(ISERROR(SEARCH("ALTA",AQ18)))</formula>
    </cfRule>
  </conditionalFormatting>
  <conditionalFormatting sqref="AR12:AS12">
    <cfRule type="containsText" dxfId="838" priority="222" operator="containsText" text="ALTA">
      <formula>NOT(ISERROR(SEARCH("ALTA",AR12)))</formula>
    </cfRule>
    <cfRule type="containsText" dxfId="837" priority="221" operator="containsText" text="MEDIA">
      <formula>NOT(ISERROR(SEARCH("MEDIA",AR12)))</formula>
    </cfRule>
    <cfRule type="containsText" dxfId="836" priority="220" operator="containsText" text="BAJA">
      <formula>NOT(ISERROR(SEARCH("BAJA",AR12)))</formula>
    </cfRule>
  </conditionalFormatting>
  <conditionalFormatting sqref="AR22:AS22">
    <cfRule type="containsText" dxfId="835" priority="64" operator="containsText" text="BAJA">
      <formula>NOT(ISERROR(SEARCH("BAJA",AR22)))</formula>
    </cfRule>
    <cfRule type="containsText" dxfId="834" priority="65" operator="containsText" text="MEDIA">
      <formula>NOT(ISERROR(SEARCH("MEDIA",AR22)))</formula>
    </cfRule>
    <cfRule type="containsText" dxfId="833" priority="66" operator="containsText" text="ALTA">
      <formula>NOT(ISERROR(SEARCH("ALTA",AR22)))</formula>
    </cfRule>
  </conditionalFormatting>
  <conditionalFormatting sqref="AS7:AS16">
    <cfRule type="containsText" dxfId="832" priority="151" operator="containsText" text="ALTA">
      <formula>NOT(ISERROR(SEARCH("ALTA",AS7)))</formula>
    </cfRule>
    <cfRule type="containsText" dxfId="831" priority="149" operator="containsText" text="BAJA">
      <formula>NOT(ISERROR(SEARCH("BAJA",AS7)))</formula>
    </cfRule>
    <cfRule type="containsText" dxfId="830" priority="150" operator="containsText" text="MEDIA">
      <formula>NOT(ISERROR(SEARCH("MEDIA",AS7)))</formula>
    </cfRule>
  </conditionalFormatting>
  <conditionalFormatting sqref="AS8:AS14">
    <cfRule type="containsText" dxfId="829" priority="214" operator="containsText" text="BAJA">
      <formula>NOT(ISERROR(SEARCH("BAJA",AS8)))</formula>
    </cfRule>
    <cfRule type="containsText" dxfId="828" priority="215" operator="containsText" text="MEDIA">
      <formula>NOT(ISERROR(SEARCH("MEDIA",AS8)))</formula>
    </cfRule>
    <cfRule type="containsText" dxfId="827" priority="216" operator="containsText" text="ALTA">
      <formula>NOT(ISERROR(SEARCH("ALTA",AS8)))</formula>
    </cfRule>
  </conditionalFormatting>
  <conditionalFormatting sqref="AS18:AS19">
    <cfRule type="containsText" dxfId="826" priority="115" operator="containsText" text="MEDIA">
      <formula>NOT(ISERROR(SEARCH("MEDIA",AS18)))</formula>
    </cfRule>
    <cfRule type="containsText" dxfId="825" priority="116" operator="containsText" text="ALTA">
      <formula>NOT(ISERROR(SEARCH("ALTA",AS18)))</formula>
    </cfRule>
    <cfRule type="containsText" dxfId="824" priority="114" operator="containsText" text="BAJA">
      <formula>NOT(ISERROR(SEARCH("BAJA",AS18)))</formula>
    </cfRule>
  </conditionalFormatting>
  <conditionalFormatting sqref="AS18:AS20">
    <cfRule type="containsText" dxfId="823" priority="106" operator="containsText" text="MEDIA">
      <formula>NOT(ISERROR(SEARCH("MEDIA",AS18)))</formula>
    </cfRule>
    <cfRule type="containsText" dxfId="822" priority="105" operator="containsText" text="BAJA">
      <formula>NOT(ISERROR(SEARCH("BAJA",AS18)))</formula>
    </cfRule>
    <cfRule type="containsText" dxfId="821" priority="107" operator="containsText" text="ALTA">
      <formula>NOT(ISERROR(SEARCH("ALTA",AS18)))</formula>
    </cfRule>
  </conditionalFormatting>
  <conditionalFormatting sqref="AS19">
    <cfRule type="containsText" dxfId="820" priority="104" operator="containsText" text="ALTA">
      <formula>NOT(ISERROR(SEARCH("ALTA",AS19)))</formula>
    </cfRule>
    <cfRule type="containsText" dxfId="819" priority="103" operator="containsText" text="MEDIA">
      <formula>NOT(ISERROR(SEARCH("MEDIA",AS19)))</formula>
    </cfRule>
    <cfRule type="containsText" dxfId="818" priority="102" operator="containsText" text="BAJA">
      <formula>NOT(ISERROR(SEARCH("BAJA",AS19)))</formula>
    </cfRule>
  </conditionalFormatting>
  <conditionalFormatting sqref="AU4:AV4">
    <cfRule type="cellIs" dxfId="817" priority="340" operator="greaterThan">
      <formula>75%</formula>
    </cfRule>
    <cfRule type="containsText" dxfId="816" priority="352" operator="containsText" text="ALTA">
      <formula>NOT(ISERROR(SEARCH("ALTA",AU4)))</formula>
    </cfRule>
    <cfRule type="containsText" dxfId="815" priority="351" operator="containsText" text="MEDIA">
      <formula>NOT(ISERROR(SEARCH("MEDIA",AU4)))</formula>
    </cfRule>
    <cfRule type="cellIs" dxfId="814" priority="341" operator="between">
      <formula>51%</formula>
      <formula>75%</formula>
    </cfRule>
    <cfRule type="cellIs" dxfId="813" priority="342" operator="between">
      <formula>26%</formula>
      <formula>50%</formula>
    </cfRule>
    <cfRule type="cellIs" dxfId="812" priority="343" operator="between">
      <formula>0%</formula>
      <formula>25%</formula>
    </cfRule>
    <cfRule type="containsText" dxfId="811" priority="350" operator="containsText" text="BAJA">
      <formula>NOT(ISERROR(SEARCH("BAJA",AU4)))</formula>
    </cfRule>
  </conditionalFormatting>
  <conditionalFormatting sqref="AU5:AV10">
    <cfRule type="containsText" dxfId="810" priority="299" operator="containsText" text="BAJA">
      <formula>NOT(ISERROR(SEARCH("BAJA",AU5)))</formula>
    </cfRule>
    <cfRule type="containsText" dxfId="809" priority="300" operator="containsText" text="MEDIA">
      <formula>NOT(ISERROR(SEARCH("MEDIA",AU5)))</formula>
    </cfRule>
    <cfRule type="containsText" dxfId="808" priority="301" operator="containsText" text="ALTA">
      <formula>NOT(ISERROR(SEARCH("ALTA",AU5)))</formula>
    </cfRule>
  </conditionalFormatting>
  <conditionalFormatting sqref="AU12:AV15">
    <cfRule type="containsText" dxfId="807" priority="238" operator="containsText" text="ALTA">
      <formula>NOT(ISERROR(SEARCH("ALTA",AU12)))</formula>
    </cfRule>
    <cfRule type="containsText" dxfId="806" priority="236" operator="containsText" text="BAJA">
      <formula>NOT(ISERROR(SEARCH("BAJA",AU12)))</formula>
    </cfRule>
    <cfRule type="containsText" dxfId="805" priority="237" operator="containsText" text="MEDIA">
      <formula>NOT(ISERROR(SEARCH("MEDIA",AU12)))</formula>
    </cfRule>
  </conditionalFormatting>
  <conditionalFormatting sqref="AU16:AV16">
    <cfRule type="cellIs" dxfId="804" priority="174" operator="greaterThan">
      <formula>75%</formula>
    </cfRule>
    <cfRule type="cellIs" dxfId="803" priority="176" operator="between">
      <formula>26%</formula>
      <formula>50%</formula>
    </cfRule>
    <cfRule type="cellIs" dxfId="802" priority="177" operator="between">
      <formula>0%</formula>
      <formula>25%</formula>
    </cfRule>
    <cfRule type="containsText" dxfId="801" priority="184" operator="containsText" text="BAJA">
      <formula>NOT(ISERROR(SEARCH("BAJA",AU16)))</formula>
    </cfRule>
    <cfRule type="containsText" dxfId="800" priority="185" operator="containsText" text="MEDIA">
      <formula>NOT(ISERROR(SEARCH("MEDIA",AU16)))</formula>
    </cfRule>
    <cfRule type="containsText" dxfId="799" priority="186" operator="containsText" text="ALTA">
      <formula>NOT(ISERROR(SEARCH("ALTA",AU16)))</formula>
    </cfRule>
    <cfRule type="cellIs" dxfId="798" priority="175" operator="between">
      <formula>51%</formula>
      <formula>75%</formula>
    </cfRule>
  </conditionalFormatting>
  <conditionalFormatting sqref="AU17:AV21">
    <cfRule type="containsText" dxfId="797" priority="129" operator="containsText" text="ALTA">
      <formula>NOT(ISERROR(SEARCH("ALTA",AU17)))</formula>
    </cfRule>
    <cfRule type="containsText" dxfId="796" priority="127" operator="containsText" text="BAJA">
      <formula>NOT(ISERROR(SEARCH("BAJA",AU17)))</formula>
    </cfRule>
    <cfRule type="containsText" dxfId="795" priority="128" operator="containsText" text="MEDIA">
      <formula>NOT(ISERROR(SEARCH("MEDIA",AU17)))</formula>
    </cfRule>
  </conditionalFormatting>
  <conditionalFormatting sqref="AV5:AV15">
    <cfRule type="cellIs" dxfId="794" priority="234" operator="between">
      <formula>26%</formula>
      <formula>50%</formula>
    </cfRule>
    <cfRule type="cellIs" dxfId="793" priority="235" operator="between">
      <formula>0%</formula>
      <formula>25%</formula>
    </cfRule>
    <cfRule type="cellIs" dxfId="792" priority="232" operator="greaterThan">
      <formula>75%</formula>
    </cfRule>
    <cfRule type="cellIs" dxfId="791" priority="233" operator="between">
      <formula>51%</formula>
      <formula>75%</formula>
    </cfRule>
  </conditionalFormatting>
  <conditionalFormatting sqref="AV11">
    <cfRule type="containsText" dxfId="790" priority="290" operator="containsText" text="MEDIA">
      <formula>NOT(ISERROR(SEARCH("MEDIA",AV11)))</formula>
    </cfRule>
    <cfRule type="containsText" dxfId="789" priority="291" operator="containsText" text="ALTA">
      <formula>NOT(ISERROR(SEARCH("ALTA",AV11)))</formula>
    </cfRule>
    <cfRule type="containsText" dxfId="788" priority="289" operator="containsText" text="BAJA">
      <formula>NOT(ISERROR(SEARCH("BAJA",AV11)))</formula>
    </cfRule>
  </conditionalFormatting>
  <conditionalFormatting sqref="AV17:AV23">
    <cfRule type="cellIs" dxfId="787" priority="10" operator="between">
      <formula>0%</formula>
      <formula>25%</formula>
    </cfRule>
    <cfRule type="cellIs" dxfId="786" priority="8" operator="between">
      <formula>51%</formula>
      <formula>75%</formula>
    </cfRule>
    <cfRule type="cellIs" dxfId="785" priority="9" operator="between">
      <formula>26%</formula>
      <formula>50%</formula>
    </cfRule>
    <cfRule type="cellIs" dxfId="784" priority="7" operator="greaterThan">
      <formula>75%</formula>
    </cfRule>
  </conditionalFormatting>
  <conditionalFormatting sqref="AV22:AV23">
    <cfRule type="containsText" dxfId="783" priority="12" operator="containsText" text="MEDIA">
      <formula>NOT(ISERROR(SEARCH("MEDIA",AV22)))</formula>
    </cfRule>
    <cfRule type="containsText" dxfId="782" priority="11" operator="containsText" text="BAJA">
      <formula>NOT(ISERROR(SEARCH("BAJA",AV22)))</formula>
    </cfRule>
    <cfRule type="containsText" dxfId="781" priority="13" operator="containsText" text="ALTA">
      <formula>NOT(ISERROR(SEARCH("ALTA",AV22)))</formula>
    </cfRule>
  </conditionalFormatting>
  <conditionalFormatting sqref="AY22:BA22">
    <cfRule type="containsText" dxfId="780" priority="3" operator="containsText" text="ALTA">
      <formula>NOT(ISERROR(SEARCH("ALTA",AY22)))</formula>
    </cfRule>
    <cfRule type="containsText" dxfId="779" priority="2" operator="containsText" text="MEDIA">
      <formula>NOT(ISERROR(SEARCH("MEDIA",AY22)))</formula>
    </cfRule>
    <cfRule type="containsText" dxfId="778" priority="1" operator="containsText" text="BAJA">
      <formula>NOT(ISERROR(SEARCH("BAJA",AY22)))</formula>
    </cfRule>
  </conditionalFormatting>
  <dataValidations count="5">
    <dataValidation type="list" allowBlank="1" showInputMessage="1" showErrorMessage="1" sqref="AJ4:AJ23" xr:uid="{00000000-0002-0000-0700-000004000000}">
      <formula1>"Confiable,No confiable"</formula1>
    </dataValidation>
    <dataValidation type="list" allowBlank="1" showInputMessage="1" showErrorMessage="1" sqref="AT4:AT21" xr:uid="{00000000-0002-0000-0700-000003000000}">
      <formula1>"Adecuado,Inadecuado"</formula1>
    </dataValidation>
    <dataValidation type="list" allowBlank="1" showInputMessage="1" showErrorMessage="1" sqref="AR4:AR21" xr:uid="{00000000-0002-0000-0700-000002000000}">
      <formula1>"Asignado,No Asignado"</formula1>
    </dataValidation>
    <dataValidation type="list" allowBlank="1" showInputMessage="1" showErrorMessage="1" sqref="AG4:AG23" xr:uid="{00000000-0002-0000-0700-000001000000}">
      <formula1>"Manual,Automático"</formula1>
    </dataValidation>
    <dataValidation type="list" allowBlank="1" showInputMessage="1" showErrorMessage="1" sqref="A12 A16:A18 A4:A6 AK4:AK21 A22:A23" xr:uid="{00000000-0002-0000-0700-000000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5053868C-1D4C-494C-830D-E9617D1A4BC7}">
          <x14:formula1>
            <xm:f>Listas!$R$2:$R$3</xm:f>
          </x14:formula1>
          <xm:sqref>BO4:BO15 BT4:BT15 BY4:BY15 BO22:BO23 BT22:BT23 BY22:BY23</xm:sqref>
        </x14:dataValidation>
        <x14:dataValidation type="list" allowBlank="1" showInputMessage="1" showErrorMessage="1" xr:uid="{B60DFF77-4DD8-476A-90E1-11DB12377188}">
          <x14:formula1>
            <xm:f>Listas!$K$2:$K$5</xm:f>
          </x14:formula1>
          <xm:sqref>S22</xm:sqref>
        </x14:dataValidation>
        <x14:dataValidation type="list" allowBlank="1" showInputMessage="1" showErrorMessage="1" xr:uid="{AB13403F-E91E-4C7D-9706-491343C8339A}">
          <x14:formula1>
            <xm:f>Listas!$N$2:$N$7</xm:f>
          </x14:formula1>
          <xm:sqref>M22:M23</xm:sqref>
        </x14:dataValidation>
        <x14:dataValidation type="list" allowBlank="1" showInputMessage="1" showErrorMessage="1" xr:uid="{8F28675C-67E7-41FA-8394-38BA5EDB54D9}">
          <x14:formula1>
            <xm:f>Listas!$O$2:$O$7</xm:f>
          </x14:formula1>
          <xm:sqref>O22:O23</xm:sqref>
        </x14:dataValidation>
        <x14:dataValidation type="list" allowBlank="1" showInputMessage="1" showErrorMessage="1" xr:uid="{DC7998C4-A231-4FE0-8936-7A1DA184831D}">
          <x14:formula1>
            <xm:f>Listas!$P$2:$P$7</xm:f>
          </x14:formula1>
          <xm:sqref>Q22:Q23</xm:sqref>
        </x14:dataValidation>
        <x14:dataValidation type="list" allowBlank="1" showInputMessage="1" showErrorMessage="1" xr:uid="{79500DA6-E616-4EA8-8DF9-E8CB611AB226}">
          <x14:formula1>
            <xm:f>Listas!$Q$2:$Q$8</xm:f>
          </x14:formula1>
          <xm:sqref>J22:J23</xm:sqref>
        </x14:dataValidation>
        <x14:dataValidation type="list" allowBlank="1" showInputMessage="1" showErrorMessage="1" xr:uid="{72AFE639-1E02-4845-B35E-DEFDAE118D73}">
          <x14:formula1>
            <xm:f>Listas!$F$2:$F$4</xm:f>
          </x14:formula1>
          <xm:sqref>AD22:AE23</xm:sqref>
        </x14:dataValidation>
        <x14:dataValidation type="list" allowBlank="1" showInputMessage="1" showErrorMessage="1" xr:uid="{3213B40F-4492-432E-9443-CD298C5651CE}">
          <x14:formula1>
            <xm:f>Listas!$C$2:$C$8</xm:f>
          </x14:formula1>
          <xm:sqref>E22:E23</xm:sqref>
        </x14:dataValidation>
        <x14:dataValidation type="list" allowBlank="1" showInputMessage="1" showErrorMessage="1" xr:uid="{C96A5EC7-9081-4010-B8B1-172AFAF7DC6F}">
          <x14:formula1>
            <xm:f>Listas!$H$2:$H$3</xm:f>
          </x14:formula1>
          <xm:sqref>AK22:AK23 AM22:AM23</xm:sqref>
        </x14:dataValidation>
        <x14:dataValidation type="list" allowBlank="1" showInputMessage="1" showErrorMessage="1" xr:uid="{D0D1CE37-0E46-4164-BFA5-BE97AF079613}">
          <x14:formula1>
            <xm:f>Listas!$B$2:$B$7</xm:f>
          </x14:formula1>
          <xm:sqref>D22:D23</xm:sqref>
        </x14:dataValidation>
        <x14:dataValidation type="list" allowBlank="1" showInputMessage="1" showErrorMessage="1" xr:uid="{64D775AA-470C-4865-9C85-0F8BF0A7262A}">
          <x14:formula1>
            <xm:f>Listas!$G$2:$G$11</xm:f>
          </x14:formula1>
          <xm:sqref>C22:C23</xm:sqref>
        </x14:dataValidation>
        <x14:dataValidation type="list" allowBlank="1" showInputMessage="1" showErrorMessage="1" xr:uid="{13802D36-F9AB-4798-8D15-72FF50D20993}">
          <x14:formula1>
            <xm:f>Listas!$L$2:$L$5</xm:f>
          </x14:formula1>
          <xm:sqref>T22:T23</xm:sqref>
        </x14:dataValidation>
        <x14:dataValidation type="list" allowBlank="1" showInputMessage="1" showErrorMessage="1" xr:uid="{F6F7CCFB-486F-401D-B75E-6BC8B6999647}">
          <x14:formula1>
            <xm:f>Listas!$M$2:$M$15</xm:f>
          </x14:formula1>
          <xm:sqref>B22:B23</xm:sqref>
        </x14:dataValidation>
        <x14:dataValidation type="list" allowBlank="1" showInputMessage="1" showErrorMessage="1" xr:uid="{DD313F35-3E62-4A5E-BA18-5367B1993F01}">
          <x14:formula1>
            <xm:f>Listas!$K$2:$K$6</xm:f>
          </x14:formula1>
          <xm:sqref>S23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BS1048576"/>
  <sheetViews>
    <sheetView zoomScale="70" zoomScaleNormal="80" workbookViewId="0">
      <pane ySplit="3" topLeftCell="A12" activePane="bottomLeft" state="frozen"/>
      <selection activeCell="AB7" sqref="AB7:AB9"/>
      <selection pane="bottomLeft" activeCell="C11" sqref="C11:C12"/>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48" width="14.85546875" style="1" hidden="1" customWidth="1"/>
    <col min="49" max="50" width="24.5703125" style="1" hidden="1" customWidth="1"/>
    <col min="51" max="51" width="14.85546875" style="1" hidden="1" customWidth="1"/>
    <col min="52" max="53" width="26.7109375" style="1" hidden="1" customWidth="1"/>
    <col min="54" max="54" width="14.85546875" style="1" hidden="1" customWidth="1"/>
    <col min="55" max="55" width="28.28515625" style="1" hidden="1" customWidth="1"/>
    <col min="56" max="56" width="21.5703125" style="1" hidden="1" customWidth="1"/>
    <col min="57" max="57" width="19.5703125" style="1" customWidth="1"/>
    <col min="58" max="58" width="25" style="1" customWidth="1"/>
    <col min="59" max="59" width="21.28515625" style="1" customWidth="1"/>
    <col min="60" max="60" width="28.5703125" style="1" customWidth="1"/>
    <col min="61" max="61" width="38.85546875" style="1" customWidth="1"/>
    <col min="62" max="62" width="18.28515625" style="1" customWidth="1"/>
    <col min="63" max="63" width="31.5703125" style="1" customWidth="1"/>
    <col min="64" max="64" width="23.7109375" style="1" customWidth="1"/>
    <col min="65" max="65" width="37.28515625" style="1" customWidth="1"/>
    <col min="66" max="66" width="41.28515625" style="1" customWidth="1"/>
    <col min="67" max="67" width="11.42578125" style="1"/>
    <col min="68" max="68" width="26.5703125" style="1" customWidth="1"/>
    <col min="69" max="69" width="29.85546875" style="1" customWidth="1"/>
    <col min="70" max="70" width="39.140625" style="1" customWidth="1"/>
    <col min="71" max="71" width="37.5703125" style="1" customWidth="1"/>
    <col min="72" max="244" width="11.42578125" style="1"/>
    <col min="245" max="245" width="21.85546875" style="1" customWidth="1"/>
    <col min="246" max="246" width="13.85546875" style="1" customWidth="1"/>
    <col min="247" max="247" width="38.7109375" style="1" customWidth="1"/>
    <col min="248" max="248" width="3" style="1" bestFit="1" customWidth="1"/>
    <col min="249" max="249" width="32.28515625" style="1" customWidth="1"/>
    <col min="250" max="250" width="46.28515625" style="1" customWidth="1"/>
    <col min="251" max="251" width="19" style="1" customWidth="1"/>
    <col min="252" max="252" width="0" style="1" hidden="1" customWidth="1"/>
    <col min="253" max="253" width="17.7109375" style="1" customWidth="1"/>
    <col min="254" max="254" width="0" style="1" hidden="1" customWidth="1"/>
    <col min="255" max="255" width="22.28515625" style="1" customWidth="1"/>
    <col min="256" max="256" width="5.28515625" style="1" customWidth="1"/>
    <col min="257" max="257" width="36.28515625" style="1" customWidth="1"/>
    <col min="258" max="258" width="5.7109375" style="1" customWidth="1"/>
    <col min="259" max="259" width="0" style="1" hidden="1" customWidth="1"/>
    <col min="260" max="260" width="20.7109375" style="1" customWidth="1"/>
    <col min="261" max="261" width="4.85546875" style="1" customWidth="1"/>
    <col min="262" max="262" width="0" style="1" hidden="1" customWidth="1"/>
    <col min="263" max="263" width="24.7109375" style="1" customWidth="1"/>
    <col min="264" max="264" width="12.28515625" style="1" customWidth="1"/>
    <col min="265" max="265" width="0" style="1" hidden="1" customWidth="1"/>
    <col min="266" max="266" width="3.42578125" style="1" customWidth="1"/>
    <col min="267" max="267" width="0" style="1" hidden="1" customWidth="1"/>
    <col min="268" max="268" width="17.7109375" style="1" customWidth="1"/>
    <col min="269" max="269" width="3.42578125" style="1" customWidth="1"/>
    <col min="270" max="270" width="0" style="1" hidden="1" customWidth="1"/>
    <col min="271" max="271" width="23.7109375" style="1" customWidth="1"/>
    <col min="272" max="272" width="10" style="1" customWidth="1"/>
    <col min="273" max="273" width="0" style="1" hidden="1" customWidth="1"/>
    <col min="274" max="275" width="14.7109375" style="1" customWidth="1"/>
    <col min="276" max="276" width="12.85546875" style="1" customWidth="1"/>
    <col min="277" max="277" width="3.28515625" style="1" customWidth="1"/>
    <col min="278" max="278" width="30.28515625" style="1" customWidth="1"/>
    <col min="279" max="279" width="5" style="1" customWidth="1"/>
    <col min="280" max="280" width="0" style="1" hidden="1" customWidth="1"/>
    <col min="281" max="281" width="14.28515625" style="1" customWidth="1"/>
    <col min="282" max="282" width="5.7109375" style="1" customWidth="1"/>
    <col min="283" max="283" width="0" style="1" hidden="1" customWidth="1"/>
    <col min="284" max="284" width="17.28515625" style="1" customWidth="1"/>
    <col min="285" max="285" width="12.7109375" style="1" customWidth="1"/>
    <col min="286" max="286" width="0" style="1" hidden="1" customWidth="1"/>
    <col min="287" max="287" width="5.28515625" style="1" customWidth="1"/>
    <col min="288" max="288" width="0" style="1" hidden="1" customWidth="1"/>
    <col min="289" max="289" width="17" style="1" customWidth="1"/>
    <col min="290" max="290" width="6.28515625" style="1" customWidth="1"/>
    <col min="291" max="291" width="0" style="1" hidden="1" customWidth="1"/>
    <col min="292" max="292" width="14.28515625" style="1" customWidth="1"/>
    <col min="293" max="293" width="7.5703125" style="1" customWidth="1"/>
    <col min="294" max="294" width="0" style="1" hidden="1" customWidth="1"/>
    <col min="295" max="296" width="14.28515625" style="1" customWidth="1"/>
    <col min="297" max="297" width="20.85546875" style="1" customWidth="1"/>
    <col min="298" max="298" width="14.42578125" style="1" customWidth="1"/>
    <col min="299" max="299" width="15" style="1" customWidth="1"/>
    <col min="300" max="300" width="2.7109375" style="1" customWidth="1"/>
    <col min="301" max="301" width="11.7109375" style="1" customWidth="1"/>
    <col min="302" max="302" width="11.5703125" style="1" customWidth="1"/>
    <col min="303" max="303" width="2.28515625" style="1" customWidth="1"/>
    <col min="304" max="304" width="41" style="1" customWidth="1"/>
    <col min="305" max="305" width="14.28515625" style="1" customWidth="1"/>
    <col min="306" max="307" width="11.5703125" style="1" customWidth="1"/>
    <col min="308" max="308" width="21.85546875" style="1" customWidth="1"/>
    <col min="309" max="500" width="11.42578125" style="1"/>
    <col min="501" max="501" width="21.85546875" style="1" customWidth="1"/>
    <col min="502" max="502" width="13.85546875" style="1" customWidth="1"/>
    <col min="503" max="503" width="38.7109375" style="1" customWidth="1"/>
    <col min="504" max="504" width="3" style="1" bestFit="1" customWidth="1"/>
    <col min="505" max="505" width="32.28515625" style="1" customWidth="1"/>
    <col min="506" max="506" width="46.28515625" style="1" customWidth="1"/>
    <col min="507" max="507" width="19" style="1" customWidth="1"/>
    <col min="508" max="508" width="0" style="1" hidden="1" customWidth="1"/>
    <col min="509" max="509" width="17.7109375" style="1" customWidth="1"/>
    <col min="510" max="510" width="0" style="1" hidden="1" customWidth="1"/>
    <col min="511" max="511" width="22.28515625" style="1" customWidth="1"/>
    <col min="512" max="512" width="5.28515625" style="1" customWidth="1"/>
    <col min="513" max="513" width="36.28515625" style="1" customWidth="1"/>
    <col min="514" max="514" width="5.7109375" style="1" customWidth="1"/>
    <col min="515" max="515" width="0" style="1" hidden="1" customWidth="1"/>
    <col min="516" max="516" width="20.7109375" style="1" customWidth="1"/>
    <col min="517" max="517" width="4.85546875" style="1" customWidth="1"/>
    <col min="518" max="518" width="0" style="1" hidden="1" customWidth="1"/>
    <col min="519" max="519" width="24.7109375" style="1" customWidth="1"/>
    <col min="520" max="520" width="12.28515625" style="1" customWidth="1"/>
    <col min="521" max="521" width="0" style="1" hidden="1" customWidth="1"/>
    <col min="522" max="522" width="3.42578125" style="1" customWidth="1"/>
    <col min="523" max="523" width="0" style="1" hidden="1" customWidth="1"/>
    <col min="524" max="524" width="17.7109375" style="1" customWidth="1"/>
    <col min="525" max="525" width="3.42578125" style="1" customWidth="1"/>
    <col min="526" max="526" width="0" style="1" hidden="1" customWidth="1"/>
    <col min="527" max="527" width="23.7109375" style="1" customWidth="1"/>
    <col min="528" max="528" width="10" style="1" customWidth="1"/>
    <col min="529" max="529" width="0" style="1" hidden="1" customWidth="1"/>
    <col min="530" max="531" width="14.7109375" style="1" customWidth="1"/>
    <col min="532" max="532" width="12.85546875" style="1" customWidth="1"/>
    <col min="533" max="533" width="3.28515625" style="1" customWidth="1"/>
    <col min="534" max="534" width="30.28515625" style="1" customWidth="1"/>
    <col min="535" max="535" width="5" style="1" customWidth="1"/>
    <col min="536" max="536" width="0" style="1" hidden="1" customWidth="1"/>
    <col min="537" max="537" width="14.28515625" style="1" customWidth="1"/>
    <col min="538" max="538" width="5.7109375" style="1" customWidth="1"/>
    <col min="539" max="539" width="0" style="1" hidden="1" customWidth="1"/>
    <col min="540" max="540" width="17.28515625" style="1" customWidth="1"/>
    <col min="541" max="541" width="12.7109375" style="1" customWidth="1"/>
    <col min="542" max="542" width="0" style="1" hidden="1" customWidth="1"/>
    <col min="543" max="543" width="5.28515625" style="1" customWidth="1"/>
    <col min="544" max="544" width="0" style="1" hidden="1" customWidth="1"/>
    <col min="545" max="545" width="17" style="1" customWidth="1"/>
    <col min="546" max="546" width="6.28515625" style="1" customWidth="1"/>
    <col min="547" max="547" width="0" style="1" hidden="1" customWidth="1"/>
    <col min="548" max="548" width="14.28515625" style="1" customWidth="1"/>
    <col min="549" max="549" width="7.5703125" style="1" customWidth="1"/>
    <col min="550" max="550" width="0" style="1" hidden="1" customWidth="1"/>
    <col min="551" max="552" width="14.28515625" style="1" customWidth="1"/>
    <col min="553" max="553" width="20.85546875" style="1" customWidth="1"/>
    <col min="554" max="554" width="14.42578125" style="1" customWidth="1"/>
    <col min="555" max="555" width="15" style="1" customWidth="1"/>
    <col min="556" max="556" width="2.7109375" style="1" customWidth="1"/>
    <col min="557" max="557" width="11.7109375" style="1" customWidth="1"/>
    <col min="558" max="558" width="11.5703125" style="1" customWidth="1"/>
    <col min="559" max="559" width="2.28515625" style="1" customWidth="1"/>
    <col min="560" max="560" width="41" style="1" customWidth="1"/>
    <col min="561" max="561" width="14.28515625" style="1" customWidth="1"/>
    <col min="562" max="563" width="11.5703125" style="1" customWidth="1"/>
    <col min="564" max="564" width="21.85546875" style="1" customWidth="1"/>
    <col min="565" max="756" width="11.42578125" style="1"/>
    <col min="757" max="757" width="21.85546875" style="1" customWidth="1"/>
    <col min="758" max="758" width="13.85546875" style="1" customWidth="1"/>
    <col min="759" max="759" width="38.7109375" style="1" customWidth="1"/>
    <col min="760" max="760" width="3" style="1" bestFit="1" customWidth="1"/>
    <col min="761" max="761" width="32.28515625" style="1" customWidth="1"/>
    <col min="762" max="762" width="46.28515625" style="1" customWidth="1"/>
    <col min="763" max="763" width="19" style="1" customWidth="1"/>
    <col min="764" max="764" width="0" style="1" hidden="1" customWidth="1"/>
    <col min="765" max="765" width="17.7109375" style="1" customWidth="1"/>
    <col min="766" max="766" width="0" style="1" hidden="1" customWidth="1"/>
    <col min="767" max="767" width="22.28515625" style="1" customWidth="1"/>
    <col min="768" max="768" width="5.28515625" style="1" customWidth="1"/>
    <col min="769" max="769" width="36.28515625" style="1" customWidth="1"/>
    <col min="770" max="770" width="5.7109375" style="1" customWidth="1"/>
    <col min="771" max="771" width="0" style="1" hidden="1" customWidth="1"/>
    <col min="772" max="772" width="20.7109375" style="1" customWidth="1"/>
    <col min="773" max="773" width="4.85546875" style="1" customWidth="1"/>
    <col min="774" max="774" width="0" style="1" hidden="1" customWidth="1"/>
    <col min="775" max="775" width="24.7109375" style="1" customWidth="1"/>
    <col min="776" max="776" width="12.28515625" style="1" customWidth="1"/>
    <col min="777" max="777" width="0" style="1" hidden="1" customWidth="1"/>
    <col min="778" max="778" width="3.42578125" style="1" customWidth="1"/>
    <col min="779" max="779" width="0" style="1" hidden="1" customWidth="1"/>
    <col min="780" max="780" width="17.7109375" style="1" customWidth="1"/>
    <col min="781" max="781" width="3.42578125" style="1" customWidth="1"/>
    <col min="782" max="782" width="0" style="1" hidden="1" customWidth="1"/>
    <col min="783" max="783" width="23.7109375" style="1" customWidth="1"/>
    <col min="784" max="784" width="10" style="1" customWidth="1"/>
    <col min="785" max="785" width="0" style="1" hidden="1" customWidth="1"/>
    <col min="786" max="787" width="14.7109375" style="1" customWidth="1"/>
    <col min="788" max="788" width="12.85546875" style="1" customWidth="1"/>
    <col min="789" max="789" width="3.28515625" style="1" customWidth="1"/>
    <col min="790" max="790" width="30.28515625" style="1" customWidth="1"/>
    <col min="791" max="791" width="5" style="1" customWidth="1"/>
    <col min="792" max="792" width="0" style="1" hidden="1" customWidth="1"/>
    <col min="793" max="793" width="14.28515625" style="1" customWidth="1"/>
    <col min="794" max="794" width="5.7109375" style="1" customWidth="1"/>
    <col min="795" max="795" width="0" style="1" hidden="1" customWidth="1"/>
    <col min="796" max="796" width="17.28515625" style="1" customWidth="1"/>
    <col min="797" max="797" width="12.7109375" style="1" customWidth="1"/>
    <col min="798" max="798" width="0" style="1" hidden="1" customWidth="1"/>
    <col min="799" max="799" width="5.28515625" style="1" customWidth="1"/>
    <col min="800" max="800" width="0" style="1" hidden="1" customWidth="1"/>
    <col min="801" max="801" width="17" style="1" customWidth="1"/>
    <col min="802" max="802" width="6.28515625" style="1" customWidth="1"/>
    <col min="803" max="803" width="0" style="1" hidden="1" customWidth="1"/>
    <col min="804" max="804" width="14.28515625" style="1" customWidth="1"/>
    <col min="805" max="805" width="7.5703125" style="1" customWidth="1"/>
    <col min="806" max="806" width="0" style="1" hidden="1" customWidth="1"/>
    <col min="807" max="808" width="14.28515625" style="1" customWidth="1"/>
    <col min="809" max="809" width="20.85546875" style="1" customWidth="1"/>
    <col min="810" max="810" width="14.42578125" style="1" customWidth="1"/>
    <col min="811" max="811" width="15" style="1" customWidth="1"/>
    <col min="812" max="812" width="2.7109375" style="1" customWidth="1"/>
    <col min="813" max="813" width="11.7109375" style="1" customWidth="1"/>
    <col min="814" max="814" width="11.5703125" style="1" customWidth="1"/>
    <col min="815" max="815" width="2.28515625" style="1" customWidth="1"/>
    <col min="816" max="816" width="41" style="1" customWidth="1"/>
    <col min="817" max="817" width="14.28515625" style="1" customWidth="1"/>
    <col min="818" max="819" width="11.5703125" style="1" customWidth="1"/>
    <col min="820" max="820" width="21.85546875" style="1" customWidth="1"/>
    <col min="821" max="1012" width="11.42578125" style="1"/>
    <col min="1013" max="1013" width="21.85546875" style="1" customWidth="1"/>
    <col min="1014" max="1014" width="13.85546875" style="1" customWidth="1"/>
    <col min="1015" max="1015" width="38.7109375" style="1" customWidth="1"/>
    <col min="1016" max="1016" width="3" style="1" bestFit="1" customWidth="1"/>
    <col min="1017" max="1017" width="32.28515625" style="1" customWidth="1"/>
    <col min="1018" max="1018" width="46.28515625" style="1" customWidth="1"/>
    <col min="1019" max="1019" width="19" style="1" customWidth="1"/>
    <col min="1020" max="1020" width="0" style="1" hidden="1" customWidth="1"/>
    <col min="1021" max="1021" width="17.7109375" style="1" customWidth="1"/>
    <col min="1022" max="1022" width="0" style="1" hidden="1" customWidth="1"/>
    <col min="1023" max="1023" width="22.28515625" style="1" customWidth="1"/>
    <col min="1024" max="1024" width="5.28515625" style="1" customWidth="1"/>
    <col min="1025" max="1025" width="36.28515625" style="1" customWidth="1"/>
    <col min="1026" max="1026" width="5.7109375" style="1" customWidth="1"/>
    <col min="1027" max="1027" width="0" style="1" hidden="1" customWidth="1"/>
    <col min="1028" max="1028" width="20.7109375" style="1" customWidth="1"/>
    <col min="1029" max="1029" width="4.85546875" style="1" customWidth="1"/>
    <col min="1030" max="1030" width="0" style="1" hidden="1" customWidth="1"/>
    <col min="1031" max="1031" width="24.7109375" style="1" customWidth="1"/>
    <col min="1032" max="1032" width="12.28515625" style="1" customWidth="1"/>
    <col min="1033" max="1033" width="0" style="1" hidden="1" customWidth="1"/>
    <col min="1034" max="1034" width="3.42578125" style="1" customWidth="1"/>
    <col min="1035" max="1035" width="0" style="1" hidden="1" customWidth="1"/>
    <col min="1036" max="1036" width="17.7109375" style="1" customWidth="1"/>
    <col min="1037" max="1037" width="3.42578125" style="1" customWidth="1"/>
    <col min="1038" max="1038" width="0" style="1" hidden="1" customWidth="1"/>
    <col min="1039" max="1039" width="23.7109375" style="1" customWidth="1"/>
    <col min="1040" max="1040" width="10" style="1" customWidth="1"/>
    <col min="1041" max="1041" width="0" style="1" hidden="1" customWidth="1"/>
    <col min="1042" max="1043" width="14.7109375" style="1" customWidth="1"/>
    <col min="1044" max="1044" width="12.85546875" style="1" customWidth="1"/>
    <col min="1045" max="1045" width="3.28515625" style="1" customWidth="1"/>
    <col min="1046" max="1046" width="30.28515625" style="1" customWidth="1"/>
    <col min="1047" max="1047" width="5" style="1" customWidth="1"/>
    <col min="1048" max="1048" width="0" style="1" hidden="1" customWidth="1"/>
    <col min="1049" max="1049" width="14.28515625" style="1" customWidth="1"/>
    <col min="1050" max="1050" width="5.7109375" style="1" customWidth="1"/>
    <col min="1051" max="1051" width="0" style="1" hidden="1" customWidth="1"/>
    <col min="1052" max="1052" width="17.28515625" style="1" customWidth="1"/>
    <col min="1053" max="1053" width="12.7109375" style="1" customWidth="1"/>
    <col min="1054" max="1054" width="0" style="1" hidden="1" customWidth="1"/>
    <col min="1055" max="1055" width="5.28515625" style="1" customWidth="1"/>
    <col min="1056" max="1056" width="0" style="1" hidden="1" customWidth="1"/>
    <col min="1057" max="1057" width="17" style="1" customWidth="1"/>
    <col min="1058" max="1058" width="6.28515625" style="1" customWidth="1"/>
    <col min="1059" max="1059" width="0" style="1" hidden="1" customWidth="1"/>
    <col min="1060" max="1060" width="14.28515625" style="1" customWidth="1"/>
    <col min="1061" max="1061" width="7.5703125" style="1" customWidth="1"/>
    <col min="1062" max="1062" width="0" style="1" hidden="1" customWidth="1"/>
    <col min="1063" max="1064" width="14.28515625" style="1" customWidth="1"/>
    <col min="1065" max="1065" width="20.85546875" style="1" customWidth="1"/>
    <col min="1066" max="1066" width="14.42578125" style="1" customWidth="1"/>
    <col min="1067" max="1067" width="15" style="1" customWidth="1"/>
    <col min="1068" max="1068" width="2.7109375" style="1" customWidth="1"/>
    <col min="1069" max="1069" width="11.7109375" style="1" customWidth="1"/>
    <col min="1070" max="1070" width="11.5703125" style="1" customWidth="1"/>
    <col min="1071" max="1071" width="2.28515625" style="1" customWidth="1"/>
    <col min="1072" max="1072" width="41" style="1" customWidth="1"/>
    <col min="1073" max="1073" width="14.28515625" style="1" customWidth="1"/>
    <col min="1074" max="1075" width="11.5703125" style="1" customWidth="1"/>
    <col min="1076" max="1076" width="21.85546875" style="1" customWidth="1"/>
    <col min="1077" max="1268" width="11.42578125" style="1"/>
    <col min="1269" max="1269" width="21.85546875" style="1" customWidth="1"/>
    <col min="1270" max="1270" width="13.85546875" style="1" customWidth="1"/>
    <col min="1271" max="1271" width="38.7109375" style="1" customWidth="1"/>
    <col min="1272" max="1272" width="3" style="1" bestFit="1" customWidth="1"/>
    <col min="1273" max="1273" width="32.28515625" style="1" customWidth="1"/>
    <col min="1274" max="1274" width="46.28515625" style="1" customWidth="1"/>
    <col min="1275" max="1275" width="19" style="1" customWidth="1"/>
    <col min="1276" max="1276" width="0" style="1" hidden="1" customWidth="1"/>
    <col min="1277" max="1277" width="17.7109375" style="1" customWidth="1"/>
    <col min="1278" max="1278" width="0" style="1" hidden="1" customWidth="1"/>
    <col min="1279" max="1279" width="22.28515625" style="1" customWidth="1"/>
    <col min="1280" max="1280" width="5.28515625" style="1" customWidth="1"/>
    <col min="1281" max="1281" width="36.28515625" style="1" customWidth="1"/>
    <col min="1282" max="1282" width="5.7109375" style="1" customWidth="1"/>
    <col min="1283" max="1283" width="0" style="1" hidden="1" customWidth="1"/>
    <col min="1284" max="1284" width="20.7109375" style="1" customWidth="1"/>
    <col min="1285" max="1285" width="4.85546875" style="1" customWidth="1"/>
    <col min="1286" max="1286" width="0" style="1" hidden="1" customWidth="1"/>
    <col min="1287" max="1287" width="24.7109375" style="1" customWidth="1"/>
    <col min="1288" max="1288" width="12.28515625" style="1" customWidth="1"/>
    <col min="1289" max="1289" width="0" style="1" hidden="1" customWidth="1"/>
    <col min="1290" max="1290" width="3.42578125" style="1" customWidth="1"/>
    <col min="1291" max="1291" width="0" style="1" hidden="1" customWidth="1"/>
    <col min="1292" max="1292" width="17.7109375" style="1" customWidth="1"/>
    <col min="1293" max="1293" width="3.42578125" style="1" customWidth="1"/>
    <col min="1294" max="1294" width="0" style="1" hidden="1" customWidth="1"/>
    <col min="1295" max="1295" width="23.7109375" style="1" customWidth="1"/>
    <col min="1296" max="1296" width="10" style="1" customWidth="1"/>
    <col min="1297" max="1297" width="0" style="1" hidden="1" customWidth="1"/>
    <col min="1298" max="1299" width="14.7109375" style="1" customWidth="1"/>
    <col min="1300" max="1300" width="12.85546875" style="1" customWidth="1"/>
    <col min="1301" max="1301" width="3.28515625" style="1" customWidth="1"/>
    <col min="1302" max="1302" width="30.28515625" style="1" customWidth="1"/>
    <col min="1303" max="1303" width="5" style="1" customWidth="1"/>
    <col min="1304" max="1304" width="0" style="1" hidden="1" customWidth="1"/>
    <col min="1305" max="1305" width="14.28515625" style="1" customWidth="1"/>
    <col min="1306" max="1306" width="5.7109375" style="1" customWidth="1"/>
    <col min="1307" max="1307" width="0" style="1" hidden="1" customWidth="1"/>
    <col min="1308" max="1308" width="17.28515625" style="1" customWidth="1"/>
    <col min="1309" max="1309" width="12.7109375" style="1" customWidth="1"/>
    <col min="1310" max="1310" width="0" style="1" hidden="1" customWidth="1"/>
    <col min="1311" max="1311" width="5.28515625" style="1" customWidth="1"/>
    <col min="1312" max="1312" width="0" style="1" hidden="1" customWidth="1"/>
    <col min="1313" max="1313" width="17" style="1" customWidth="1"/>
    <col min="1314" max="1314" width="6.28515625" style="1" customWidth="1"/>
    <col min="1315" max="1315" width="0" style="1" hidden="1" customWidth="1"/>
    <col min="1316" max="1316" width="14.28515625" style="1" customWidth="1"/>
    <col min="1317" max="1317" width="7.5703125" style="1" customWidth="1"/>
    <col min="1318" max="1318" width="0" style="1" hidden="1" customWidth="1"/>
    <col min="1319" max="1320" width="14.28515625" style="1" customWidth="1"/>
    <col min="1321" max="1321" width="20.85546875" style="1" customWidth="1"/>
    <col min="1322" max="1322" width="14.42578125" style="1" customWidth="1"/>
    <col min="1323" max="1323" width="15" style="1" customWidth="1"/>
    <col min="1324" max="1324" width="2.7109375" style="1" customWidth="1"/>
    <col min="1325" max="1325" width="11.7109375" style="1" customWidth="1"/>
    <col min="1326" max="1326" width="11.5703125" style="1" customWidth="1"/>
    <col min="1327" max="1327" width="2.28515625" style="1" customWidth="1"/>
    <col min="1328" max="1328" width="41" style="1" customWidth="1"/>
    <col min="1329" max="1329" width="14.28515625" style="1" customWidth="1"/>
    <col min="1330" max="1331" width="11.5703125" style="1" customWidth="1"/>
    <col min="1332" max="1332" width="21.85546875" style="1" customWidth="1"/>
    <col min="1333" max="1524" width="11.42578125" style="1"/>
    <col min="1525" max="1525" width="21.85546875" style="1" customWidth="1"/>
    <col min="1526" max="1526" width="13.85546875" style="1" customWidth="1"/>
    <col min="1527" max="1527" width="38.7109375" style="1" customWidth="1"/>
    <col min="1528" max="1528" width="3" style="1" bestFit="1" customWidth="1"/>
    <col min="1529" max="1529" width="32.28515625" style="1" customWidth="1"/>
    <col min="1530" max="1530" width="46.28515625" style="1" customWidth="1"/>
    <col min="1531" max="1531" width="19" style="1" customWidth="1"/>
    <col min="1532" max="1532" width="0" style="1" hidden="1" customWidth="1"/>
    <col min="1533" max="1533" width="17.7109375" style="1" customWidth="1"/>
    <col min="1534" max="1534" width="0" style="1" hidden="1" customWidth="1"/>
    <col min="1535" max="1535" width="22.28515625" style="1" customWidth="1"/>
    <col min="1536" max="1536" width="5.28515625" style="1" customWidth="1"/>
    <col min="1537" max="1537" width="36.28515625" style="1" customWidth="1"/>
    <col min="1538" max="1538" width="5.7109375" style="1" customWidth="1"/>
    <col min="1539" max="1539" width="0" style="1" hidden="1" customWidth="1"/>
    <col min="1540" max="1540" width="20.7109375" style="1" customWidth="1"/>
    <col min="1541" max="1541" width="4.85546875" style="1" customWidth="1"/>
    <col min="1542" max="1542" width="0" style="1" hidden="1" customWidth="1"/>
    <col min="1543" max="1543" width="24.7109375" style="1" customWidth="1"/>
    <col min="1544" max="1544" width="12.28515625" style="1" customWidth="1"/>
    <col min="1545" max="1545" width="0" style="1" hidden="1" customWidth="1"/>
    <col min="1546" max="1546" width="3.42578125" style="1" customWidth="1"/>
    <col min="1547" max="1547" width="0" style="1" hidden="1" customWidth="1"/>
    <col min="1548" max="1548" width="17.7109375" style="1" customWidth="1"/>
    <col min="1549" max="1549" width="3.42578125" style="1" customWidth="1"/>
    <col min="1550" max="1550" width="0" style="1" hidden="1" customWidth="1"/>
    <col min="1551" max="1551" width="23.7109375" style="1" customWidth="1"/>
    <col min="1552" max="1552" width="10" style="1" customWidth="1"/>
    <col min="1553" max="1553" width="0" style="1" hidden="1" customWidth="1"/>
    <col min="1554" max="1555" width="14.7109375" style="1" customWidth="1"/>
    <col min="1556" max="1556" width="12.85546875" style="1" customWidth="1"/>
    <col min="1557" max="1557" width="3.28515625" style="1" customWidth="1"/>
    <col min="1558" max="1558" width="30.28515625" style="1" customWidth="1"/>
    <col min="1559" max="1559" width="5" style="1" customWidth="1"/>
    <col min="1560" max="1560" width="0" style="1" hidden="1" customWidth="1"/>
    <col min="1561" max="1561" width="14.28515625" style="1" customWidth="1"/>
    <col min="1562" max="1562" width="5.7109375" style="1" customWidth="1"/>
    <col min="1563" max="1563" width="0" style="1" hidden="1" customWidth="1"/>
    <col min="1564" max="1564" width="17.28515625" style="1" customWidth="1"/>
    <col min="1565" max="1565" width="12.7109375" style="1" customWidth="1"/>
    <col min="1566" max="1566" width="0" style="1" hidden="1" customWidth="1"/>
    <col min="1567" max="1567" width="5.28515625" style="1" customWidth="1"/>
    <col min="1568" max="1568" width="0" style="1" hidden="1" customWidth="1"/>
    <col min="1569" max="1569" width="17" style="1" customWidth="1"/>
    <col min="1570" max="1570" width="6.28515625" style="1" customWidth="1"/>
    <col min="1571" max="1571" width="0" style="1" hidden="1" customWidth="1"/>
    <col min="1572" max="1572" width="14.28515625" style="1" customWidth="1"/>
    <col min="1573" max="1573" width="7.5703125" style="1" customWidth="1"/>
    <col min="1574" max="1574" width="0" style="1" hidden="1" customWidth="1"/>
    <col min="1575" max="1576" width="14.28515625" style="1" customWidth="1"/>
    <col min="1577" max="1577" width="20.85546875" style="1" customWidth="1"/>
    <col min="1578" max="1578" width="14.42578125" style="1" customWidth="1"/>
    <col min="1579" max="1579" width="15" style="1" customWidth="1"/>
    <col min="1580" max="1580" width="2.7109375" style="1" customWidth="1"/>
    <col min="1581" max="1581" width="11.7109375" style="1" customWidth="1"/>
    <col min="1582" max="1582" width="11.5703125" style="1" customWidth="1"/>
    <col min="1583" max="1583" width="2.28515625" style="1" customWidth="1"/>
    <col min="1584" max="1584" width="41" style="1" customWidth="1"/>
    <col min="1585" max="1585" width="14.28515625" style="1" customWidth="1"/>
    <col min="1586" max="1587" width="11.5703125" style="1" customWidth="1"/>
    <col min="1588" max="1588" width="21.85546875" style="1" customWidth="1"/>
    <col min="1589" max="1780" width="11.42578125" style="1"/>
    <col min="1781" max="1781" width="21.85546875" style="1" customWidth="1"/>
    <col min="1782" max="1782" width="13.85546875" style="1" customWidth="1"/>
    <col min="1783" max="1783" width="38.7109375" style="1" customWidth="1"/>
    <col min="1784" max="1784" width="3" style="1" bestFit="1" customWidth="1"/>
    <col min="1785" max="1785" width="32.28515625" style="1" customWidth="1"/>
    <col min="1786" max="1786" width="46.28515625" style="1" customWidth="1"/>
    <col min="1787" max="1787" width="19" style="1" customWidth="1"/>
    <col min="1788" max="1788" width="0" style="1" hidden="1" customWidth="1"/>
    <col min="1789" max="1789" width="17.7109375" style="1" customWidth="1"/>
    <col min="1790" max="1790" width="0" style="1" hidden="1" customWidth="1"/>
    <col min="1791" max="1791" width="22.28515625" style="1" customWidth="1"/>
    <col min="1792" max="1792" width="5.28515625" style="1" customWidth="1"/>
    <col min="1793" max="1793" width="36.28515625" style="1" customWidth="1"/>
    <col min="1794" max="1794" width="5.7109375" style="1" customWidth="1"/>
    <col min="1795" max="1795" width="0" style="1" hidden="1" customWidth="1"/>
    <col min="1796" max="1796" width="20.7109375" style="1" customWidth="1"/>
    <col min="1797" max="1797" width="4.85546875" style="1" customWidth="1"/>
    <col min="1798" max="1798" width="0" style="1" hidden="1" customWidth="1"/>
    <col min="1799" max="1799" width="24.7109375" style="1" customWidth="1"/>
    <col min="1800" max="1800" width="12.28515625" style="1" customWidth="1"/>
    <col min="1801" max="1801" width="0" style="1" hidden="1" customWidth="1"/>
    <col min="1802" max="1802" width="3.42578125" style="1" customWidth="1"/>
    <col min="1803" max="1803" width="0" style="1" hidden="1" customWidth="1"/>
    <col min="1804" max="1804" width="17.7109375" style="1" customWidth="1"/>
    <col min="1805" max="1805" width="3.42578125" style="1" customWidth="1"/>
    <col min="1806" max="1806" width="0" style="1" hidden="1" customWidth="1"/>
    <col min="1807" max="1807" width="23.7109375" style="1" customWidth="1"/>
    <col min="1808" max="1808" width="10" style="1" customWidth="1"/>
    <col min="1809" max="1809" width="0" style="1" hidden="1" customWidth="1"/>
    <col min="1810" max="1811" width="14.7109375" style="1" customWidth="1"/>
    <col min="1812" max="1812" width="12.85546875" style="1" customWidth="1"/>
    <col min="1813" max="1813" width="3.28515625" style="1" customWidth="1"/>
    <col min="1814" max="1814" width="30.28515625" style="1" customWidth="1"/>
    <col min="1815" max="1815" width="5" style="1" customWidth="1"/>
    <col min="1816" max="1816" width="0" style="1" hidden="1" customWidth="1"/>
    <col min="1817" max="1817" width="14.28515625" style="1" customWidth="1"/>
    <col min="1818" max="1818" width="5.7109375" style="1" customWidth="1"/>
    <col min="1819" max="1819" width="0" style="1" hidden="1" customWidth="1"/>
    <col min="1820" max="1820" width="17.28515625" style="1" customWidth="1"/>
    <col min="1821" max="1821" width="12.7109375" style="1" customWidth="1"/>
    <col min="1822" max="1822" width="0" style="1" hidden="1" customWidth="1"/>
    <col min="1823" max="1823" width="5.28515625" style="1" customWidth="1"/>
    <col min="1824" max="1824" width="0" style="1" hidden="1" customWidth="1"/>
    <col min="1825" max="1825" width="17" style="1" customWidth="1"/>
    <col min="1826" max="1826" width="6.28515625" style="1" customWidth="1"/>
    <col min="1827" max="1827" width="0" style="1" hidden="1" customWidth="1"/>
    <col min="1828" max="1828" width="14.28515625" style="1" customWidth="1"/>
    <col min="1829" max="1829" width="7.5703125" style="1" customWidth="1"/>
    <col min="1830" max="1830" width="0" style="1" hidden="1" customWidth="1"/>
    <col min="1831" max="1832" width="14.28515625" style="1" customWidth="1"/>
    <col min="1833" max="1833" width="20.85546875" style="1" customWidth="1"/>
    <col min="1834" max="1834" width="14.42578125" style="1" customWidth="1"/>
    <col min="1835" max="1835" width="15" style="1" customWidth="1"/>
    <col min="1836" max="1836" width="2.7109375" style="1" customWidth="1"/>
    <col min="1837" max="1837" width="11.7109375" style="1" customWidth="1"/>
    <col min="1838" max="1838" width="11.5703125" style="1" customWidth="1"/>
    <col min="1839" max="1839" width="2.28515625" style="1" customWidth="1"/>
    <col min="1840" max="1840" width="41" style="1" customWidth="1"/>
    <col min="1841" max="1841" width="14.28515625" style="1" customWidth="1"/>
    <col min="1842" max="1843" width="11.5703125" style="1" customWidth="1"/>
    <col min="1844" max="1844" width="21.85546875" style="1" customWidth="1"/>
    <col min="1845" max="2036" width="11.42578125" style="1"/>
    <col min="2037" max="2037" width="21.85546875" style="1" customWidth="1"/>
    <col min="2038" max="2038" width="13.85546875" style="1" customWidth="1"/>
    <col min="2039" max="2039" width="38.7109375" style="1" customWidth="1"/>
    <col min="2040" max="2040" width="3" style="1" bestFit="1" customWidth="1"/>
    <col min="2041" max="2041" width="32.28515625" style="1" customWidth="1"/>
    <col min="2042" max="2042" width="46.28515625" style="1" customWidth="1"/>
    <col min="2043" max="2043" width="19" style="1" customWidth="1"/>
    <col min="2044" max="2044" width="0" style="1" hidden="1" customWidth="1"/>
    <col min="2045" max="2045" width="17.7109375" style="1" customWidth="1"/>
    <col min="2046" max="2046" width="0" style="1" hidden="1" customWidth="1"/>
    <col min="2047" max="2047" width="22.28515625" style="1" customWidth="1"/>
    <col min="2048" max="2048" width="5.28515625" style="1" customWidth="1"/>
    <col min="2049" max="2049" width="36.28515625" style="1" customWidth="1"/>
    <col min="2050" max="2050" width="5.7109375" style="1" customWidth="1"/>
    <col min="2051" max="2051" width="0" style="1" hidden="1" customWidth="1"/>
    <col min="2052" max="2052" width="20.7109375" style="1" customWidth="1"/>
    <col min="2053" max="2053" width="4.85546875" style="1" customWidth="1"/>
    <col min="2054" max="2054" width="0" style="1" hidden="1" customWidth="1"/>
    <col min="2055" max="2055" width="24.7109375" style="1" customWidth="1"/>
    <col min="2056" max="2056" width="12.28515625" style="1" customWidth="1"/>
    <col min="2057" max="2057" width="0" style="1" hidden="1" customWidth="1"/>
    <col min="2058" max="2058" width="3.42578125" style="1" customWidth="1"/>
    <col min="2059" max="2059" width="0" style="1" hidden="1" customWidth="1"/>
    <col min="2060" max="2060" width="17.7109375" style="1" customWidth="1"/>
    <col min="2061" max="2061" width="3.42578125" style="1" customWidth="1"/>
    <col min="2062" max="2062" width="0" style="1" hidden="1" customWidth="1"/>
    <col min="2063" max="2063" width="23.7109375" style="1" customWidth="1"/>
    <col min="2064" max="2064" width="10" style="1" customWidth="1"/>
    <col min="2065" max="2065" width="0" style="1" hidden="1" customWidth="1"/>
    <col min="2066" max="2067" width="14.7109375" style="1" customWidth="1"/>
    <col min="2068" max="2068" width="12.85546875" style="1" customWidth="1"/>
    <col min="2069" max="2069" width="3.28515625" style="1" customWidth="1"/>
    <col min="2070" max="2070" width="30.28515625" style="1" customWidth="1"/>
    <col min="2071" max="2071" width="5" style="1" customWidth="1"/>
    <col min="2072" max="2072" width="0" style="1" hidden="1" customWidth="1"/>
    <col min="2073" max="2073" width="14.28515625" style="1" customWidth="1"/>
    <col min="2074" max="2074" width="5.7109375" style="1" customWidth="1"/>
    <col min="2075" max="2075" width="0" style="1" hidden="1" customWidth="1"/>
    <col min="2076" max="2076" width="17.28515625" style="1" customWidth="1"/>
    <col min="2077" max="2077" width="12.7109375" style="1" customWidth="1"/>
    <col min="2078" max="2078" width="0" style="1" hidden="1" customWidth="1"/>
    <col min="2079" max="2079" width="5.28515625" style="1" customWidth="1"/>
    <col min="2080" max="2080" width="0" style="1" hidden="1" customWidth="1"/>
    <col min="2081" max="2081" width="17" style="1" customWidth="1"/>
    <col min="2082" max="2082" width="6.28515625" style="1" customWidth="1"/>
    <col min="2083" max="2083" width="0" style="1" hidden="1" customWidth="1"/>
    <col min="2084" max="2084" width="14.28515625" style="1" customWidth="1"/>
    <col min="2085" max="2085" width="7.5703125" style="1" customWidth="1"/>
    <col min="2086" max="2086" width="0" style="1" hidden="1" customWidth="1"/>
    <col min="2087" max="2088" width="14.28515625" style="1" customWidth="1"/>
    <col min="2089" max="2089" width="20.85546875" style="1" customWidth="1"/>
    <col min="2090" max="2090" width="14.42578125" style="1" customWidth="1"/>
    <col min="2091" max="2091" width="15" style="1" customWidth="1"/>
    <col min="2092" max="2092" width="2.7109375" style="1" customWidth="1"/>
    <col min="2093" max="2093" width="11.7109375" style="1" customWidth="1"/>
    <col min="2094" max="2094" width="11.5703125" style="1" customWidth="1"/>
    <col min="2095" max="2095" width="2.28515625" style="1" customWidth="1"/>
    <col min="2096" max="2096" width="41" style="1" customWidth="1"/>
    <col min="2097" max="2097" width="14.28515625" style="1" customWidth="1"/>
    <col min="2098" max="2099" width="11.5703125" style="1" customWidth="1"/>
    <col min="2100" max="2100" width="21.85546875" style="1" customWidth="1"/>
    <col min="2101" max="2292" width="11.42578125" style="1"/>
    <col min="2293" max="2293" width="21.85546875" style="1" customWidth="1"/>
    <col min="2294" max="2294" width="13.85546875" style="1" customWidth="1"/>
    <col min="2295" max="2295" width="38.7109375" style="1" customWidth="1"/>
    <col min="2296" max="2296" width="3" style="1" bestFit="1" customWidth="1"/>
    <col min="2297" max="2297" width="32.28515625" style="1" customWidth="1"/>
    <col min="2298" max="2298" width="46.28515625" style="1" customWidth="1"/>
    <col min="2299" max="2299" width="19" style="1" customWidth="1"/>
    <col min="2300" max="2300" width="0" style="1" hidden="1" customWidth="1"/>
    <col min="2301" max="2301" width="17.7109375" style="1" customWidth="1"/>
    <col min="2302" max="2302" width="0" style="1" hidden="1" customWidth="1"/>
    <col min="2303" max="2303" width="22.28515625" style="1" customWidth="1"/>
    <col min="2304" max="2304" width="5.28515625" style="1" customWidth="1"/>
    <col min="2305" max="2305" width="36.28515625" style="1" customWidth="1"/>
    <col min="2306" max="2306" width="5.7109375" style="1" customWidth="1"/>
    <col min="2307" max="2307" width="0" style="1" hidden="1" customWidth="1"/>
    <col min="2308" max="2308" width="20.7109375" style="1" customWidth="1"/>
    <col min="2309" max="2309" width="4.85546875" style="1" customWidth="1"/>
    <col min="2310" max="2310" width="0" style="1" hidden="1" customWidth="1"/>
    <col min="2311" max="2311" width="24.7109375" style="1" customWidth="1"/>
    <col min="2312" max="2312" width="12.28515625" style="1" customWidth="1"/>
    <col min="2313" max="2313" width="0" style="1" hidden="1" customWidth="1"/>
    <col min="2314" max="2314" width="3.42578125" style="1" customWidth="1"/>
    <col min="2315" max="2315" width="0" style="1" hidden="1" customWidth="1"/>
    <col min="2316" max="2316" width="17.7109375" style="1" customWidth="1"/>
    <col min="2317" max="2317" width="3.42578125" style="1" customWidth="1"/>
    <col min="2318" max="2318" width="0" style="1" hidden="1" customWidth="1"/>
    <col min="2319" max="2319" width="23.7109375" style="1" customWidth="1"/>
    <col min="2320" max="2320" width="10" style="1" customWidth="1"/>
    <col min="2321" max="2321" width="0" style="1" hidden="1" customWidth="1"/>
    <col min="2322" max="2323" width="14.7109375" style="1" customWidth="1"/>
    <col min="2324" max="2324" width="12.85546875" style="1" customWidth="1"/>
    <col min="2325" max="2325" width="3.28515625" style="1" customWidth="1"/>
    <col min="2326" max="2326" width="30.28515625" style="1" customWidth="1"/>
    <col min="2327" max="2327" width="5" style="1" customWidth="1"/>
    <col min="2328" max="2328" width="0" style="1" hidden="1" customWidth="1"/>
    <col min="2329" max="2329" width="14.28515625" style="1" customWidth="1"/>
    <col min="2330" max="2330" width="5.7109375" style="1" customWidth="1"/>
    <col min="2331" max="2331" width="0" style="1" hidden="1" customWidth="1"/>
    <col min="2332" max="2332" width="17.28515625" style="1" customWidth="1"/>
    <col min="2333" max="2333" width="12.7109375" style="1" customWidth="1"/>
    <col min="2334" max="2334" width="0" style="1" hidden="1" customWidth="1"/>
    <col min="2335" max="2335" width="5.28515625" style="1" customWidth="1"/>
    <col min="2336" max="2336" width="0" style="1" hidden="1" customWidth="1"/>
    <col min="2337" max="2337" width="17" style="1" customWidth="1"/>
    <col min="2338" max="2338" width="6.28515625" style="1" customWidth="1"/>
    <col min="2339" max="2339" width="0" style="1" hidden="1" customWidth="1"/>
    <col min="2340" max="2340" width="14.28515625" style="1" customWidth="1"/>
    <col min="2341" max="2341" width="7.5703125" style="1" customWidth="1"/>
    <col min="2342" max="2342" width="0" style="1" hidden="1" customWidth="1"/>
    <col min="2343" max="2344" width="14.28515625" style="1" customWidth="1"/>
    <col min="2345" max="2345" width="20.85546875" style="1" customWidth="1"/>
    <col min="2346" max="2346" width="14.42578125" style="1" customWidth="1"/>
    <col min="2347" max="2347" width="15" style="1" customWidth="1"/>
    <col min="2348" max="2348" width="2.7109375" style="1" customWidth="1"/>
    <col min="2349" max="2349" width="11.7109375" style="1" customWidth="1"/>
    <col min="2350" max="2350" width="11.5703125" style="1" customWidth="1"/>
    <col min="2351" max="2351" width="2.28515625" style="1" customWidth="1"/>
    <col min="2352" max="2352" width="41" style="1" customWidth="1"/>
    <col min="2353" max="2353" width="14.28515625" style="1" customWidth="1"/>
    <col min="2354" max="2355" width="11.5703125" style="1" customWidth="1"/>
    <col min="2356" max="2356" width="21.85546875" style="1" customWidth="1"/>
    <col min="2357" max="2548" width="11.42578125" style="1"/>
    <col min="2549" max="2549" width="21.85546875" style="1" customWidth="1"/>
    <col min="2550" max="2550" width="13.85546875" style="1" customWidth="1"/>
    <col min="2551" max="2551" width="38.7109375" style="1" customWidth="1"/>
    <col min="2552" max="2552" width="3" style="1" bestFit="1" customWidth="1"/>
    <col min="2553" max="2553" width="32.28515625" style="1" customWidth="1"/>
    <col min="2554" max="2554" width="46.28515625" style="1" customWidth="1"/>
    <col min="2555" max="2555" width="19" style="1" customWidth="1"/>
    <col min="2556" max="2556" width="0" style="1" hidden="1" customWidth="1"/>
    <col min="2557" max="2557" width="17.7109375" style="1" customWidth="1"/>
    <col min="2558" max="2558" width="0" style="1" hidden="1" customWidth="1"/>
    <col min="2559" max="2559" width="22.28515625" style="1" customWidth="1"/>
    <col min="2560" max="2560" width="5.28515625" style="1" customWidth="1"/>
    <col min="2561" max="2561" width="36.28515625" style="1" customWidth="1"/>
    <col min="2562" max="2562" width="5.7109375" style="1" customWidth="1"/>
    <col min="2563" max="2563" width="0" style="1" hidden="1" customWidth="1"/>
    <col min="2564" max="2564" width="20.7109375" style="1" customWidth="1"/>
    <col min="2565" max="2565" width="4.85546875" style="1" customWidth="1"/>
    <col min="2566" max="2566" width="0" style="1" hidden="1" customWidth="1"/>
    <col min="2567" max="2567" width="24.7109375" style="1" customWidth="1"/>
    <col min="2568" max="2568" width="12.28515625" style="1" customWidth="1"/>
    <col min="2569" max="2569" width="0" style="1" hidden="1" customWidth="1"/>
    <col min="2570" max="2570" width="3.42578125" style="1" customWidth="1"/>
    <col min="2571" max="2571" width="0" style="1" hidden="1" customWidth="1"/>
    <col min="2572" max="2572" width="17.7109375" style="1" customWidth="1"/>
    <col min="2573" max="2573" width="3.42578125" style="1" customWidth="1"/>
    <col min="2574" max="2574" width="0" style="1" hidden="1" customWidth="1"/>
    <col min="2575" max="2575" width="23.7109375" style="1" customWidth="1"/>
    <col min="2576" max="2576" width="10" style="1" customWidth="1"/>
    <col min="2577" max="2577" width="0" style="1" hidden="1" customWidth="1"/>
    <col min="2578" max="2579" width="14.7109375" style="1" customWidth="1"/>
    <col min="2580" max="2580" width="12.85546875" style="1" customWidth="1"/>
    <col min="2581" max="2581" width="3.28515625" style="1" customWidth="1"/>
    <col min="2582" max="2582" width="30.28515625" style="1" customWidth="1"/>
    <col min="2583" max="2583" width="5" style="1" customWidth="1"/>
    <col min="2584" max="2584" width="0" style="1" hidden="1" customWidth="1"/>
    <col min="2585" max="2585" width="14.28515625" style="1" customWidth="1"/>
    <col min="2586" max="2586" width="5.7109375" style="1" customWidth="1"/>
    <col min="2587" max="2587" width="0" style="1" hidden="1" customWidth="1"/>
    <col min="2588" max="2588" width="17.28515625" style="1" customWidth="1"/>
    <col min="2589" max="2589" width="12.7109375" style="1" customWidth="1"/>
    <col min="2590" max="2590" width="0" style="1" hidden="1" customWidth="1"/>
    <col min="2591" max="2591" width="5.28515625" style="1" customWidth="1"/>
    <col min="2592" max="2592" width="0" style="1" hidden="1" customWidth="1"/>
    <col min="2593" max="2593" width="17" style="1" customWidth="1"/>
    <col min="2594" max="2594" width="6.28515625" style="1" customWidth="1"/>
    <col min="2595" max="2595" width="0" style="1" hidden="1" customWidth="1"/>
    <col min="2596" max="2596" width="14.28515625" style="1" customWidth="1"/>
    <col min="2597" max="2597" width="7.5703125" style="1" customWidth="1"/>
    <col min="2598" max="2598" width="0" style="1" hidden="1" customWidth="1"/>
    <col min="2599" max="2600" width="14.28515625" style="1" customWidth="1"/>
    <col min="2601" max="2601" width="20.85546875" style="1" customWidth="1"/>
    <col min="2602" max="2602" width="14.42578125" style="1" customWidth="1"/>
    <col min="2603" max="2603" width="15" style="1" customWidth="1"/>
    <col min="2604" max="2604" width="2.7109375" style="1" customWidth="1"/>
    <col min="2605" max="2605" width="11.7109375" style="1" customWidth="1"/>
    <col min="2606" max="2606" width="11.5703125" style="1" customWidth="1"/>
    <col min="2607" max="2607" width="2.28515625" style="1" customWidth="1"/>
    <col min="2608" max="2608" width="41" style="1" customWidth="1"/>
    <col min="2609" max="2609" width="14.28515625" style="1" customWidth="1"/>
    <col min="2610" max="2611" width="11.5703125" style="1" customWidth="1"/>
    <col min="2612" max="2612" width="21.85546875" style="1" customWidth="1"/>
    <col min="2613" max="2804" width="11.42578125" style="1"/>
    <col min="2805" max="2805" width="21.85546875" style="1" customWidth="1"/>
    <col min="2806" max="2806" width="13.85546875" style="1" customWidth="1"/>
    <col min="2807" max="2807" width="38.7109375" style="1" customWidth="1"/>
    <col min="2808" max="2808" width="3" style="1" bestFit="1" customWidth="1"/>
    <col min="2809" max="2809" width="32.28515625" style="1" customWidth="1"/>
    <col min="2810" max="2810" width="46.28515625" style="1" customWidth="1"/>
    <col min="2811" max="2811" width="19" style="1" customWidth="1"/>
    <col min="2812" max="2812" width="0" style="1" hidden="1" customWidth="1"/>
    <col min="2813" max="2813" width="17.7109375" style="1" customWidth="1"/>
    <col min="2814" max="2814" width="0" style="1" hidden="1" customWidth="1"/>
    <col min="2815" max="2815" width="22.28515625" style="1" customWidth="1"/>
    <col min="2816" max="2816" width="5.28515625" style="1" customWidth="1"/>
    <col min="2817" max="2817" width="36.28515625" style="1" customWidth="1"/>
    <col min="2818" max="2818" width="5.7109375" style="1" customWidth="1"/>
    <col min="2819" max="2819" width="0" style="1" hidden="1" customWidth="1"/>
    <col min="2820" max="2820" width="20.7109375" style="1" customWidth="1"/>
    <col min="2821" max="2821" width="4.85546875" style="1" customWidth="1"/>
    <col min="2822" max="2822" width="0" style="1" hidden="1" customWidth="1"/>
    <col min="2823" max="2823" width="24.7109375" style="1" customWidth="1"/>
    <col min="2824" max="2824" width="12.28515625" style="1" customWidth="1"/>
    <col min="2825" max="2825" width="0" style="1" hidden="1" customWidth="1"/>
    <col min="2826" max="2826" width="3.42578125" style="1" customWidth="1"/>
    <col min="2827" max="2827" width="0" style="1" hidden="1" customWidth="1"/>
    <col min="2828" max="2828" width="17.7109375" style="1" customWidth="1"/>
    <col min="2829" max="2829" width="3.42578125" style="1" customWidth="1"/>
    <col min="2830" max="2830" width="0" style="1" hidden="1" customWidth="1"/>
    <col min="2831" max="2831" width="23.7109375" style="1" customWidth="1"/>
    <col min="2832" max="2832" width="10" style="1" customWidth="1"/>
    <col min="2833" max="2833" width="0" style="1" hidden="1" customWidth="1"/>
    <col min="2834" max="2835" width="14.7109375" style="1" customWidth="1"/>
    <col min="2836" max="2836" width="12.85546875" style="1" customWidth="1"/>
    <col min="2837" max="2837" width="3.28515625" style="1" customWidth="1"/>
    <col min="2838" max="2838" width="30.28515625" style="1" customWidth="1"/>
    <col min="2839" max="2839" width="5" style="1" customWidth="1"/>
    <col min="2840" max="2840" width="0" style="1" hidden="1" customWidth="1"/>
    <col min="2841" max="2841" width="14.28515625" style="1" customWidth="1"/>
    <col min="2842" max="2842" width="5.7109375" style="1" customWidth="1"/>
    <col min="2843" max="2843" width="0" style="1" hidden="1" customWidth="1"/>
    <col min="2844" max="2844" width="17.28515625" style="1" customWidth="1"/>
    <col min="2845" max="2845" width="12.7109375" style="1" customWidth="1"/>
    <col min="2846" max="2846" width="0" style="1" hidden="1" customWidth="1"/>
    <col min="2847" max="2847" width="5.28515625" style="1" customWidth="1"/>
    <col min="2848" max="2848" width="0" style="1" hidden="1" customWidth="1"/>
    <col min="2849" max="2849" width="17" style="1" customWidth="1"/>
    <col min="2850" max="2850" width="6.28515625" style="1" customWidth="1"/>
    <col min="2851" max="2851" width="0" style="1" hidden="1" customWidth="1"/>
    <col min="2852" max="2852" width="14.28515625" style="1" customWidth="1"/>
    <col min="2853" max="2853" width="7.5703125" style="1" customWidth="1"/>
    <col min="2854" max="2854" width="0" style="1" hidden="1" customWidth="1"/>
    <col min="2855" max="2856" width="14.28515625" style="1" customWidth="1"/>
    <col min="2857" max="2857" width="20.85546875" style="1" customWidth="1"/>
    <col min="2858" max="2858" width="14.42578125" style="1" customWidth="1"/>
    <col min="2859" max="2859" width="15" style="1" customWidth="1"/>
    <col min="2860" max="2860" width="2.7109375" style="1" customWidth="1"/>
    <col min="2861" max="2861" width="11.7109375" style="1" customWidth="1"/>
    <col min="2862" max="2862" width="11.5703125" style="1" customWidth="1"/>
    <col min="2863" max="2863" width="2.28515625" style="1" customWidth="1"/>
    <col min="2864" max="2864" width="41" style="1" customWidth="1"/>
    <col min="2865" max="2865" width="14.28515625" style="1" customWidth="1"/>
    <col min="2866" max="2867" width="11.5703125" style="1" customWidth="1"/>
    <col min="2868" max="2868" width="21.85546875" style="1" customWidth="1"/>
    <col min="2869" max="3060" width="11.42578125" style="1"/>
    <col min="3061" max="3061" width="21.85546875" style="1" customWidth="1"/>
    <col min="3062" max="3062" width="13.85546875" style="1" customWidth="1"/>
    <col min="3063" max="3063" width="38.7109375" style="1" customWidth="1"/>
    <col min="3064" max="3064" width="3" style="1" bestFit="1" customWidth="1"/>
    <col min="3065" max="3065" width="32.28515625" style="1" customWidth="1"/>
    <col min="3066" max="3066" width="46.28515625" style="1" customWidth="1"/>
    <col min="3067" max="3067" width="19" style="1" customWidth="1"/>
    <col min="3068" max="3068" width="0" style="1" hidden="1" customWidth="1"/>
    <col min="3069" max="3069" width="17.7109375" style="1" customWidth="1"/>
    <col min="3070" max="3070" width="0" style="1" hidden="1" customWidth="1"/>
    <col min="3071" max="3071" width="22.28515625" style="1" customWidth="1"/>
    <col min="3072" max="3072" width="5.28515625" style="1" customWidth="1"/>
    <col min="3073" max="3073" width="36.28515625" style="1" customWidth="1"/>
    <col min="3074" max="3074" width="5.7109375" style="1" customWidth="1"/>
    <col min="3075" max="3075" width="0" style="1" hidden="1" customWidth="1"/>
    <col min="3076" max="3076" width="20.7109375" style="1" customWidth="1"/>
    <col min="3077" max="3077" width="4.85546875" style="1" customWidth="1"/>
    <col min="3078" max="3078" width="0" style="1" hidden="1" customWidth="1"/>
    <col min="3079" max="3079" width="24.7109375" style="1" customWidth="1"/>
    <col min="3080" max="3080" width="12.28515625" style="1" customWidth="1"/>
    <col min="3081" max="3081" width="0" style="1" hidden="1" customWidth="1"/>
    <col min="3082" max="3082" width="3.42578125" style="1" customWidth="1"/>
    <col min="3083" max="3083" width="0" style="1" hidden="1" customWidth="1"/>
    <col min="3084" max="3084" width="17.7109375" style="1" customWidth="1"/>
    <col min="3085" max="3085" width="3.42578125" style="1" customWidth="1"/>
    <col min="3086" max="3086" width="0" style="1" hidden="1" customWidth="1"/>
    <col min="3087" max="3087" width="23.7109375" style="1" customWidth="1"/>
    <col min="3088" max="3088" width="10" style="1" customWidth="1"/>
    <col min="3089" max="3089" width="0" style="1" hidden="1" customWidth="1"/>
    <col min="3090" max="3091" width="14.7109375" style="1" customWidth="1"/>
    <col min="3092" max="3092" width="12.85546875" style="1" customWidth="1"/>
    <col min="3093" max="3093" width="3.28515625" style="1" customWidth="1"/>
    <col min="3094" max="3094" width="30.28515625" style="1" customWidth="1"/>
    <col min="3095" max="3095" width="5" style="1" customWidth="1"/>
    <col min="3096" max="3096" width="0" style="1" hidden="1" customWidth="1"/>
    <col min="3097" max="3097" width="14.28515625" style="1" customWidth="1"/>
    <col min="3098" max="3098" width="5.7109375" style="1" customWidth="1"/>
    <col min="3099" max="3099" width="0" style="1" hidden="1" customWidth="1"/>
    <col min="3100" max="3100" width="17.28515625" style="1" customWidth="1"/>
    <col min="3101" max="3101" width="12.7109375" style="1" customWidth="1"/>
    <col min="3102" max="3102" width="0" style="1" hidden="1" customWidth="1"/>
    <col min="3103" max="3103" width="5.28515625" style="1" customWidth="1"/>
    <col min="3104" max="3104" width="0" style="1" hidden="1" customWidth="1"/>
    <col min="3105" max="3105" width="17" style="1" customWidth="1"/>
    <col min="3106" max="3106" width="6.28515625" style="1" customWidth="1"/>
    <col min="3107" max="3107" width="0" style="1" hidden="1" customWidth="1"/>
    <col min="3108" max="3108" width="14.28515625" style="1" customWidth="1"/>
    <col min="3109" max="3109" width="7.5703125" style="1" customWidth="1"/>
    <col min="3110" max="3110" width="0" style="1" hidden="1" customWidth="1"/>
    <col min="3111" max="3112" width="14.28515625" style="1" customWidth="1"/>
    <col min="3113" max="3113" width="20.85546875" style="1" customWidth="1"/>
    <col min="3114" max="3114" width="14.42578125" style="1" customWidth="1"/>
    <col min="3115" max="3115" width="15" style="1" customWidth="1"/>
    <col min="3116" max="3116" width="2.7109375" style="1" customWidth="1"/>
    <col min="3117" max="3117" width="11.7109375" style="1" customWidth="1"/>
    <col min="3118" max="3118" width="11.5703125" style="1" customWidth="1"/>
    <col min="3119" max="3119" width="2.28515625" style="1" customWidth="1"/>
    <col min="3120" max="3120" width="41" style="1" customWidth="1"/>
    <col min="3121" max="3121" width="14.28515625" style="1" customWidth="1"/>
    <col min="3122" max="3123" width="11.5703125" style="1" customWidth="1"/>
    <col min="3124" max="3124" width="21.85546875" style="1" customWidth="1"/>
    <col min="3125" max="3316" width="11.42578125" style="1"/>
    <col min="3317" max="3317" width="21.85546875" style="1" customWidth="1"/>
    <col min="3318" max="3318" width="13.85546875" style="1" customWidth="1"/>
    <col min="3319" max="3319" width="38.7109375" style="1" customWidth="1"/>
    <col min="3320" max="3320" width="3" style="1" bestFit="1" customWidth="1"/>
    <col min="3321" max="3321" width="32.28515625" style="1" customWidth="1"/>
    <col min="3322" max="3322" width="46.28515625" style="1" customWidth="1"/>
    <col min="3323" max="3323" width="19" style="1" customWidth="1"/>
    <col min="3324" max="3324" width="0" style="1" hidden="1" customWidth="1"/>
    <col min="3325" max="3325" width="17.7109375" style="1" customWidth="1"/>
    <col min="3326" max="3326" width="0" style="1" hidden="1" customWidth="1"/>
    <col min="3327" max="3327" width="22.28515625" style="1" customWidth="1"/>
    <col min="3328" max="3328" width="5.28515625" style="1" customWidth="1"/>
    <col min="3329" max="3329" width="36.28515625" style="1" customWidth="1"/>
    <col min="3330" max="3330" width="5.7109375" style="1" customWidth="1"/>
    <col min="3331" max="3331" width="0" style="1" hidden="1" customWidth="1"/>
    <col min="3332" max="3332" width="20.7109375" style="1" customWidth="1"/>
    <col min="3333" max="3333" width="4.85546875" style="1" customWidth="1"/>
    <col min="3334" max="3334" width="0" style="1" hidden="1" customWidth="1"/>
    <col min="3335" max="3335" width="24.7109375" style="1" customWidth="1"/>
    <col min="3336" max="3336" width="12.28515625" style="1" customWidth="1"/>
    <col min="3337" max="3337" width="0" style="1" hidden="1" customWidth="1"/>
    <col min="3338" max="3338" width="3.42578125" style="1" customWidth="1"/>
    <col min="3339" max="3339" width="0" style="1" hidden="1" customWidth="1"/>
    <col min="3340" max="3340" width="17.7109375" style="1" customWidth="1"/>
    <col min="3341" max="3341" width="3.42578125" style="1" customWidth="1"/>
    <col min="3342" max="3342" width="0" style="1" hidden="1" customWidth="1"/>
    <col min="3343" max="3343" width="23.7109375" style="1" customWidth="1"/>
    <col min="3344" max="3344" width="10" style="1" customWidth="1"/>
    <col min="3345" max="3345" width="0" style="1" hidden="1" customWidth="1"/>
    <col min="3346" max="3347" width="14.7109375" style="1" customWidth="1"/>
    <col min="3348" max="3348" width="12.85546875" style="1" customWidth="1"/>
    <col min="3349" max="3349" width="3.28515625" style="1" customWidth="1"/>
    <col min="3350" max="3350" width="30.28515625" style="1" customWidth="1"/>
    <col min="3351" max="3351" width="5" style="1" customWidth="1"/>
    <col min="3352" max="3352" width="0" style="1" hidden="1" customWidth="1"/>
    <col min="3353" max="3353" width="14.28515625" style="1" customWidth="1"/>
    <col min="3354" max="3354" width="5.7109375" style="1" customWidth="1"/>
    <col min="3355" max="3355" width="0" style="1" hidden="1" customWidth="1"/>
    <col min="3356" max="3356" width="17.28515625" style="1" customWidth="1"/>
    <col min="3357" max="3357" width="12.7109375" style="1" customWidth="1"/>
    <col min="3358" max="3358" width="0" style="1" hidden="1" customWidth="1"/>
    <col min="3359" max="3359" width="5.28515625" style="1" customWidth="1"/>
    <col min="3360" max="3360" width="0" style="1" hidden="1" customWidth="1"/>
    <col min="3361" max="3361" width="17" style="1" customWidth="1"/>
    <col min="3362" max="3362" width="6.28515625" style="1" customWidth="1"/>
    <col min="3363" max="3363" width="0" style="1" hidden="1" customWidth="1"/>
    <col min="3364" max="3364" width="14.28515625" style="1" customWidth="1"/>
    <col min="3365" max="3365" width="7.5703125" style="1" customWidth="1"/>
    <col min="3366" max="3366" width="0" style="1" hidden="1" customWidth="1"/>
    <col min="3367" max="3368" width="14.28515625" style="1" customWidth="1"/>
    <col min="3369" max="3369" width="20.85546875" style="1" customWidth="1"/>
    <col min="3370" max="3370" width="14.42578125" style="1" customWidth="1"/>
    <col min="3371" max="3371" width="15" style="1" customWidth="1"/>
    <col min="3372" max="3372" width="2.7109375" style="1" customWidth="1"/>
    <col min="3373" max="3373" width="11.7109375" style="1" customWidth="1"/>
    <col min="3374" max="3374" width="11.5703125" style="1" customWidth="1"/>
    <col min="3375" max="3375" width="2.28515625" style="1" customWidth="1"/>
    <col min="3376" max="3376" width="41" style="1" customWidth="1"/>
    <col min="3377" max="3377" width="14.28515625" style="1" customWidth="1"/>
    <col min="3378" max="3379" width="11.5703125" style="1" customWidth="1"/>
    <col min="3380" max="3380" width="21.85546875" style="1" customWidth="1"/>
    <col min="3381" max="3572" width="11.42578125" style="1"/>
    <col min="3573" max="3573" width="21.85546875" style="1" customWidth="1"/>
    <col min="3574" max="3574" width="13.85546875" style="1" customWidth="1"/>
    <col min="3575" max="3575" width="38.7109375" style="1" customWidth="1"/>
    <col min="3576" max="3576" width="3" style="1" bestFit="1" customWidth="1"/>
    <col min="3577" max="3577" width="32.28515625" style="1" customWidth="1"/>
    <col min="3578" max="3578" width="46.28515625" style="1" customWidth="1"/>
    <col min="3579" max="3579" width="19" style="1" customWidth="1"/>
    <col min="3580" max="3580" width="0" style="1" hidden="1" customWidth="1"/>
    <col min="3581" max="3581" width="17.7109375" style="1" customWidth="1"/>
    <col min="3582" max="3582" width="0" style="1" hidden="1" customWidth="1"/>
    <col min="3583" max="3583" width="22.28515625" style="1" customWidth="1"/>
    <col min="3584" max="3584" width="5.28515625" style="1" customWidth="1"/>
    <col min="3585" max="3585" width="36.28515625" style="1" customWidth="1"/>
    <col min="3586" max="3586" width="5.7109375" style="1" customWidth="1"/>
    <col min="3587" max="3587" width="0" style="1" hidden="1" customWidth="1"/>
    <col min="3588" max="3588" width="20.7109375" style="1" customWidth="1"/>
    <col min="3589" max="3589" width="4.85546875" style="1" customWidth="1"/>
    <col min="3590" max="3590" width="0" style="1" hidden="1" customWidth="1"/>
    <col min="3591" max="3591" width="24.7109375" style="1" customWidth="1"/>
    <col min="3592" max="3592" width="12.28515625" style="1" customWidth="1"/>
    <col min="3593" max="3593" width="0" style="1" hidden="1" customWidth="1"/>
    <col min="3594" max="3594" width="3.42578125" style="1" customWidth="1"/>
    <col min="3595" max="3595" width="0" style="1" hidden="1" customWidth="1"/>
    <col min="3596" max="3596" width="17.7109375" style="1" customWidth="1"/>
    <col min="3597" max="3597" width="3.42578125" style="1" customWidth="1"/>
    <col min="3598" max="3598" width="0" style="1" hidden="1" customWidth="1"/>
    <col min="3599" max="3599" width="23.7109375" style="1" customWidth="1"/>
    <col min="3600" max="3600" width="10" style="1" customWidth="1"/>
    <col min="3601" max="3601" width="0" style="1" hidden="1" customWidth="1"/>
    <col min="3602" max="3603" width="14.7109375" style="1" customWidth="1"/>
    <col min="3604" max="3604" width="12.85546875" style="1" customWidth="1"/>
    <col min="3605" max="3605" width="3.28515625" style="1" customWidth="1"/>
    <col min="3606" max="3606" width="30.28515625" style="1" customWidth="1"/>
    <col min="3607" max="3607" width="5" style="1" customWidth="1"/>
    <col min="3608" max="3608" width="0" style="1" hidden="1" customWidth="1"/>
    <col min="3609" max="3609" width="14.28515625" style="1" customWidth="1"/>
    <col min="3610" max="3610" width="5.7109375" style="1" customWidth="1"/>
    <col min="3611" max="3611" width="0" style="1" hidden="1" customWidth="1"/>
    <col min="3612" max="3612" width="17.28515625" style="1" customWidth="1"/>
    <col min="3613" max="3613" width="12.7109375" style="1" customWidth="1"/>
    <col min="3614" max="3614" width="0" style="1" hidden="1" customWidth="1"/>
    <col min="3615" max="3615" width="5.28515625" style="1" customWidth="1"/>
    <col min="3616" max="3616" width="0" style="1" hidden="1" customWidth="1"/>
    <col min="3617" max="3617" width="17" style="1" customWidth="1"/>
    <col min="3618" max="3618" width="6.28515625" style="1" customWidth="1"/>
    <col min="3619" max="3619" width="0" style="1" hidden="1" customWidth="1"/>
    <col min="3620" max="3620" width="14.28515625" style="1" customWidth="1"/>
    <col min="3621" max="3621" width="7.5703125" style="1" customWidth="1"/>
    <col min="3622" max="3622" width="0" style="1" hidden="1" customWidth="1"/>
    <col min="3623" max="3624" width="14.28515625" style="1" customWidth="1"/>
    <col min="3625" max="3625" width="20.85546875" style="1" customWidth="1"/>
    <col min="3626" max="3626" width="14.42578125" style="1" customWidth="1"/>
    <col min="3627" max="3627" width="15" style="1" customWidth="1"/>
    <col min="3628" max="3628" width="2.7109375" style="1" customWidth="1"/>
    <col min="3629" max="3629" width="11.7109375" style="1" customWidth="1"/>
    <col min="3630" max="3630" width="11.5703125" style="1" customWidth="1"/>
    <col min="3631" max="3631" width="2.28515625" style="1" customWidth="1"/>
    <col min="3632" max="3632" width="41" style="1" customWidth="1"/>
    <col min="3633" max="3633" width="14.28515625" style="1" customWidth="1"/>
    <col min="3634" max="3635" width="11.5703125" style="1" customWidth="1"/>
    <col min="3636" max="3636" width="21.85546875" style="1" customWidth="1"/>
    <col min="3637" max="3828" width="11.42578125" style="1"/>
    <col min="3829" max="3829" width="21.85546875" style="1" customWidth="1"/>
    <col min="3830" max="3830" width="13.85546875" style="1" customWidth="1"/>
    <col min="3831" max="3831" width="38.7109375" style="1" customWidth="1"/>
    <col min="3832" max="3832" width="3" style="1" bestFit="1" customWidth="1"/>
    <col min="3833" max="3833" width="32.28515625" style="1" customWidth="1"/>
    <col min="3834" max="3834" width="46.28515625" style="1" customWidth="1"/>
    <col min="3835" max="3835" width="19" style="1" customWidth="1"/>
    <col min="3836" max="3836" width="0" style="1" hidden="1" customWidth="1"/>
    <col min="3837" max="3837" width="17.7109375" style="1" customWidth="1"/>
    <col min="3838" max="3838" width="0" style="1" hidden="1" customWidth="1"/>
    <col min="3839" max="3839" width="22.28515625" style="1" customWidth="1"/>
    <col min="3840" max="3840" width="5.28515625" style="1" customWidth="1"/>
    <col min="3841" max="3841" width="36.28515625" style="1" customWidth="1"/>
    <col min="3842" max="3842" width="5.7109375" style="1" customWidth="1"/>
    <col min="3843" max="3843" width="0" style="1" hidden="1" customWidth="1"/>
    <col min="3844" max="3844" width="20.7109375" style="1" customWidth="1"/>
    <col min="3845" max="3845" width="4.85546875" style="1" customWidth="1"/>
    <col min="3846" max="3846" width="0" style="1" hidden="1" customWidth="1"/>
    <col min="3847" max="3847" width="24.7109375" style="1" customWidth="1"/>
    <col min="3848" max="3848" width="12.28515625" style="1" customWidth="1"/>
    <col min="3849" max="3849" width="0" style="1" hidden="1" customWidth="1"/>
    <col min="3850" max="3850" width="3.42578125" style="1" customWidth="1"/>
    <col min="3851" max="3851" width="0" style="1" hidden="1" customWidth="1"/>
    <col min="3852" max="3852" width="17.7109375" style="1" customWidth="1"/>
    <col min="3853" max="3853" width="3.42578125" style="1" customWidth="1"/>
    <col min="3854" max="3854" width="0" style="1" hidden="1" customWidth="1"/>
    <col min="3855" max="3855" width="23.7109375" style="1" customWidth="1"/>
    <col min="3856" max="3856" width="10" style="1" customWidth="1"/>
    <col min="3857" max="3857" width="0" style="1" hidden="1" customWidth="1"/>
    <col min="3858" max="3859" width="14.7109375" style="1" customWidth="1"/>
    <col min="3860" max="3860" width="12.85546875" style="1" customWidth="1"/>
    <col min="3861" max="3861" width="3.28515625" style="1" customWidth="1"/>
    <col min="3862" max="3862" width="30.28515625" style="1" customWidth="1"/>
    <col min="3863" max="3863" width="5" style="1" customWidth="1"/>
    <col min="3864" max="3864" width="0" style="1" hidden="1" customWidth="1"/>
    <col min="3865" max="3865" width="14.28515625" style="1" customWidth="1"/>
    <col min="3866" max="3866" width="5.7109375" style="1" customWidth="1"/>
    <col min="3867" max="3867" width="0" style="1" hidden="1" customWidth="1"/>
    <col min="3868" max="3868" width="17.28515625" style="1" customWidth="1"/>
    <col min="3869" max="3869" width="12.7109375" style="1" customWidth="1"/>
    <col min="3870" max="3870" width="0" style="1" hidden="1" customWidth="1"/>
    <col min="3871" max="3871" width="5.28515625" style="1" customWidth="1"/>
    <col min="3872" max="3872" width="0" style="1" hidden="1" customWidth="1"/>
    <col min="3873" max="3873" width="17" style="1" customWidth="1"/>
    <col min="3874" max="3874" width="6.28515625" style="1" customWidth="1"/>
    <col min="3875" max="3875" width="0" style="1" hidden="1" customWidth="1"/>
    <col min="3876" max="3876" width="14.28515625" style="1" customWidth="1"/>
    <col min="3877" max="3877" width="7.5703125" style="1" customWidth="1"/>
    <col min="3878" max="3878" width="0" style="1" hidden="1" customWidth="1"/>
    <col min="3879" max="3880" width="14.28515625" style="1" customWidth="1"/>
    <col min="3881" max="3881" width="20.85546875" style="1" customWidth="1"/>
    <col min="3882" max="3882" width="14.42578125" style="1" customWidth="1"/>
    <col min="3883" max="3883" width="15" style="1" customWidth="1"/>
    <col min="3884" max="3884" width="2.7109375" style="1" customWidth="1"/>
    <col min="3885" max="3885" width="11.7109375" style="1" customWidth="1"/>
    <col min="3886" max="3886" width="11.5703125" style="1" customWidth="1"/>
    <col min="3887" max="3887" width="2.28515625" style="1" customWidth="1"/>
    <col min="3888" max="3888" width="41" style="1" customWidth="1"/>
    <col min="3889" max="3889" width="14.28515625" style="1" customWidth="1"/>
    <col min="3890" max="3891" width="11.5703125" style="1" customWidth="1"/>
    <col min="3892" max="3892" width="21.85546875" style="1" customWidth="1"/>
    <col min="3893" max="4084" width="11.42578125" style="1"/>
    <col min="4085" max="4085" width="21.85546875" style="1" customWidth="1"/>
    <col min="4086" max="4086" width="13.85546875" style="1" customWidth="1"/>
    <col min="4087" max="4087" width="38.7109375" style="1" customWidth="1"/>
    <col min="4088" max="4088" width="3" style="1" bestFit="1" customWidth="1"/>
    <col min="4089" max="4089" width="32.28515625" style="1" customWidth="1"/>
    <col min="4090" max="4090" width="46.28515625" style="1" customWidth="1"/>
    <col min="4091" max="4091" width="19" style="1" customWidth="1"/>
    <col min="4092" max="4092" width="0" style="1" hidden="1" customWidth="1"/>
    <col min="4093" max="4093" width="17.7109375" style="1" customWidth="1"/>
    <col min="4094" max="4094" width="0" style="1" hidden="1" customWidth="1"/>
    <col min="4095" max="4095" width="22.28515625" style="1" customWidth="1"/>
    <col min="4096" max="4096" width="5.28515625" style="1" customWidth="1"/>
    <col min="4097" max="4097" width="36.28515625" style="1" customWidth="1"/>
    <col min="4098" max="4098" width="5.7109375" style="1" customWidth="1"/>
    <col min="4099" max="4099" width="0" style="1" hidden="1" customWidth="1"/>
    <col min="4100" max="4100" width="20.7109375" style="1" customWidth="1"/>
    <col min="4101" max="4101" width="4.85546875" style="1" customWidth="1"/>
    <col min="4102" max="4102" width="0" style="1" hidden="1" customWidth="1"/>
    <col min="4103" max="4103" width="24.7109375" style="1" customWidth="1"/>
    <col min="4104" max="4104" width="12.28515625" style="1" customWidth="1"/>
    <col min="4105" max="4105" width="0" style="1" hidden="1" customWidth="1"/>
    <col min="4106" max="4106" width="3.42578125" style="1" customWidth="1"/>
    <col min="4107" max="4107" width="0" style="1" hidden="1" customWidth="1"/>
    <col min="4108" max="4108" width="17.7109375" style="1" customWidth="1"/>
    <col min="4109" max="4109" width="3.42578125" style="1" customWidth="1"/>
    <col min="4110" max="4110" width="0" style="1" hidden="1" customWidth="1"/>
    <col min="4111" max="4111" width="23.7109375" style="1" customWidth="1"/>
    <col min="4112" max="4112" width="10" style="1" customWidth="1"/>
    <col min="4113" max="4113" width="0" style="1" hidden="1" customWidth="1"/>
    <col min="4114" max="4115" width="14.7109375" style="1" customWidth="1"/>
    <col min="4116" max="4116" width="12.85546875" style="1" customWidth="1"/>
    <col min="4117" max="4117" width="3.28515625" style="1" customWidth="1"/>
    <col min="4118" max="4118" width="30.28515625" style="1" customWidth="1"/>
    <col min="4119" max="4119" width="5" style="1" customWidth="1"/>
    <col min="4120" max="4120" width="0" style="1" hidden="1" customWidth="1"/>
    <col min="4121" max="4121" width="14.28515625" style="1" customWidth="1"/>
    <col min="4122" max="4122" width="5.7109375" style="1" customWidth="1"/>
    <col min="4123" max="4123" width="0" style="1" hidden="1" customWidth="1"/>
    <col min="4124" max="4124" width="17.28515625" style="1" customWidth="1"/>
    <col min="4125" max="4125" width="12.7109375" style="1" customWidth="1"/>
    <col min="4126" max="4126" width="0" style="1" hidden="1" customWidth="1"/>
    <col min="4127" max="4127" width="5.28515625" style="1" customWidth="1"/>
    <col min="4128" max="4128" width="0" style="1" hidden="1" customWidth="1"/>
    <col min="4129" max="4129" width="17" style="1" customWidth="1"/>
    <col min="4130" max="4130" width="6.28515625" style="1" customWidth="1"/>
    <col min="4131" max="4131" width="0" style="1" hidden="1" customWidth="1"/>
    <col min="4132" max="4132" width="14.28515625" style="1" customWidth="1"/>
    <col min="4133" max="4133" width="7.5703125" style="1" customWidth="1"/>
    <col min="4134" max="4134" width="0" style="1" hidden="1" customWidth="1"/>
    <col min="4135" max="4136" width="14.28515625" style="1" customWidth="1"/>
    <col min="4137" max="4137" width="20.85546875" style="1" customWidth="1"/>
    <col min="4138" max="4138" width="14.42578125" style="1" customWidth="1"/>
    <col min="4139" max="4139" width="15" style="1" customWidth="1"/>
    <col min="4140" max="4140" width="2.7109375" style="1" customWidth="1"/>
    <col min="4141" max="4141" width="11.7109375" style="1" customWidth="1"/>
    <col min="4142" max="4142" width="11.5703125" style="1" customWidth="1"/>
    <col min="4143" max="4143" width="2.28515625" style="1" customWidth="1"/>
    <col min="4144" max="4144" width="41" style="1" customWidth="1"/>
    <col min="4145" max="4145" width="14.28515625" style="1" customWidth="1"/>
    <col min="4146" max="4147" width="11.5703125" style="1" customWidth="1"/>
    <col min="4148" max="4148" width="21.85546875" style="1" customWidth="1"/>
    <col min="4149" max="4340" width="11.42578125" style="1"/>
    <col min="4341" max="4341" width="21.85546875" style="1" customWidth="1"/>
    <col min="4342" max="4342" width="13.85546875" style="1" customWidth="1"/>
    <col min="4343" max="4343" width="38.7109375" style="1" customWidth="1"/>
    <col min="4344" max="4344" width="3" style="1" bestFit="1" customWidth="1"/>
    <col min="4345" max="4345" width="32.28515625" style="1" customWidth="1"/>
    <col min="4346" max="4346" width="46.28515625" style="1" customWidth="1"/>
    <col min="4347" max="4347" width="19" style="1" customWidth="1"/>
    <col min="4348" max="4348" width="0" style="1" hidden="1" customWidth="1"/>
    <col min="4349" max="4349" width="17.7109375" style="1" customWidth="1"/>
    <col min="4350" max="4350" width="0" style="1" hidden="1" customWidth="1"/>
    <col min="4351" max="4351" width="22.28515625" style="1" customWidth="1"/>
    <col min="4352" max="4352" width="5.28515625" style="1" customWidth="1"/>
    <col min="4353" max="4353" width="36.28515625" style="1" customWidth="1"/>
    <col min="4354" max="4354" width="5.7109375" style="1" customWidth="1"/>
    <col min="4355" max="4355" width="0" style="1" hidden="1" customWidth="1"/>
    <col min="4356" max="4356" width="20.7109375" style="1" customWidth="1"/>
    <col min="4357" max="4357" width="4.85546875" style="1" customWidth="1"/>
    <col min="4358" max="4358" width="0" style="1" hidden="1" customWidth="1"/>
    <col min="4359" max="4359" width="24.7109375" style="1" customWidth="1"/>
    <col min="4360" max="4360" width="12.28515625" style="1" customWidth="1"/>
    <col min="4361" max="4361" width="0" style="1" hidden="1" customWidth="1"/>
    <col min="4362" max="4362" width="3.42578125" style="1" customWidth="1"/>
    <col min="4363" max="4363" width="0" style="1" hidden="1" customWidth="1"/>
    <col min="4364" max="4364" width="17.7109375" style="1" customWidth="1"/>
    <col min="4365" max="4365" width="3.42578125" style="1" customWidth="1"/>
    <col min="4366" max="4366" width="0" style="1" hidden="1" customWidth="1"/>
    <col min="4367" max="4367" width="23.7109375" style="1" customWidth="1"/>
    <col min="4368" max="4368" width="10" style="1" customWidth="1"/>
    <col min="4369" max="4369" width="0" style="1" hidden="1" customWidth="1"/>
    <col min="4370" max="4371" width="14.7109375" style="1" customWidth="1"/>
    <col min="4372" max="4372" width="12.85546875" style="1" customWidth="1"/>
    <col min="4373" max="4373" width="3.28515625" style="1" customWidth="1"/>
    <col min="4374" max="4374" width="30.28515625" style="1" customWidth="1"/>
    <col min="4375" max="4375" width="5" style="1" customWidth="1"/>
    <col min="4376" max="4376" width="0" style="1" hidden="1" customWidth="1"/>
    <col min="4377" max="4377" width="14.28515625" style="1" customWidth="1"/>
    <col min="4378" max="4378" width="5.7109375" style="1" customWidth="1"/>
    <col min="4379" max="4379" width="0" style="1" hidden="1" customWidth="1"/>
    <col min="4380" max="4380" width="17.28515625" style="1" customWidth="1"/>
    <col min="4381" max="4381" width="12.7109375" style="1" customWidth="1"/>
    <col min="4382" max="4382" width="0" style="1" hidden="1" customWidth="1"/>
    <col min="4383" max="4383" width="5.28515625" style="1" customWidth="1"/>
    <col min="4384" max="4384" width="0" style="1" hidden="1" customWidth="1"/>
    <col min="4385" max="4385" width="17" style="1" customWidth="1"/>
    <col min="4386" max="4386" width="6.28515625" style="1" customWidth="1"/>
    <col min="4387" max="4387" width="0" style="1" hidden="1" customWidth="1"/>
    <col min="4388" max="4388" width="14.28515625" style="1" customWidth="1"/>
    <col min="4389" max="4389" width="7.5703125" style="1" customWidth="1"/>
    <col min="4390" max="4390" width="0" style="1" hidden="1" customWidth="1"/>
    <col min="4391" max="4392" width="14.28515625" style="1" customWidth="1"/>
    <col min="4393" max="4393" width="20.85546875" style="1" customWidth="1"/>
    <col min="4394" max="4394" width="14.42578125" style="1" customWidth="1"/>
    <col min="4395" max="4395" width="15" style="1" customWidth="1"/>
    <col min="4396" max="4396" width="2.7109375" style="1" customWidth="1"/>
    <col min="4397" max="4397" width="11.7109375" style="1" customWidth="1"/>
    <col min="4398" max="4398" width="11.5703125" style="1" customWidth="1"/>
    <col min="4399" max="4399" width="2.28515625" style="1" customWidth="1"/>
    <col min="4400" max="4400" width="41" style="1" customWidth="1"/>
    <col min="4401" max="4401" width="14.28515625" style="1" customWidth="1"/>
    <col min="4402" max="4403" width="11.5703125" style="1" customWidth="1"/>
    <col min="4404" max="4404" width="21.85546875" style="1" customWidth="1"/>
    <col min="4405" max="4596" width="11.42578125" style="1"/>
    <col min="4597" max="4597" width="21.85546875" style="1" customWidth="1"/>
    <col min="4598" max="4598" width="13.85546875" style="1" customWidth="1"/>
    <col min="4599" max="4599" width="38.7109375" style="1" customWidth="1"/>
    <col min="4600" max="4600" width="3" style="1" bestFit="1" customWidth="1"/>
    <col min="4601" max="4601" width="32.28515625" style="1" customWidth="1"/>
    <col min="4602" max="4602" width="46.28515625" style="1" customWidth="1"/>
    <col min="4603" max="4603" width="19" style="1" customWidth="1"/>
    <col min="4604" max="4604" width="0" style="1" hidden="1" customWidth="1"/>
    <col min="4605" max="4605" width="17.7109375" style="1" customWidth="1"/>
    <col min="4606" max="4606" width="0" style="1" hidden="1" customWidth="1"/>
    <col min="4607" max="4607" width="22.28515625" style="1" customWidth="1"/>
    <col min="4608" max="4608" width="5.28515625" style="1" customWidth="1"/>
    <col min="4609" max="4609" width="36.28515625" style="1" customWidth="1"/>
    <col min="4610" max="4610" width="5.7109375" style="1" customWidth="1"/>
    <col min="4611" max="4611" width="0" style="1" hidden="1" customWidth="1"/>
    <col min="4612" max="4612" width="20.7109375" style="1" customWidth="1"/>
    <col min="4613" max="4613" width="4.85546875" style="1" customWidth="1"/>
    <col min="4614" max="4614" width="0" style="1" hidden="1" customWidth="1"/>
    <col min="4615" max="4615" width="24.7109375" style="1" customWidth="1"/>
    <col min="4616" max="4616" width="12.28515625" style="1" customWidth="1"/>
    <col min="4617" max="4617" width="0" style="1" hidden="1" customWidth="1"/>
    <col min="4618" max="4618" width="3.42578125" style="1" customWidth="1"/>
    <col min="4619" max="4619" width="0" style="1" hidden="1" customWidth="1"/>
    <col min="4620" max="4620" width="17.7109375" style="1" customWidth="1"/>
    <col min="4621" max="4621" width="3.42578125" style="1" customWidth="1"/>
    <col min="4622" max="4622" width="0" style="1" hidden="1" customWidth="1"/>
    <col min="4623" max="4623" width="23.7109375" style="1" customWidth="1"/>
    <col min="4624" max="4624" width="10" style="1" customWidth="1"/>
    <col min="4625" max="4625" width="0" style="1" hidden="1" customWidth="1"/>
    <col min="4626" max="4627" width="14.7109375" style="1" customWidth="1"/>
    <col min="4628" max="4628" width="12.85546875" style="1" customWidth="1"/>
    <col min="4629" max="4629" width="3.28515625" style="1" customWidth="1"/>
    <col min="4630" max="4630" width="30.28515625" style="1" customWidth="1"/>
    <col min="4631" max="4631" width="5" style="1" customWidth="1"/>
    <col min="4632" max="4632" width="0" style="1" hidden="1" customWidth="1"/>
    <col min="4633" max="4633" width="14.28515625" style="1" customWidth="1"/>
    <col min="4634" max="4634" width="5.7109375" style="1" customWidth="1"/>
    <col min="4635" max="4635" width="0" style="1" hidden="1" customWidth="1"/>
    <col min="4636" max="4636" width="17.28515625" style="1" customWidth="1"/>
    <col min="4637" max="4637" width="12.7109375" style="1" customWidth="1"/>
    <col min="4638" max="4638" width="0" style="1" hidden="1" customWidth="1"/>
    <col min="4639" max="4639" width="5.28515625" style="1" customWidth="1"/>
    <col min="4640" max="4640" width="0" style="1" hidden="1" customWidth="1"/>
    <col min="4641" max="4641" width="17" style="1" customWidth="1"/>
    <col min="4642" max="4642" width="6.28515625" style="1" customWidth="1"/>
    <col min="4643" max="4643" width="0" style="1" hidden="1" customWidth="1"/>
    <col min="4644" max="4644" width="14.28515625" style="1" customWidth="1"/>
    <col min="4645" max="4645" width="7.5703125" style="1" customWidth="1"/>
    <col min="4646" max="4646" width="0" style="1" hidden="1" customWidth="1"/>
    <col min="4647" max="4648" width="14.28515625" style="1" customWidth="1"/>
    <col min="4649" max="4649" width="20.85546875" style="1" customWidth="1"/>
    <col min="4650" max="4650" width="14.42578125" style="1" customWidth="1"/>
    <col min="4651" max="4651" width="15" style="1" customWidth="1"/>
    <col min="4652" max="4652" width="2.7109375" style="1" customWidth="1"/>
    <col min="4653" max="4653" width="11.7109375" style="1" customWidth="1"/>
    <col min="4654" max="4654" width="11.5703125" style="1" customWidth="1"/>
    <col min="4655" max="4655" width="2.28515625" style="1" customWidth="1"/>
    <col min="4656" max="4656" width="41" style="1" customWidth="1"/>
    <col min="4657" max="4657" width="14.28515625" style="1" customWidth="1"/>
    <col min="4658" max="4659" width="11.5703125" style="1" customWidth="1"/>
    <col min="4660" max="4660" width="21.85546875" style="1" customWidth="1"/>
    <col min="4661" max="4852" width="11.42578125" style="1"/>
    <col min="4853" max="4853" width="21.85546875" style="1" customWidth="1"/>
    <col min="4854" max="4854" width="13.85546875" style="1" customWidth="1"/>
    <col min="4855" max="4855" width="38.7109375" style="1" customWidth="1"/>
    <col min="4856" max="4856" width="3" style="1" bestFit="1" customWidth="1"/>
    <col min="4857" max="4857" width="32.28515625" style="1" customWidth="1"/>
    <col min="4858" max="4858" width="46.28515625" style="1" customWidth="1"/>
    <col min="4859" max="4859" width="19" style="1" customWidth="1"/>
    <col min="4860" max="4860" width="0" style="1" hidden="1" customWidth="1"/>
    <col min="4861" max="4861" width="17.7109375" style="1" customWidth="1"/>
    <col min="4862" max="4862" width="0" style="1" hidden="1" customWidth="1"/>
    <col min="4863" max="4863" width="22.28515625" style="1" customWidth="1"/>
    <col min="4864" max="4864" width="5.28515625" style="1" customWidth="1"/>
    <col min="4865" max="4865" width="36.28515625" style="1" customWidth="1"/>
    <col min="4866" max="4866" width="5.7109375" style="1" customWidth="1"/>
    <col min="4867" max="4867" width="0" style="1" hidden="1" customWidth="1"/>
    <col min="4868" max="4868" width="20.7109375" style="1" customWidth="1"/>
    <col min="4869" max="4869" width="4.85546875" style="1" customWidth="1"/>
    <col min="4870" max="4870" width="0" style="1" hidden="1" customWidth="1"/>
    <col min="4871" max="4871" width="24.7109375" style="1" customWidth="1"/>
    <col min="4872" max="4872" width="12.28515625" style="1" customWidth="1"/>
    <col min="4873" max="4873" width="0" style="1" hidden="1" customWidth="1"/>
    <col min="4874" max="4874" width="3.42578125" style="1" customWidth="1"/>
    <col min="4875" max="4875" width="0" style="1" hidden="1" customWidth="1"/>
    <col min="4876" max="4876" width="17.7109375" style="1" customWidth="1"/>
    <col min="4877" max="4877" width="3.42578125" style="1" customWidth="1"/>
    <col min="4878" max="4878" width="0" style="1" hidden="1" customWidth="1"/>
    <col min="4879" max="4879" width="23.7109375" style="1" customWidth="1"/>
    <col min="4880" max="4880" width="10" style="1" customWidth="1"/>
    <col min="4881" max="4881" width="0" style="1" hidden="1" customWidth="1"/>
    <col min="4882" max="4883" width="14.7109375" style="1" customWidth="1"/>
    <col min="4884" max="4884" width="12.85546875" style="1" customWidth="1"/>
    <col min="4885" max="4885" width="3.28515625" style="1" customWidth="1"/>
    <col min="4886" max="4886" width="30.28515625" style="1" customWidth="1"/>
    <col min="4887" max="4887" width="5" style="1" customWidth="1"/>
    <col min="4888" max="4888" width="0" style="1" hidden="1" customWidth="1"/>
    <col min="4889" max="4889" width="14.28515625" style="1" customWidth="1"/>
    <col min="4890" max="4890" width="5.7109375" style="1" customWidth="1"/>
    <col min="4891" max="4891" width="0" style="1" hidden="1" customWidth="1"/>
    <col min="4892" max="4892" width="17.28515625" style="1" customWidth="1"/>
    <col min="4893" max="4893" width="12.7109375" style="1" customWidth="1"/>
    <col min="4894" max="4894" width="0" style="1" hidden="1" customWidth="1"/>
    <col min="4895" max="4895" width="5.28515625" style="1" customWidth="1"/>
    <col min="4896" max="4896" width="0" style="1" hidden="1" customWidth="1"/>
    <col min="4897" max="4897" width="17" style="1" customWidth="1"/>
    <col min="4898" max="4898" width="6.28515625" style="1" customWidth="1"/>
    <col min="4899" max="4899" width="0" style="1" hidden="1" customWidth="1"/>
    <col min="4900" max="4900" width="14.28515625" style="1" customWidth="1"/>
    <col min="4901" max="4901" width="7.5703125" style="1" customWidth="1"/>
    <col min="4902" max="4902" width="0" style="1" hidden="1" customWidth="1"/>
    <col min="4903" max="4904" width="14.28515625" style="1" customWidth="1"/>
    <col min="4905" max="4905" width="20.85546875" style="1" customWidth="1"/>
    <col min="4906" max="4906" width="14.42578125" style="1" customWidth="1"/>
    <col min="4907" max="4907" width="15" style="1" customWidth="1"/>
    <col min="4908" max="4908" width="2.7109375" style="1" customWidth="1"/>
    <col min="4909" max="4909" width="11.7109375" style="1" customWidth="1"/>
    <col min="4910" max="4910" width="11.5703125" style="1" customWidth="1"/>
    <col min="4911" max="4911" width="2.28515625" style="1" customWidth="1"/>
    <col min="4912" max="4912" width="41" style="1" customWidth="1"/>
    <col min="4913" max="4913" width="14.28515625" style="1" customWidth="1"/>
    <col min="4914" max="4915" width="11.5703125" style="1" customWidth="1"/>
    <col min="4916" max="4916" width="21.85546875" style="1" customWidth="1"/>
    <col min="4917" max="5108" width="11.42578125" style="1"/>
    <col min="5109" max="5109" width="21.85546875" style="1" customWidth="1"/>
    <col min="5110" max="5110" width="13.85546875" style="1" customWidth="1"/>
    <col min="5111" max="5111" width="38.7109375" style="1" customWidth="1"/>
    <col min="5112" max="5112" width="3" style="1" bestFit="1" customWidth="1"/>
    <col min="5113" max="5113" width="32.28515625" style="1" customWidth="1"/>
    <col min="5114" max="5114" width="46.28515625" style="1" customWidth="1"/>
    <col min="5115" max="5115" width="19" style="1" customWidth="1"/>
    <col min="5116" max="5116" width="0" style="1" hidden="1" customWidth="1"/>
    <col min="5117" max="5117" width="17.7109375" style="1" customWidth="1"/>
    <col min="5118" max="5118" width="0" style="1" hidden="1" customWidth="1"/>
    <col min="5119" max="5119" width="22.28515625" style="1" customWidth="1"/>
    <col min="5120" max="5120" width="5.28515625" style="1" customWidth="1"/>
    <col min="5121" max="5121" width="36.28515625" style="1" customWidth="1"/>
    <col min="5122" max="5122" width="5.7109375" style="1" customWidth="1"/>
    <col min="5123" max="5123" width="0" style="1" hidden="1" customWidth="1"/>
    <col min="5124" max="5124" width="20.7109375" style="1" customWidth="1"/>
    <col min="5125" max="5125" width="4.85546875" style="1" customWidth="1"/>
    <col min="5126" max="5126" width="0" style="1" hidden="1" customWidth="1"/>
    <col min="5127" max="5127" width="24.7109375" style="1" customWidth="1"/>
    <col min="5128" max="5128" width="12.28515625" style="1" customWidth="1"/>
    <col min="5129" max="5129" width="0" style="1" hidden="1" customWidth="1"/>
    <col min="5130" max="5130" width="3.42578125" style="1" customWidth="1"/>
    <col min="5131" max="5131" width="0" style="1" hidden="1" customWidth="1"/>
    <col min="5132" max="5132" width="17.7109375" style="1" customWidth="1"/>
    <col min="5133" max="5133" width="3.42578125" style="1" customWidth="1"/>
    <col min="5134" max="5134" width="0" style="1" hidden="1" customWidth="1"/>
    <col min="5135" max="5135" width="23.7109375" style="1" customWidth="1"/>
    <col min="5136" max="5136" width="10" style="1" customWidth="1"/>
    <col min="5137" max="5137" width="0" style="1" hidden="1" customWidth="1"/>
    <col min="5138" max="5139" width="14.7109375" style="1" customWidth="1"/>
    <col min="5140" max="5140" width="12.85546875" style="1" customWidth="1"/>
    <col min="5141" max="5141" width="3.28515625" style="1" customWidth="1"/>
    <col min="5142" max="5142" width="30.28515625" style="1" customWidth="1"/>
    <col min="5143" max="5143" width="5" style="1" customWidth="1"/>
    <col min="5144" max="5144" width="0" style="1" hidden="1" customWidth="1"/>
    <col min="5145" max="5145" width="14.28515625" style="1" customWidth="1"/>
    <col min="5146" max="5146" width="5.7109375" style="1" customWidth="1"/>
    <col min="5147" max="5147" width="0" style="1" hidden="1" customWidth="1"/>
    <col min="5148" max="5148" width="17.28515625" style="1" customWidth="1"/>
    <col min="5149" max="5149" width="12.7109375" style="1" customWidth="1"/>
    <col min="5150" max="5150" width="0" style="1" hidden="1" customWidth="1"/>
    <col min="5151" max="5151" width="5.28515625" style="1" customWidth="1"/>
    <col min="5152" max="5152" width="0" style="1" hidden="1" customWidth="1"/>
    <col min="5153" max="5153" width="17" style="1" customWidth="1"/>
    <col min="5154" max="5154" width="6.28515625" style="1" customWidth="1"/>
    <col min="5155" max="5155" width="0" style="1" hidden="1" customWidth="1"/>
    <col min="5156" max="5156" width="14.28515625" style="1" customWidth="1"/>
    <col min="5157" max="5157" width="7.5703125" style="1" customWidth="1"/>
    <col min="5158" max="5158" width="0" style="1" hidden="1" customWidth="1"/>
    <col min="5159" max="5160" width="14.28515625" style="1" customWidth="1"/>
    <col min="5161" max="5161" width="20.85546875" style="1" customWidth="1"/>
    <col min="5162" max="5162" width="14.42578125" style="1" customWidth="1"/>
    <col min="5163" max="5163" width="15" style="1" customWidth="1"/>
    <col min="5164" max="5164" width="2.7109375" style="1" customWidth="1"/>
    <col min="5165" max="5165" width="11.7109375" style="1" customWidth="1"/>
    <col min="5166" max="5166" width="11.5703125" style="1" customWidth="1"/>
    <col min="5167" max="5167" width="2.28515625" style="1" customWidth="1"/>
    <col min="5168" max="5168" width="41" style="1" customWidth="1"/>
    <col min="5169" max="5169" width="14.28515625" style="1" customWidth="1"/>
    <col min="5170" max="5171" width="11.5703125" style="1" customWidth="1"/>
    <col min="5172" max="5172" width="21.85546875" style="1" customWidth="1"/>
    <col min="5173" max="5364" width="11.42578125" style="1"/>
    <col min="5365" max="5365" width="21.85546875" style="1" customWidth="1"/>
    <col min="5366" max="5366" width="13.85546875" style="1" customWidth="1"/>
    <col min="5367" max="5367" width="38.7109375" style="1" customWidth="1"/>
    <col min="5368" max="5368" width="3" style="1" bestFit="1" customWidth="1"/>
    <col min="5369" max="5369" width="32.28515625" style="1" customWidth="1"/>
    <col min="5370" max="5370" width="46.28515625" style="1" customWidth="1"/>
    <col min="5371" max="5371" width="19" style="1" customWidth="1"/>
    <col min="5372" max="5372" width="0" style="1" hidden="1" customWidth="1"/>
    <col min="5373" max="5373" width="17.7109375" style="1" customWidth="1"/>
    <col min="5374" max="5374" width="0" style="1" hidden="1" customWidth="1"/>
    <col min="5375" max="5375" width="22.28515625" style="1" customWidth="1"/>
    <col min="5376" max="5376" width="5.28515625" style="1" customWidth="1"/>
    <col min="5377" max="5377" width="36.28515625" style="1" customWidth="1"/>
    <col min="5378" max="5378" width="5.7109375" style="1" customWidth="1"/>
    <col min="5379" max="5379" width="0" style="1" hidden="1" customWidth="1"/>
    <col min="5380" max="5380" width="20.7109375" style="1" customWidth="1"/>
    <col min="5381" max="5381" width="4.85546875" style="1" customWidth="1"/>
    <col min="5382" max="5382" width="0" style="1" hidden="1" customWidth="1"/>
    <col min="5383" max="5383" width="24.7109375" style="1" customWidth="1"/>
    <col min="5384" max="5384" width="12.28515625" style="1" customWidth="1"/>
    <col min="5385" max="5385" width="0" style="1" hidden="1" customWidth="1"/>
    <col min="5386" max="5386" width="3.42578125" style="1" customWidth="1"/>
    <col min="5387" max="5387" width="0" style="1" hidden="1" customWidth="1"/>
    <col min="5388" max="5388" width="17.7109375" style="1" customWidth="1"/>
    <col min="5389" max="5389" width="3.42578125" style="1" customWidth="1"/>
    <col min="5390" max="5390" width="0" style="1" hidden="1" customWidth="1"/>
    <col min="5391" max="5391" width="23.7109375" style="1" customWidth="1"/>
    <col min="5392" max="5392" width="10" style="1" customWidth="1"/>
    <col min="5393" max="5393" width="0" style="1" hidden="1" customWidth="1"/>
    <col min="5394" max="5395" width="14.7109375" style="1" customWidth="1"/>
    <col min="5396" max="5396" width="12.85546875" style="1" customWidth="1"/>
    <col min="5397" max="5397" width="3.28515625" style="1" customWidth="1"/>
    <col min="5398" max="5398" width="30.28515625" style="1" customWidth="1"/>
    <col min="5399" max="5399" width="5" style="1" customWidth="1"/>
    <col min="5400" max="5400" width="0" style="1" hidden="1" customWidth="1"/>
    <col min="5401" max="5401" width="14.28515625" style="1" customWidth="1"/>
    <col min="5402" max="5402" width="5.7109375" style="1" customWidth="1"/>
    <col min="5403" max="5403" width="0" style="1" hidden="1" customWidth="1"/>
    <col min="5404" max="5404" width="17.28515625" style="1" customWidth="1"/>
    <col min="5405" max="5405" width="12.7109375" style="1" customWidth="1"/>
    <col min="5406" max="5406" width="0" style="1" hidden="1" customWidth="1"/>
    <col min="5407" max="5407" width="5.28515625" style="1" customWidth="1"/>
    <col min="5408" max="5408" width="0" style="1" hidden="1" customWidth="1"/>
    <col min="5409" max="5409" width="17" style="1" customWidth="1"/>
    <col min="5410" max="5410" width="6.28515625" style="1" customWidth="1"/>
    <col min="5411" max="5411" width="0" style="1" hidden="1" customWidth="1"/>
    <col min="5412" max="5412" width="14.28515625" style="1" customWidth="1"/>
    <col min="5413" max="5413" width="7.5703125" style="1" customWidth="1"/>
    <col min="5414" max="5414" width="0" style="1" hidden="1" customWidth="1"/>
    <col min="5415" max="5416" width="14.28515625" style="1" customWidth="1"/>
    <col min="5417" max="5417" width="20.85546875" style="1" customWidth="1"/>
    <col min="5418" max="5418" width="14.42578125" style="1" customWidth="1"/>
    <col min="5419" max="5419" width="15" style="1" customWidth="1"/>
    <col min="5420" max="5420" width="2.7109375" style="1" customWidth="1"/>
    <col min="5421" max="5421" width="11.7109375" style="1" customWidth="1"/>
    <col min="5422" max="5422" width="11.5703125" style="1" customWidth="1"/>
    <col min="5423" max="5423" width="2.28515625" style="1" customWidth="1"/>
    <col min="5424" max="5424" width="41" style="1" customWidth="1"/>
    <col min="5425" max="5425" width="14.28515625" style="1" customWidth="1"/>
    <col min="5426" max="5427" width="11.5703125" style="1" customWidth="1"/>
    <col min="5428" max="5428" width="21.85546875" style="1" customWidth="1"/>
    <col min="5429" max="5620" width="11.42578125" style="1"/>
    <col min="5621" max="5621" width="21.85546875" style="1" customWidth="1"/>
    <col min="5622" max="5622" width="13.85546875" style="1" customWidth="1"/>
    <col min="5623" max="5623" width="38.7109375" style="1" customWidth="1"/>
    <col min="5624" max="5624" width="3" style="1" bestFit="1" customWidth="1"/>
    <col min="5625" max="5625" width="32.28515625" style="1" customWidth="1"/>
    <col min="5626" max="5626" width="46.28515625" style="1" customWidth="1"/>
    <col min="5627" max="5627" width="19" style="1" customWidth="1"/>
    <col min="5628" max="5628" width="0" style="1" hidden="1" customWidth="1"/>
    <col min="5629" max="5629" width="17.7109375" style="1" customWidth="1"/>
    <col min="5630" max="5630" width="0" style="1" hidden="1" customWidth="1"/>
    <col min="5631" max="5631" width="22.28515625" style="1" customWidth="1"/>
    <col min="5632" max="5632" width="5.28515625" style="1" customWidth="1"/>
    <col min="5633" max="5633" width="36.28515625" style="1" customWidth="1"/>
    <col min="5634" max="5634" width="5.7109375" style="1" customWidth="1"/>
    <col min="5635" max="5635" width="0" style="1" hidden="1" customWidth="1"/>
    <col min="5636" max="5636" width="20.7109375" style="1" customWidth="1"/>
    <col min="5637" max="5637" width="4.85546875" style="1" customWidth="1"/>
    <col min="5638" max="5638" width="0" style="1" hidden="1" customWidth="1"/>
    <col min="5639" max="5639" width="24.7109375" style="1" customWidth="1"/>
    <col min="5640" max="5640" width="12.28515625" style="1" customWidth="1"/>
    <col min="5641" max="5641" width="0" style="1" hidden="1" customWidth="1"/>
    <col min="5642" max="5642" width="3.42578125" style="1" customWidth="1"/>
    <col min="5643" max="5643" width="0" style="1" hidden="1" customWidth="1"/>
    <col min="5644" max="5644" width="17.7109375" style="1" customWidth="1"/>
    <col min="5645" max="5645" width="3.42578125" style="1" customWidth="1"/>
    <col min="5646" max="5646" width="0" style="1" hidden="1" customWidth="1"/>
    <col min="5647" max="5647" width="23.7109375" style="1" customWidth="1"/>
    <col min="5648" max="5648" width="10" style="1" customWidth="1"/>
    <col min="5649" max="5649" width="0" style="1" hidden="1" customWidth="1"/>
    <col min="5650" max="5651" width="14.7109375" style="1" customWidth="1"/>
    <col min="5652" max="5652" width="12.85546875" style="1" customWidth="1"/>
    <col min="5653" max="5653" width="3.28515625" style="1" customWidth="1"/>
    <col min="5654" max="5654" width="30.28515625" style="1" customWidth="1"/>
    <col min="5655" max="5655" width="5" style="1" customWidth="1"/>
    <col min="5656" max="5656" width="0" style="1" hidden="1" customWidth="1"/>
    <col min="5657" max="5657" width="14.28515625" style="1" customWidth="1"/>
    <col min="5658" max="5658" width="5.7109375" style="1" customWidth="1"/>
    <col min="5659" max="5659" width="0" style="1" hidden="1" customWidth="1"/>
    <col min="5660" max="5660" width="17.28515625" style="1" customWidth="1"/>
    <col min="5661" max="5661" width="12.7109375" style="1" customWidth="1"/>
    <col min="5662" max="5662" width="0" style="1" hidden="1" customWidth="1"/>
    <col min="5663" max="5663" width="5.28515625" style="1" customWidth="1"/>
    <col min="5664" max="5664" width="0" style="1" hidden="1" customWidth="1"/>
    <col min="5665" max="5665" width="17" style="1" customWidth="1"/>
    <col min="5666" max="5666" width="6.28515625" style="1" customWidth="1"/>
    <col min="5667" max="5667" width="0" style="1" hidden="1" customWidth="1"/>
    <col min="5668" max="5668" width="14.28515625" style="1" customWidth="1"/>
    <col min="5669" max="5669" width="7.5703125" style="1" customWidth="1"/>
    <col min="5670" max="5670" width="0" style="1" hidden="1" customWidth="1"/>
    <col min="5671" max="5672" width="14.28515625" style="1" customWidth="1"/>
    <col min="5673" max="5673" width="20.85546875" style="1" customWidth="1"/>
    <col min="5674" max="5674" width="14.42578125" style="1" customWidth="1"/>
    <col min="5675" max="5675" width="15" style="1" customWidth="1"/>
    <col min="5676" max="5676" width="2.7109375" style="1" customWidth="1"/>
    <col min="5677" max="5677" width="11.7109375" style="1" customWidth="1"/>
    <col min="5678" max="5678" width="11.5703125" style="1" customWidth="1"/>
    <col min="5679" max="5679" width="2.28515625" style="1" customWidth="1"/>
    <col min="5680" max="5680" width="41" style="1" customWidth="1"/>
    <col min="5681" max="5681" width="14.28515625" style="1" customWidth="1"/>
    <col min="5682" max="5683" width="11.5703125" style="1" customWidth="1"/>
    <col min="5684" max="5684" width="21.85546875" style="1" customWidth="1"/>
    <col min="5685" max="5876" width="11.42578125" style="1"/>
    <col min="5877" max="5877" width="21.85546875" style="1" customWidth="1"/>
    <col min="5878" max="5878" width="13.85546875" style="1" customWidth="1"/>
    <col min="5879" max="5879" width="38.7109375" style="1" customWidth="1"/>
    <col min="5880" max="5880" width="3" style="1" bestFit="1" customWidth="1"/>
    <col min="5881" max="5881" width="32.28515625" style="1" customWidth="1"/>
    <col min="5882" max="5882" width="46.28515625" style="1" customWidth="1"/>
    <col min="5883" max="5883" width="19" style="1" customWidth="1"/>
    <col min="5884" max="5884" width="0" style="1" hidden="1" customWidth="1"/>
    <col min="5885" max="5885" width="17.7109375" style="1" customWidth="1"/>
    <col min="5886" max="5886" width="0" style="1" hidden="1" customWidth="1"/>
    <col min="5887" max="5887" width="22.28515625" style="1" customWidth="1"/>
    <col min="5888" max="5888" width="5.28515625" style="1" customWidth="1"/>
    <col min="5889" max="5889" width="36.28515625" style="1" customWidth="1"/>
    <col min="5890" max="5890" width="5.7109375" style="1" customWidth="1"/>
    <col min="5891" max="5891" width="0" style="1" hidden="1" customWidth="1"/>
    <col min="5892" max="5892" width="20.7109375" style="1" customWidth="1"/>
    <col min="5893" max="5893" width="4.85546875" style="1" customWidth="1"/>
    <col min="5894" max="5894" width="0" style="1" hidden="1" customWidth="1"/>
    <col min="5895" max="5895" width="24.7109375" style="1" customWidth="1"/>
    <col min="5896" max="5896" width="12.28515625" style="1" customWidth="1"/>
    <col min="5897" max="5897" width="0" style="1" hidden="1" customWidth="1"/>
    <col min="5898" max="5898" width="3.42578125" style="1" customWidth="1"/>
    <col min="5899" max="5899" width="0" style="1" hidden="1" customWidth="1"/>
    <col min="5900" max="5900" width="17.7109375" style="1" customWidth="1"/>
    <col min="5901" max="5901" width="3.42578125" style="1" customWidth="1"/>
    <col min="5902" max="5902" width="0" style="1" hidden="1" customWidth="1"/>
    <col min="5903" max="5903" width="23.7109375" style="1" customWidth="1"/>
    <col min="5904" max="5904" width="10" style="1" customWidth="1"/>
    <col min="5905" max="5905" width="0" style="1" hidden="1" customWidth="1"/>
    <col min="5906" max="5907" width="14.7109375" style="1" customWidth="1"/>
    <col min="5908" max="5908" width="12.85546875" style="1" customWidth="1"/>
    <col min="5909" max="5909" width="3.28515625" style="1" customWidth="1"/>
    <col min="5910" max="5910" width="30.28515625" style="1" customWidth="1"/>
    <col min="5911" max="5911" width="5" style="1" customWidth="1"/>
    <col min="5912" max="5912" width="0" style="1" hidden="1" customWidth="1"/>
    <col min="5913" max="5913" width="14.28515625" style="1" customWidth="1"/>
    <col min="5914" max="5914" width="5.7109375" style="1" customWidth="1"/>
    <col min="5915" max="5915" width="0" style="1" hidden="1" customWidth="1"/>
    <col min="5916" max="5916" width="17.28515625" style="1" customWidth="1"/>
    <col min="5917" max="5917" width="12.7109375" style="1" customWidth="1"/>
    <col min="5918" max="5918" width="0" style="1" hidden="1" customWidth="1"/>
    <col min="5919" max="5919" width="5.28515625" style="1" customWidth="1"/>
    <col min="5920" max="5920" width="0" style="1" hidden="1" customWidth="1"/>
    <col min="5921" max="5921" width="17" style="1" customWidth="1"/>
    <col min="5922" max="5922" width="6.28515625" style="1" customWidth="1"/>
    <col min="5923" max="5923" width="0" style="1" hidden="1" customWidth="1"/>
    <col min="5924" max="5924" width="14.28515625" style="1" customWidth="1"/>
    <col min="5925" max="5925" width="7.5703125" style="1" customWidth="1"/>
    <col min="5926" max="5926" width="0" style="1" hidden="1" customWidth="1"/>
    <col min="5927" max="5928" width="14.28515625" style="1" customWidth="1"/>
    <col min="5929" max="5929" width="20.85546875" style="1" customWidth="1"/>
    <col min="5930" max="5930" width="14.42578125" style="1" customWidth="1"/>
    <col min="5931" max="5931" width="15" style="1" customWidth="1"/>
    <col min="5932" max="5932" width="2.7109375" style="1" customWidth="1"/>
    <col min="5933" max="5933" width="11.7109375" style="1" customWidth="1"/>
    <col min="5934" max="5934" width="11.5703125" style="1" customWidth="1"/>
    <col min="5935" max="5935" width="2.28515625" style="1" customWidth="1"/>
    <col min="5936" max="5936" width="41" style="1" customWidth="1"/>
    <col min="5937" max="5937" width="14.28515625" style="1" customWidth="1"/>
    <col min="5938" max="5939" width="11.5703125" style="1" customWidth="1"/>
    <col min="5940" max="5940" width="21.85546875" style="1" customWidth="1"/>
    <col min="5941" max="6132" width="11.42578125" style="1"/>
    <col min="6133" max="6133" width="21.85546875" style="1" customWidth="1"/>
    <col min="6134" max="6134" width="13.85546875" style="1" customWidth="1"/>
    <col min="6135" max="6135" width="38.7109375" style="1" customWidth="1"/>
    <col min="6136" max="6136" width="3" style="1" bestFit="1" customWidth="1"/>
    <col min="6137" max="6137" width="32.28515625" style="1" customWidth="1"/>
    <col min="6138" max="6138" width="46.28515625" style="1" customWidth="1"/>
    <col min="6139" max="6139" width="19" style="1" customWidth="1"/>
    <col min="6140" max="6140" width="0" style="1" hidden="1" customWidth="1"/>
    <col min="6141" max="6141" width="17.7109375" style="1" customWidth="1"/>
    <col min="6142" max="6142" width="0" style="1" hidden="1" customWidth="1"/>
    <col min="6143" max="6143" width="22.28515625" style="1" customWidth="1"/>
    <col min="6144" max="6144" width="5.28515625" style="1" customWidth="1"/>
    <col min="6145" max="6145" width="36.28515625" style="1" customWidth="1"/>
    <col min="6146" max="6146" width="5.7109375" style="1" customWidth="1"/>
    <col min="6147" max="6147" width="0" style="1" hidden="1" customWidth="1"/>
    <col min="6148" max="6148" width="20.7109375" style="1" customWidth="1"/>
    <col min="6149" max="6149" width="4.85546875" style="1" customWidth="1"/>
    <col min="6150" max="6150" width="0" style="1" hidden="1" customWidth="1"/>
    <col min="6151" max="6151" width="24.7109375" style="1" customWidth="1"/>
    <col min="6152" max="6152" width="12.28515625" style="1" customWidth="1"/>
    <col min="6153" max="6153" width="0" style="1" hidden="1" customWidth="1"/>
    <col min="6154" max="6154" width="3.42578125" style="1" customWidth="1"/>
    <col min="6155" max="6155" width="0" style="1" hidden="1" customWidth="1"/>
    <col min="6156" max="6156" width="17.7109375" style="1" customWidth="1"/>
    <col min="6157" max="6157" width="3.42578125" style="1" customWidth="1"/>
    <col min="6158" max="6158" width="0" style="1" hidden="1" customWidth="1"/>
    <col min="6159" max="6159" width="23.7109375" style="1" customWidth="1"/>
    <col min="6160" max="6160" width="10" style="1" customWidth="1"/>
    <col min="6161" max="6161" width="0" style="1" hidden="1" customWidth="1"/>
    <col min="6162" max="6163" width="14.7109375" style="1" customWidth="1"/>
    <col min="6164" max="6164" width="12.85546875" style="1" customWidth="1"/>
    <col min="6165" max="6165" width="3.28515625" style="1" customWidth="1"/>
    <col min="6166" max="6166" width="30.28515625" style="1" customWidth="1"/>
    <col min="6167" max="6167" width="5" style="1" customWidth="1"/>
    <col min="6168" max="6168" width="0" style="1" hidden="1" customWidth="1"/>
    <col min="6169" max="6169" width="14.28515625" style="1" customWidth="1"/>
    <col min="6170" max="6170" width="5.7109375" style="1" customWidth="1"/>
    <col min="6171" max="6171" width="0" style="1" hidden="1" customWidth="1"/>
    <col min="6172" max="6172" width="17.28515625" style="1" customWidth="1"/>
    <col min="6173" max="6173" width="12.7109375" style="1" customWidth="1"/>
    <col min="6174" max="6174" width="0" style="1" hidden="1" customWidth="1"/>
    <col min="6175" max="6175" width="5.28515625" style="1" customWidth="1"/>
    <col min="6176" max="6176" width="0" style="1" hidden="1" customWidth="1"/>
    <col min="6177" max="6177" width="17" style="1" customWidth="1"/>
    <col min="6178" max="6178" width="6.28515625" style="1" customWidth="1"/>
    <col min="6179" max="6179" width="0" style="1" hidden="1" customWidth="1"/>
    <col min="6180" max="6180" width="14.28515625" style="1" customWidth="1"/>
    <col min="6181" max="6181" width="7.5703125" style="1" customWidth="1"/>
    <col min="6182" max="6182" width="0" style="1" hidden="1" customWidth="1"/>
    <col min="6183" max="6184" width="14.28515625" style="1" customWidth="1"/>
    <col min="6185" max="6185" width="20.85546875" style="1" customWidth="1"/>
    <col min="6186" max="6186" width="14.42578125" style="1" customWidth="1"/>
    <col min="6187" max="6187" width="15" style="1" customWidth="1"/>
    <col min="6188" max="6188" width="2.7109375" style="1" customWidth="1"/>
    <col min="6189" max="6189" width="11.7109375" style="1" customWidth="1"/>
    <col min="6190" max="6190" width="11.5703125" style="1" customWidth="1"/>
    <col min="6191" max="6191" width="2.28515625" style="1" customWidth="1"/>
    <col min="6192" max="6192" width="41" style="1" customWidth="1"/>
    <col min="6193" max="6193" width="14.28515625" style="1" customWidth="1"/>
    <col min="6194" max="6195" width="11.5703125" style="1" customWidth="1"/>
    <col min="6196" max="6196" width="21.85546875" style="1" customWidth="1"/>
    <col min="6197" max="6388" width="11.42578125" style="1"/>
    <col min="6389" max="6389" width="21.85546875" style="1" customWidth="1"/>
    <col min="6390" max="6390" width="13.85546875" style="1" customWidth="1"/>
    <col min="6391" max="6391" width="38.7109375" style="1" customWidth="1"/>
    <col min="6392" max="6392" width="3" style="1" bestFit="1" customWidth="1"/>
    <col min="6393" max="6393" width="32.28515625" style="1" customWidth="1"/>
    <col min="6394" max="6394" width="46.28515625" style="1" customWidth="1"/>
    <col min="6395" max="6395" width="19" style="1" customWidth="1"/>
    <col min="6396" max="6396" width="0" style="1" hidden="1" customWidth="1"/>
    <col min="6397" max="6397" width="17.7109375" style="1" customWidth="1"/>
    <col min="6398" max="6398" width="0" style="1" hidden="1" customWidth="1"/>
    <col min="6399" max="6399" width="22.28515625" style="1" customWidth="1"/>
    <col min="6400" max="6400" width="5.28515625" style="1" customWidth="1"/>
    <col min="6401" max="6401" width="36.28515625" style="1" customWidth="1"/>
    <col min="6402" max="6402" width="5.7109375" style="1" customWidth="1"/>
    <col min="6403" max="6403" width="0" style="1" hidden="1" customWidth="1"/>
    <col min="6404" max="6404" width="20.7109375" style="1" customWidth="1"/>
    <col min="6405" max="6405" width="4.85546875" style="1" customWidth="1"/>
    <col min="6406" max="6406" width="0" style="1" hidden="1" customWidth="1"/>
    <col min="6407" max="6407" width="24.7109375" style="1" customWidth="1"/>
    <col min="6408" max="6408" width="12.28515625" style="1" customWidth="1"/>
    <col min="6409" max="6409" width="0" style="1" hidden="1" customWidth="1"/>
    <col min="6410" max="6410" width="3.42578125" style="1" customWidth="1"/>
    <col min="6411" max="6411" width="0" style="1" hidden="1" customWidth="1"/>
    <col min="6412" max="6412" width="17.7109375" style="1" customWidth="1"/>
    <col min="6413" max="6413" width="3.42578125" style="1" customWidth="1"/>
    <col min="6414" max="6414" width="0" style="1" hidden="1" customWidth="1"/>
    <col min="6415" max="6415" width="23.7109375" style="1" customWidth="1"/>
    <col min="6416" max="6416" width="10" style="1" customWidth="1"/>
    <col min="6417" max="6417" width="0" style="1" hidden="1" customWidth="1"/>
    <col min="6418" max="6419" width="14.7109375" style="1" customWidth="1"/>
    <col min="6420" max="6420" width="12.85546875" style="1" customWidth="1"/>
    <col min="6421" max="6421" width="3.28515625" style="1" customWidth="1"/>
    <col min="6422" max="6422" width="30.28515625" style="1" customWidth="1"/>
    <col min="6423" max="6423" width="5" style="1" customWidth="1"/>
    <col min="6424" max="6424" width="0" style="1" hidden="1" customWidth="1"/>
    <col min="6425" max="6425" width="14.28515625" style="1" customWidth="1"/>
    <col min="6426" max="6426" width="5.7109375" style="1" customWidth="1"/>
    <col min="6427" max="6427" width="0" style="1" hidden="1" customWidth="1"/>
    <col min="6428" max="6428" width="17.28515625" style="1" customWidth="1"/>
    <col min="6429" max="6429" width="12.7109375" style="1" customWidth="1"/>
    <col min="6430" max="6430" width="0" style="1" hidden="1" customWidth="1"/>
    <col min="6431" max="6431" width="5.28515625" style="1" customWidth="1"/>
    <col min="6432" max="6432" width="0" style="1" hidden="1" customWidth="1"/>
    <col min="6433" max="6433" width="17" style="1" customWidth="1"/>
    <col min="6434" max="6434" width="6.28515625" style="1" customWidth="1"/>
    <col min="6435" max="6435" width="0" style="1" hidden="1" customWidth="1"/>
    <col min="6436" max="6436" width="14.28515625" style="1" customWidth="1"/>
    <col min="6437" max="6437" width="7.5703125" style="1" customWidth="1"/>
    <col min="6438" max="6438" width="0" style="1" hidden="1" customWidth="1"/>
    <col min="6439" max="6440" width="14.28515625" style="1" customWidth="1"/>
    <col min="6441" max="6441" width="20.85546875" style="1" customWidth="1"/>
    <col min="6442" max="6442" width="14.42578125" style="1" customWidth="1"/>
    <col min="6443" max="6443" width="15" style="1" customWidth="1"/>
    <col min="6444" max="6444" width="2.7109375" style="1" customWidth="1"/>
    <col min="6445" max="6445" width="11.7109375" style="1" customWidth="1"/>
    <col min="6446" max="6446" width="11.5703125" style="1" customWidth="1"/>
    <col min="6447" max="6447" width="2.28515625" style="1" customWidth="1"/>
    <col min="6448" max="6448" width="41" style="1" customWidth="1"/>
    <col min="6449" max="6449" width="14.28515625" style="1" customWidth="1"/>
    <col min="6450" max="6451" width="11.5703125" style="1" customWidth="1"/>
    <col min="6452" max="6452" width="21.85546875" style="1" customWidth="1"/>
    <col min="6453" max="6644" width="11.42578125" style="1"/>
    <col min="6645" max="6645" width="21.85546875" style="1" customWidth="1"/>
    <col min="6646" max="6646" width="13.85546875" style="1" customWidth="1"/>
    <col min="6647" max="6647" width="38.7109375" style="1" customWidth="1"/>
    <col min="6648" max="6648" width="3" style="1" bestFit="1" customWidth="1"/>
    <col min="6649" max="6649" width="32.28515625" style="1" customWidth="1"/>
    <col min="6650" max="6650" width="46.28515625" style="1" customWidth="1"/>
    <col min="6651" max="6651" width="19" style="1" customWidth="1"/>
    <col min="6652" max="6652" width="0" style="1" hidden="1" customWidth="1"/>
    <col min="6653" max="6653" width="17.7109375" style="1" customWidth="1"/>
    <col min="6654" max="6654" width="0" style="1" hidden="1" customWidth="1"/>
    <col min="6655" max="6655" width="22.28515625" style="1" customWidth="1"/>
    <col min="6656" max="6656" width="5.28515625" style="1" customWidth="1"/>
    <col min="6657" max="6657" width="36.28515625" style="1" customWidth="1"/>
    <col min="6658" max="6658" width="5.7109375" style="1" customWidth="1"/>
    <col min="6659" max="6659" width="0" style="1" hidden="1" customWidth="1"/>
    <col min="6660" max="6660" width="20.7109375" style="1" customWidth="1"/>
    <col min="6661" max="6661" width="4.85546875" style="1" customWidth="1"/>
    <col min="6662" max="6662" width="0" style="1" hidden="1" customWidth="1"/>
    <col min="6663" max="6663" width="24.7109375" style="1" customWidth="1"/>
    <col min="6664" max="6664" width="12.28515625" style="1" customWidth="1"/>
    <col min="6665" max="6665" width="0" style="1" hidden="1" customWidth="1"/>
    <col min="6666" max="6666" width="3.42578125" style="1" customWidth="1"/>
    <col min="6667" max="6667" width="0" style="1" hidden="1" customWidth="1"/>
    <col min="6668" max="6668" width="17.7109375" style="1" customWidth="1"/>
    <col min="6669" max="6669" width="3.42578125" style="1" customWidth="1"/>
    <col min="6670" max="6670" width="0" style="1" hidden="1" customWidth="1"/>
    <col min="6671" max="6671" width="23.7109375" style="1" customWidth="1"/>
    <col min="6672" max="6672" width="10" style="1" customWidth="1"/>
    <col min="6673" max="6673" width="0" style="1" hidden="1" customWidth="1"/>
    <col min="6674" max="6675" width="14.7109375" style="1" customWidth="1"/>
    <col min="6676" max="6676" width="12.85546875" style="1" customWidth="1"/>
    <col min="6677" max="6677" width="3.28515625" style="1" customWidth="1"/>
    <col min="6678" max="6678" width="30.28515625" style="1" customWidth="1"/>
    <col min="6679" max="6679" width="5" style="1" customWidth="1"/>
    <col min="6680" max="6680" width="0" style="1" hidden="1" customWidth="1"/>
    <col min="6681" max="6681" width="14.28515625" style="1" customWidth="1"/>
    <col min="6682" max="6682" width="5.7109375" style="1" customWidth="1"/>
    <col min="6683" max="6683" width="0" style="1" hidden="1" customWidth="1"/>
    <col min="6684" max="6684" width="17.28515625" style="1" customWidth="1"/>
    <col min="6685" max="6685" width="12.7109375" style="1" customWidth="1"/>
    <col min="6686" max="6686" width="0" style="1" hidden="1" customWidth="1"/>
    <col min="6687" max="6687" width="5.28515625" style="1" customWidth="1"/>
    <col min="6688" max="6688" width="0" style="1" hidden="1" customWidth="1"/>
    <col min="6689" max="6689" width="17" style="1" customWidth="1"/>
    <col min="6690" max="6690" width="6.28515625" style="1" customWidth="1"/>
    <col min="6691" max="6691" width="0" style="1" hidden="1" customWidth="1"/>
    <col min="6692" max="6692" width="14.28515625" style="1" customWidth="1"/>
    <col min="6693" max="6693" width="7.5703125" style="1" customWidth="1"/>
    <col min="6694" max="6694" width="0" style="1" hidden="1" customWidth="1"/>
    <col min="6695" max="6696" width="14.28515625" style="1" customWidth="1"/>
    <col min="6697" max="6697" width="20.85546875" style="1" customWidth="1"/>
    <col min="6698" max="6698" width="14.42578125" style="1" customWidth="1"/>
    <col min="6699" max="6699" width="15" style="1" customWidth="1"/>
    <col min="6700" max="6700" width="2.7109375" style="1" customWidth="1"/>
    <col min="6701" max="6701" width="11.7109375" style="1" customWidth="1"/>
    <col min="6702" max="6702" width="11.5703125" style="1" customWidth="1"/>
    <col min="6703" max="6703" width="2.28515625" style="1" customWidth="1"/>
    <col min="6704" max="6704" width="41" style="1" customWidth="1"/>
    <col min="6705" max="6705" width="14.28515625" style="1" customWidth="1"/>
    <col min="6706" max="6707" width="11.5703125" style="1" customWidth="1"/>
    <col min="6708" max="6708" width="21.85546875" style="1" customWidth="1"/>
    <col min="6709" max="6900" width="11.42578125" style="1"/>
    <col min="6901" max="6901" width="21.85546875" style="1" customWidth="1"/>
    <col min="6902" max="6902" width="13.85546875" style="1" customWidth="1"/>
    <col min="6903" max="6903" width="38.7109375" style="1" customWidth="1"/>
    <col min="6904" max="6904" width="3" style="1" bestFit="1" customWidth="1"/>
    <col min="6905" max="6905" width="32.28515625" style="1" customWidth="1"/>
    <col min="6906" max="6906" width="46.28515625" style="1" customWidth="1"/>
    <col min="6907" max="6907" width="19" style="1" customWidth="1"/>
    <col min="6908" max="6908" width="0" style="1" hidden="1" customWidth="1"/>
    <col min="6909" max="6909" width="17.7109375" style="1" customWidth="1"/>
    <col min="6910" max="6910" width="0" style="1" hidden="1" customWidth="1"/>
    <col min="6911" max="6911" width="22.28515625" style="1" customWidth="1"/>
    <col min="6912" max="6912" width="5.28515625" style="1" customWidth="1"/>
    <col min="6913" max="6913" width="36.28515625" style="1" customWidth="1"/>
    <col min="6914" max="6914" width="5.7109375" style="1" customWidth="1"/>
    <col min="6915" max="6915" width="0" style="1" hidden="1" customWidth="1"/>
    <col min="6916" max="6916" width="20.7109375" style="1" customWidth="1"/>
    <col min="6917" max="6917" width="4.85546875" style="1" customWidth="1"/>
    <col min="6918" max="6918" width="0" style="1" hidden="1" customWidth="1"/>
    <col min="6919" max="6919" width="24.7109375" style="1" customWidth="1"/>
    <col min="6920" max="6920" width="12.28515625" style="1" customWidth="1"/>
    <col min="6921" max="6921" width="0" style="1" hidden="1" customWidth="1"/>
    <col min="6922" max="6922" width="3.42578125" style="1" customWidth="1"/>
    <col min="6923" max="6923" width="0" style="1" hidden="1" customWidth="1"/>
    <col min="6924" max="6924" width="17.7109375" style="1" customWidth="1"/>
    <col min="6925" max="6925" width="3.42578125" style="1" customWidth="1"/>
    <col min="6926" max="6926" width="0" style="1" hidden="1" customWidth="1"/>
    <col min="6927" max="6927" width="23.7109375" style="1" customWidth="1"/>
    <col min="6928" max="6928" width="10" style="1" customWidth="1"/>
    <col min="6929" max="6929" width="0" style="1" hidden="1" customWidth="1"/>
    <col min="6930" max="6931" width="14.7109375" style="1" customWidth="1"/>
    <col min="6932" max="6932" width="12.85546875" style="1" customWidth="1"/>
    <col min="6933" max="6933" width="3.28515625" style="1" customWidth="1"/>
    <col min="6934" max="6934" width="30.28515625" style="1" customWidth="1"/>
    <col min="6935" max="6935" width="5" style="1" customWidth="1"/>
    <col min="6936" max="6936" width="0" style="1" hidden="1" customWidth="1"/>
    <col min="6937" max="6937" width="14.28515625" style="1" customWidth="1"/>
    <col min="6938" max="6938" width="5.7109375" style="1" customWidth="1"/>
    <col min="6939" max="6939" width="0" style="1" hidden="1" customWidth="1"/>
    <col min="6940" max="6940" width="17.28515625" style="1" customWidth="1"/>
    <col min="6941" max="6941" width="12.7109375" style="1" customWidth="1"/>
    <col min="6942" max="6942" width="0" style="1" hidden="1" customWidth="1"/>
    <col min="6943" max="6943" width="5.28515625" style="1" customWidth="1"/>
    <col min="6944" max="6944" width="0" style="1" hidden="1" customWidth="1"/>
    <col min="6945" max="6945" width="17" style="1" customWidth="1"/>
    <col min="6946" max="6946" width="6.28515625" style="1" customWidth="1"/>
    <col min="6947" max="6947" width="0" style="1" hidden="1" customWidth="1"/>
    <col min="6948" max="6948" width="14.28515625" style="1" customWidth="1"/>
    <col min="6949" max="6949" width="7.5703125" style="1" customWidth="1"/>
    <col min="6950" max="6950" width="0" style="1" hidden="1" customWidth="1"/>
    <col min="6951" max="6952" width="14.28515625" style="1" customWidth="1"/>
    <col min="6953" max="6953" width="20.85546875" style="1" customWidth="1"/>
    <col min="6954" max="6954" width="14.42578125" style="1" customWidth="1"/>
    <col min="6955" max="6955" width="15" style="1" customWidth="1"/>
    <col min="6956" max="6956" width="2.7109375" style="1" customWidth="1"/>
    <col min="6957" max="6957" width="11.7109375" style="1" customWidth="1"/>
    <col min="6958" max="6958" width="11.5703125" style="1" customWidth="1"/>
    <col min="6959" max="6959" width="2.28515625" style="1" customWidth="1"/>
    <col min="6960" max="6960" width="41" style="1" customWidth="1"/>
    <col min="6961" max="6961" width="14.28515625" style="1" customWidth="1"/>
    <col min="6962" max="6963" width="11.5703125" style="1" customWidth="1"/>
    <col min="6964" max="6964" width="21.85546875" style="1" customWidth="1"/>
    <col min="6965" max="7156" width="11.42578125" style="1"/>
    <col min="7157" max="7157" width="21.85546875" style="1" customWidth="1"/>
    <col min="7158" max="7158" width="13.85546875" style="1" customWidth="1"/>
    <col min="7159" max="7159" width="38.7109375" style="1" customWidth="1"/>
    <col min="7160" max="7160" width="3" style="1" bestFit="1" customWidth="1"/>
    <col min="7161" max="7161" width="32.28515625" style="1" customWidth="1"/>
    <col min="7162" max="7162" width="46.28515625" style="1" customWidth="1"/>
    <col min="7163" max="7163" width="19" style="1" customWidth="1"/>
    <col min="7164" max="7164" width="0" style="1" hidden="1" customWidth="1"/>
    <col min="7165" max="7165" width="17.7109375" style="1" customWidth="1"/>
    <col min="7166" max="7166" width="0" style="1" hidden="1" customWidth="1"/>
    <col min="7167" max="7167" width="22.28515625" style="1" customWidth="1"/>
    <col min="7168" max="7168" width="5.28515625" style="1" customWidth="1"/>
    <col min="7169" max="7169" width="36.28515625" style="1" customWidth="1"/>
    <col min="7170" max="7170" width="5.7109375" style="1" customWidth="1"/>
    <col min="7171" max="7171" width="0" style="1" hidden="1" customWidth="1"/>
    <col min="7172" max="7172" width="20.7109375" style="1" customWidth="1"/>
    <col min="7173" max="7173" width="4.85546875" style="1" customWidth="1"/>
    <col min="7174" max="7174" width="0" style="1" hidden="1" customWidth="1"/>
    <col min="7175" max="7175" width="24.7109375" style="1" customWidth="1"/>
    <col min="7176" max="7176" width="12.28515625" style="1" customWidth="1"/>
    <col min="7177" max="7177" width="0" style="1" hidden="1" customWidth="1"/>
    <col min="7178" max="7178" width="3.42578125" style="1" customWidth="1"/>
    <col min="7179" max="7179" width="0" style="1" hidden="1" customWidth="1"/>
    <col min="7180" max="7180" width="17.7109375" style="1" customWidth="1"/>
    <col min="7181" max="7181" width="3.42578125" style="1" customWidth="1"/>
    <col min="7182" max="7182" width="0" style="1" hidden="1" customWidth="1"/>
    <col min="7183" max="7183" width="23.7109375" style="1" customWidth="1"/>
    <col min="7184" max="7184" width="10" style="1" customWidth="1"/>
    <col min="7185" max="7185" width="0" style="1" hidden="1" customWidth="1"/>
    <col min="7186" max="7187" width="14.7109375" style="1" customWidth="1"/>
    <col min="7188" max="7188" width="12.85546875" style="1" customWidth="1"/>
    <col min="7189" max="7189" width="3.28515625" style="1" customWidth="1"/>
    <col min="7190" max="7190" width="30.28515625" style="1" customWidth="1"/>
    <col min="7191" max="7191" width="5" style="1" customWidth="1"/>
    <col min="7192" max="7192" width="0" style="1" hidden="1" customWidth="1"/>
    <col min="7193" max="7193" width="14.28515625" style="1" customWidth="1"/>
    <col min="7194" max="7194" width="5.7109375" style="1" customWidth="1"/>
    <col min="7195" max="7195" width="0" style="1" hidden="1" customWidth="1"/>
    <col min="7196" max="7196" width="17.28515625" style="1" customWidth="1"/>
    <col min="7197" max="7197" width="12.7109375" style="1" customWidth="1"/>
    <col min="7198" max="7198" width="0" style="1" hidden="1" customWidth="1"/>
    <col min="7199" max="7199" width="5.28515625" style="1" customWidth="1"/>
    <col min="7200" max="7200" width="0" style="1" hidden="1" customWidth="1"/>
    <col min="7201" max="7201" width="17" style="1" customWidth="1"/>
    <col min="7202" max="7202" width="6.28515625" style="1" customWidth="1"/>
    <col min="7203" max="7203" width="0" style="1" hidden="1" customWidth="1"/>
    <col min="7204" max="7204" width="14.28515625" style="1" customWidth="1"/>
    <col min="7205" max="7205" width="7.5703125" style="1" customWidth="1"/>
    <col min="7206" max="7206" width="0" style="1" hidden="1" customWidth="1"/>
    <col min="7207" max="7208" width="14.28515625" style="1" customWidth="1"/>
    <col min="7209" max="7209" width="20.85546875" style="1" customWidth="1"/>
    <col min="7210" max="7210" width="14.42578125" style="1" customWidth="1"/>
    <col min="7211" max="7211" width="15" style="1" customWidth="1"/>
    <col min="7212" max="7212" width="2.7109375" style="1" customWidth="1"/>
    <col min="7213" max="7213" width="11.7109375" style="1" customWidth="1"/>
    <col min="7214" max="7214" width="11.5703125" style="1" customWidth="1"/>
    <col min="7215" max="7215" width="2.28515625" style="1" customWidth="1"/>
    <col min="7216" max="7216" width="41" style="1" customWidth="1"/>
    <col min="7217" max="7217" width="14.28515625" style="1" customWidth="1"/>
    <col min="7218" max="7219" width="11.5703125" style="1" customWidth="1"/>
    <col min="7220" max="7220" width="21.85546875" style="1" customWidth="1"/>
    <col min="7221" max="7412" width="11.42578125" style="1"/>
    <col min="7413" max="7413" width="21.85546875" style="1" customWidth="1"/>
    <col min="7414" max="7414" width="13.85546875" style="1" customWidth="1"/>
    <col min="7415" max="7415" width="38.7109375" style="1" customWidth="1"/>
    <col min="7416" max="7416" width="3" style="1" bestFit="1" customWidth="1"/>
    <col min="7417" max="7417" width="32.28515625" style="1" customWidth="1"/>
    <col min="7418" max="7418" width="46.28515625" style="1" customWidth="1"/>
    <col min="7419" max="7419" width="19" style="1" customWidth="1"/>
    <col min="7420" max="7420" width="0" style="1" hidden="1" customWidth="1"/>
    <col min="7421" max="7421" width="17.7109375" style="1" customWidth="1"/>
    <col min="7422" max="7422" width="0" style="1" hidden="1" customWidth="1"/>
    <col min="7423" max="7423" width="22.28515625" style="1" customWidth="1"/>
    <col min="7424" max="7424" width="5.28515625" style="1" customWidth="1"/>
    <col min="7425" max="7425" width="36.28515625" style="1" customWidth="1"/>
    <col min="7426" max="7426" width="5.7109375" style="1" customWidth="1"/>
    <col min="7427" max="7427" width="0" style="1" hidden="1" customWidth="1"/>
    <col min="7428" max="7428" width="20.7109375" style="1" customWidth="1"/>
    <col min="7429" max="7429" width="4.85546875" style="1" customWidth="1"/>
    <col min="7430" max="7430" width="0" style="1" hidden="1" customWidth="1"/>
    <col min="7431" max="7431" width="24.7109375" style="1" customWidth="1"/>
    <col min="7432" max="7432" width="12.28515625" style="1" customWidth="1"/>
    <col min="7433" max="7433" width="0" style="1" hidden="1" customWidth="1"/>
    <col min="7434" max="7434" width="3.42578125" style="1" customWidth="1"/>
    <col min="7435" max="7435" width="0" style="1" hidden="1" customWidth="1"/>
    <col min="7436" max="7436" width="17.7109375" style="1" customWidth="1"/>
    <col min="7437" max="7437" width="3.42578125" style="1" customWidth="1"/>
    <col min="7438" max="7438" width="0" style="1" hidden="1" customWidth="1"/>
    <col min="7439" max="7439" width="23.7109375" style="1" customWidth="1"/>
    <col min="7440" max="7440" width="10" style="1" customWidth="1"/>
    <col min="7441" max="7441" width="0" style="1" hidden="1" customWidth="1"/>
    <col min="7442" max="7443" width="14.7109375" style="1" customWidth="1"/>
    <col min="7444" max="7444" width="12.85546875" style="1" customWidth="1"/>
    <col min="7445" max="7445" width="3.28515625" style="1" customWidth="1"/>
    <col min="7446" max="7446" width="30.28515625" style="1" customWidth="1"/>
    <col min="7447" max="7447" width="5" style="1" customWidth="1"/>
    <col min="7448" max="7448" width="0" style="1" hidden="1" customWidth="1"/>
    <col min="7449" max="7449" width="14.28515625" style="1" customWidth="1"/>
    <col min="7450" max="7450" width="5.7109375" style="1" customWidth="1"/>
    <col min="7451" max="7451" width="0" style="1" hidden="1" customWidth="1"/>
    <col min="7452" max="7452" width="17.28515625" style="1" customWidth="1"/>
    <col min="7453" max="7453" width="12.7109375" style="1" customWidth="1"/>
    <col min="7454" max="7454" width="0" style="1" hidden="1" customWidth="1"/>
    <col min="7455" max="7455" width="5.28515625" style="1" customWidth="1"/>
    <col min="7456" max="7456" width="0" style="1" hidden="1" customWidth="1"/>
    <col min="7457" max="7457" width="17" style="1" customWidth="1"/>
    <col min="7458" max="7458" width="6.28515625" style="1" customWidth="1"/>
    <col min="7459" max="7459" width="0" style="1" hidden="1" customWidth="1"/>
    <col min="7460" max="7460" width="14.28515625" style="1" customWidth="1"/>
    <col min="7461" max="7461" width="7.5703125" style="1" customWidth="1"/>
    <col min="7462" max="7462" width="0" style="1" hidden="1" customWidth="1"/>
    <col min="7463" max="7464" width="14.28515625" style="1" customWidth="1"/>
    <col min="7465" max="7465" width="20.85546875" style="1" customWidth="1"/>
    <col min="7466" max="7466" width="14.42578125" style="1" customWidth="1"/>
    <col min="7467" max="7467" width="15" style="1" customWidth="1"/>
    <col min="7468" max="7468" width="2.7109375" style="1" customWidth="1"/>
    <col min="7469" max="7469" width="11.7109375" style="1" customWidth="1"/>
    <col min="7470" max="7470" width="11.5703125" style="1" customWidth="1"/>
    <col min="7471" max="7471" width="2.28515625" style="1" customWidth="1"/>
    <col min="7472" max="7472" width="41" style="1" customWidth="1"/>
    <col min="7473" max="7473" width="14.28515625" style="1" customWidth="1"/>
    <col min="7474" max="7475" width="11.5703125" style="1" customWidth="1"/>
    <col min="7476" max="7476" width="21.85546875" style="1" customWidth="1"/>
    <col min="7477" max="7668" width="11.42578125" style="1"/>
    <col min="7669" max="7669" width="21.85546875" style="1" customWidth="1"/>
    <col min="7670" max="7670" width="13.85546875" style="1" customWidth="1"/>
    <col min="7671" max="7671" width="38.7109375" style="1" customWidth="1"/>
    <col min="7672" max="7672" width="3" style="1" bestFit="1" customWidth="1"/>
    <col min="7673" max="7673" width="32.28515625" style="1" customWidth="1"/>
    <col min="7674" max="7674" width="46.28515625" style="1" customWidth="1"/>
    <col min="7675" max="7675" width="19" style="1" customWidth="1"/>
    <col min="7676" max="7676" width="0" style="1" hidden="1" customWidth="1"/>
    <col min="7677" max="7677" width="17.7109375" style="1" customWidth="1"/>
    <col min="7678" max="7678" width="0" style="1" hidden="1" customWidth="1"/>
    <col min="7679" max="7679" width="22.28515625" style="1" customWidth="1"/>
    <col min="7680" max="7680" width="5.28515625" style="1" customWidth="1"/>
    <col min="7681" max="7681" width="36.28515625" style="1" customWidth="1"/>
    <col min="7682" max="7682" width="5.7109375" style="1" customWidth="1"/>
    <col min="7683" max="7683" width="0" style="1" hidden="1" customWidth="1"/>
    <col min="7684" max="7684" width="20.7109375" style="1" customWidth="1"/>
    <col min="7685" max="7685" width="4.85546875" style="1" customWidth="1"/>
    <col min="7686" max="7686" width="0" style="1" hidden="1" customWidth="1"/>
    <col min="7687" max="7687" width="24.7109375" style="1" customWidth="1"/>
    <col min="7688" max="7688" width="12.28515625" style="1" customWidth="1"/>
    <col min="7689" max="7689" width="0" style="1" hidden="1" customWidth="1"/>
    <col min="7690" max="7690" width="3.42578125" style="1" customWidth="1"/>
    <col min="7691" max="7691" width="0" style="1" hidden="1" customWidth="1"/>
    <col min="7692" max="7692" width="17.7109375" style="1" customWidth="1"/>
    <col min="7693" max="7693" width="3.42578125" style="1" customWidth="1"/>
    <col min="7694" max="7694" width="0" style="1" hidden="1" customWidth="1"/>
    <col min="7695" max="7695" width="23.7109375" style="1" customWidth="1"/>
    <col min="7696" max="7696" width="10" style="1" customWidth="1"/>
    <col min="7697" max="7697" width="0" style="1" hidden="1" customWidth="1"/>
    <col min="7698" max="7699" width="14.7109375" style="1" customWidth="1"/>
    <col min="7700" max="7700" width="12.85546875" style="1" customWidth="1"/>
    <col min="7701" max="7701" width="3.28515625" style="1" customWidth="1"/>
    <col min="7702" max="7702" width="30.28515625" style="1" customWidth="1"/>
    <col min="7703" max="7703" width="5" style="1" customWidth="1"/>
    <col min="7704" max="7704" width="0" style="1" hidden="1" customWidth="1"/>
    <col min="7705" max="7705" width="14.28515625" style="1" customWidth="1"/>
    <col min="7706" max="7706" width="5.7109375" style="1" customWidth="1"/>
    <col min="7707" max="7707" width="0" style="1" hidden="1" customWidth="1"/>
    <col min="7708" max="7708" width="17.28515625" style="1" customWidth="1"/>
    <col min="7709" max="7709" width="12.7109375" style="1" customWidth="1"/>
    <col min="7710" max="7710" width="0" style="1" hidden="1" customWidth="1"/>
    <col min="7711" max="7711" width="5.28515625" style="1" customWidth="1"/>
    <col min="7712" max="7712" width="0" style="1" hidden="1" customWidth="1"/>
    <col min="7713" max="7713" width="17" style="1" customWidth="1"/>
    <col min="7714" max="7714" width="6.28515625" style="1" customWidth="1"/>
    <col min="7715" max="7715" width="0" style="1" hidden="1" customWidth="1"/>
    <col min="7716" max="7716" width="14.28515625" style="1" customWidth="1"/>
    <col min="7717" max="7717" width="7.5703125" style="1" customWidth="1"/>
    <col min="7718" max="7718" width="0" style="1" hidden="1" customWidth="1"/>
    <col min="7719" max="7720" width="14.28515625" style="1" customWidth="1"/>
    <col min="7721" max="7721" width="20.85546875" style="1" customWidth="1"/>
    <col min="7722" max="7722" width="14.42578125" style="1" customWidth="1"/>
    <col min="7723" max="7723" width="15" style="1" customWidth="1"/>
    <col min="7724" max="7724" width="2.7109375" style="1" customWidth="1"/>
    <col min="7725" max="7725" width="11.7109375" style="1" customWidth="1"/>
    <col min="7726" max="7726" width="11.5703125" style="1" customWidth="1"/>
    <col min="7727" max="7727" width="2.28515625" style="1" customWidth="1"/>
    <col min="7728" max="7728" width="41" style="1" customWidth="1"/>
    <col min="7729" max="7729" width="14.28515625" style="1" customWidth="1"/>
    <col min="7730" max="7731" width="11.5703125" style="1" customWidth="1"/>
    <col min="7732" max="7732" width="21.85546875" style="1" customWidth="1"/>
    <col min="7733" max="7924" width="11.42578125" style="1"/>
    <col min="7925" max="7925" width="21.85546875" style="1" customWidth="1"/>
    <col min="7926" max="7926" width="13.85546875" style="1" customWidth="1"/>
    <col min="7927" max="7927" width="38.7109375" style="1" customWidth="1"/>
    <col min="7928" max="7928" width="3" style="1" bestFit="1" customWidth="1"/>
    <col min="7929" max="7929" width="32.28515625" style="1" customWidth="1"/>
    <col min="7930" max="7930" width="46.28515625" style="1" customWidth="1"/>
    <col min="7931" max="7931" width="19" style="1" customWidth="1"/>
    <col min="7932" max="7932" width="0" style="1" hidden="1" customWidth="1"/>
    <col min="7933" max="7933" width="17.7109375" style="1" customWidth="1"/>
    <col min="7934" max="7934" width="0" style="1" hidden="1" customWidth="1"/>
    <col min="7935" max="7935" width="22.28515625" style="1" customWidth="1"/>
    <col min="7936" max="7936" width="5.28515625" style="1" customWidth="1"/>
    <col min="7937" max="7937" width="36.28515625" style="1" customWidth="1"/>
    <col min="7938" max="7938" width="5.7109375" style="1" customWidth="1"/>
    <col min="7939" max="7939" width="0" style="1" hidden="1" customWidth="1"/>
    <col min="7940" max="7940" width="20.7109375" style="1" customWidth="1"/>
    <col min="7941" max="7941" width="4.85546875" style="1" customWidth="1"/>
    <col min="7942" max="7942" width="0" style="1" hidden="1" customWidth="1"/>
    <col min="7943" max="7943" width="24.7109375" style="1" customWidth="1"/>
    <col min="7944" max="7944" width="12.28515625" style="1" customWidth="1"/>
    <col min="7945" max="7945" width="0" style="1" hidden="1" customWidth="1"/>
    <col min="7946" max="7946" width="3.42578125" style="1" customWidth="1"/>
    <col min="7947" max="7947" width="0" style="1" hidden="1" customWidth="1"/>
    <col min="7948" max="7948" width="17.7109375" style="1" customWidth="1"/>
    <col min="7949" max="7949" width="3.42578125" style="1" customWidth="1"/>
    <col min="7950" max="7950" width="0" style="1" hidden="1" customWidth="1"/>
    <col min="7951" max="7951" width="23.7109375" style="1" customWidth="1"/>
    <col min="7952" max="7952" width="10" style="1" customWidth="1"/>
    <col min="7953" max="7953" width="0" style="1" hidden="1" customWidth="1"/>
    <col min="7954" max="7955" width="14.7109375" style="1" customWidth="1"/>
    <col min="7956" max="7956" width="12.85546875" style="1" customWidth="1"/>
    <col min="7957" max="7957" width="3.28515625" style="1" customWidth="1"/>
    <col min="7958" max="7958" width="30.28515625" style="1" customWidth="1"/>
    <col min="7959" max="7959" width="5" style="1" customWidth="1"/>
    <col min="7960" max="7960" width="0" style="1" hidden="1" customWidth="1"/>
    <col min="7961" max="7961" width="14.28515625" style="1" customWidth="1"/>
    <col min="7962" max="7962" width="5.7109375" style="1" customWidth="1"/>
    <col min="7963" max="7963" width="0" style="1" hidden="1" customWidth="1"/>
    <col min="7964" max="7964" width="17.28515625" style="1" customWidth="1"/>
    <col min="7965" max="7965" width="12.7109375" style="1" customWidth="1"/>
    <col min="7966" max="7966" width="0" style="1" hidden="1" customWidth="1"/>
    <col min="7967" max="7967" width="5.28515625" style="1" customWidth="1"/>
    <col min="7968" max="7968" width="0" style="1" hidden="1" customWidth="1"/>
    <col min="7969" max="7969" width="17" style="1" customWidth="1"/>
    <col min="7970" max="7970" width="6.28515625" style="1" customWidth="1"/>
    <col min="7971" max="7971" width="0" style="1" hidden="1" customWidth="1"/>
    <col min="7972" max="7972" width="14.28515625" style="1" customWidth="1"/>
    <col min="7973" max="7973" width="7.5703125" style="1" customWidth="1"/>
    <col min="7974" max="7974" width="0" style="1" hidden="1" customWidth="1"/>
    <col min="7975" max="7976" width="14.28515625" style="1" customWidth="1"/>
    <col min="7977" max="7977" width="20.85546875" style="1" customWidth="1"/>
    <col min="7978" max="7978" width="14.42578125" style="1" customWidth="1"/>
    <col min="7979" max="7979" width="15" style="1" customWidth="1"/>
    <col min="7980" max="7980" width="2.7109375" style="1" customWidth="1"/>
    <col min="7981" max="7981" width="11.7109375" style="1" customWidth="1"/>
    <col min="7982" max="7982" width="11.5703125" style="1" customWidth="1"/>
    <col min="7983" max="7983" width="2.28515625" style="1" customWidth="1"/>
    <col min="7984" max="7984" width="41" style="1" customWidth="1"/>
    <col min="7985" max="7985" width="14.28515625" style="1" customWidth="1"/>
    <col min="7986" max="7987" width="11.5703125" style="1" customWidth="1"/>
    <col min="7988" max="7988" width="21.85546875" style="1" customWidth="1"/>
    <col min="7989" max="8180" width="11.42578125" style="1"/>
    <col min="8181" max="8181" width="21.85546875" style="1" customWidth="1"/>
    <col min="8182" max="8182" width="13.85546875" style="1" customWidth="1"/>
    <col min="8183" max="8183" width="38.7109375" style="1" customWidth="1"/>
    <col min="8184" max="8184" width="3" style="1" bestFit="1" customWidth="1"/>
    <col min="8185" max="8185" width="32.28515625" style="1" customWidth="1"/>
    <col min="8186" max="8186" width="46.28515625" style="1" customWidth="1"/>
    <col min="8187" max="8187" width="19" style="1" customWidth="1"/>
    <col min="8188" max="8188" width="0" style="1" hidden="1" customWidth="1"/>
    <col min="8189" max="8189" width="17.7109375" style="1" customWidth="1"/>
    <col min="8190" max="8190" width="0" style="1" hidden="1" customWidth="1"/>
    <col min="8191" max="8191" width="22.28515625" style="1" customWidth="1"/>
    <col min="8192" max="8192" width="5.28515625" style="1" customWidth="1"/>
    <col min="8193" max="8193" width="36.28515625" style="1" customWidth="1"/>
    <col min="8194" max="8194" width="5.7109375" style="1" customWidth="1"/>
    <col min="8195" max="8195" width="0" style="1" hidden="1" customWidth="1"/>
    <col min="8196" max="8196" width="20.7109375" style="1" customWidth="1"/>
    <col min="8197" max="8197" width="4.85546875" style="1" customWidth="1"/>
    <col min="8198" max="8198" width="0" style="1" hidden="1" customWidth="1"/>
    <col min="8199" max="8199" width="24.7109375" style="1" customWidth="1"/>
    <col min="8200" max="8200" width="12.28515625" style="1" customWidth="1"/>
    <col min="8201" max="8201" width="0" style="1" hidden="1" customWidth="1"/>
    <col min="8202" max="8202" width="3.42578125" style="1" customWidth="1"/>
    <col min="8203" max="8203" width="0" style="1" hidden="1" customWidth="1"/>
    <col min="8204" max="8204" width="17.7109375" style="1" customWidth="1"/>
    <col min="8205" max="8205" width="3.42578125" style="1" customWidth="1"/>
    <col min="8206" max="8206" width="0" style="1" hidden="1" customWidth="1"/>
    <col min="8207" max="8207" width="23.7109375" style="1" customWidth="1"/>
    <col min="8208" max="8208" width="10" style="1" customWidth="1"/>
    <col min="8209" max="8209" width="0" style="1" hidden="1" customWidth="1"/>
    <col min="8210" max="8211" width="14.7109375" style="1" customWidth="1"/>
    <col min="8212" max="8212" width="12.85546875" style="1" customWidth="1"/>
    <col min="8213" max="8213" width="3.28515625" style="1" customWidth="1"/>
    <col min="8214" max="8214" width="30.28515625" style="1" customWidth="1"/>
    <col min="8215" max="8215" width="5" style="1" customWidth="1"/>
    <col min="8216" max="8216" width="0" style="1" hidden="1" customWidth="1"/>
    <col min="8217" max="8217" width="14.28515625" style="1" customWidth="1"/>
    <col min="8218" max="8218" width="5.7109375" style="1" customWidth="1"/>
    <col min="8219" max="8219" width="0" style="1" hidden="1" customWidth="1"/>
    <col min="8220" max="8220" width="17.28515625" style="1" customWidth="1"/>
    <col min="8221" max="8221" width="12.7109375" style="1" customWidth="1"/>
    <col min="8222" max="8222" width="0" style="1" hidden="1" customWidth="1"/>
    <col min="8223" max="8223" width="5.28515625" style="1" customWidth="1"/>
    <col min="8224" max="8224" width="0" style="1" hidden="1" customWidth="1"/>
    <col min="8225" max="8225" width="17" style="1" customWidth="1"/>
    <col min="8226" max="8226" width="6.28515625" style="1" customWidth="1"/>
    <col min="8227" max="8227" width="0" style="1" hidden="1" customWidth="1"/>
    <col min="8228" max="8228" width="14.28515625" style="1" customWidth="1"/>
    <col min="8229" max="8229" width="7.5703125" style="1" customWidth="1"/>
    <col min="8230" max="8230" width="0" style="1" hidden="1" customWidth="1"/>
    <col min="8231" max="8232" width="14.28515625" style="1" customWidth="1"/>
    <col min="8233" max="8233" width="20.85546875" style="1" customWidth="1"/>
    <col min="8234" max="8234" width="14.42578125" style="1" customWidth="1"/>
    <col min="8235" max="8235" width="15" style="1" customWidth="1"/>
    <col min="8236" max="8236" width="2.7109375" style="1" customWidth="1"/>
    <col min="8237" max="8237" width="11.7109375" style="1" customWidth="1"/>
    <col min="8238" max="8238" width="11.5703125" style="1" customWidth="1"/>
    <col min="8239" max="8239" width="2.28515625" style="1" customWidth="1"/>
    <col min="8240" max="8240" width="41" style="1" customWidth="1"/>
    <col min="8241" max="8241" width="14.28515625" style="1" customWidth="1"/>
    <col min="8242" max="8243" width="11.5703125" style="1" customWidth="1"/>
    <col min="8244" max="8244" width="21.85546875" style="1" customWidth="1"/>
    <col min="8245" max="8436" width="11.42578125" style="1"/>
    <col min="8437" max="8437" width="21.85546875" style="1" customWidth="1"/>
    <col min="8438" max="8438" width="13.85546875" style="1" customWidth="1"/>
    <col min="8439" max="8439" width="38.7109375" style="1" customWidth="1"/>
    <col min="8440" max="8440" width="3" style="1" bestFit="1" customWidth="1"/>
    <col min="8441" max="8441" width="32.28515625" style="1" customWidth="1"/>
    <col min="8442" max="8442" width="46.28515625" style="1" customWidth="1"/>
    <col min="8443" max="8443" width="19" style="1" customWidth="1"/>
    <col min="8444" max="8444" width="0" style="1" hidden="1" customWidth="1"/>
    <col min="8445" max="8445" width="17.7109375" style="1" customWidth="1"/>
    <col min="8446" max="8446" width="0" style="1" hidden="1" customWidth="1"/>
    <col min="8447" max="8447" width="22.28515625" style="1" customWidth="1"/>
    <col min="8448" max="8448" width="5.28515625" style="1" customWidth="1"/>
    <col min="8449" max="8449" width="36.28515625" style="1" customWidth="1"/>
    <col min="8450" max="8450" width="5.7109375" style="1" customWidth="1"/>
    <col min="8451" max="8451" width="0" style="1" hidden="1" customWidth="1"/>
    <col min="8452" max="8452" width="20.7109375" style="1" customWidth="1"/>
    <col min="8453" max="8453" width="4.85546875" style="1" customWidth="1"/>
    <col min="8454" max="8454" width="0" style="1" hidden="1" customWidth="1"/>
    <col min="8455" max="8455" width="24.7109375" style="1" customWidth="1"/>
    <col min="8456" max="8456" width="12.28515625" style="1" customWidth="1"/>
    <col min="8457" max="8457" width="0" style="1" hidden="1" customWidth="1"/>
    <col min="8458" max="8458" width="3.42578125" style="1" customWidth="1"/>
    <col min="8459" max="8459" width="0" style="1" hidden="1" customWidth="1"/>
    <col min="8460" max="8460" width="17.7109375" style="1" customWidth="1"/>
    <col min="8461" max="8461" width="3.42578125" style="1" customWidth="1"/>
    <col min="8462" max="8462" width="0" style="1" hidden="1" customWidth="1"/>
    <col min="8463" max="8463" width="23.7109375" style="1" customWidth="1"/>
    <col min="8464" max="8464" width="10" style="1" customWidth="1"/>
    <col min="8465" max="8465" width="0" style="1" hidden="1" customWidth="1"/>
    <col min="8466" max="8467" width="14.7109375" style="1" customWidth="1"/>
    <col min="8468" max="8468" width="12.85546875" style="1" customWidth="1"/>
    <col min="8469" max="8469" width="3.28515625" style="1" customWidth="1"/>
    <col min="8470" max="8470" width="30.28515625" style="1" customWidth="1"/>
    <col min="8471" max="8471" width="5" style="1" customWidth="1"/>
    <col min="8472" max="8472" width="0" style="1" hidden="1" customWidth="1"/>
    <col min="8473" max="8473" width="14.28515625" style="1" customWidth="1"/>
    <col min="8474" max="8474" width="5.7109375" style="1" customWidth="1"/>
    <col min="8475" max="8475" width="0" style="1" hidden="1" customWidth="1"/>
    <col min="8476" max="8476" width="17.28515625" style="1" customWidth="1"/>
    <col min="8477" max="8477" width="12.7109375" style="1" customWidth="1"/>
    <col min="8478" max="8478" width="0" style="1" hidden="1" customWidth="1"/>
    <col min="8479" max="8479" width="5.28515625" style="1" customWidth="1"/>
    <col min="8480" max="8480" width="0" style="1" hidden="1" customWidth="1"/>
    <col min="8481" max="8481" width="17" style="1" customWidth="1"/>
    <col min="8482" max="8482" width="6.28515625" style="1" customWidth="1"/>
    <col min="8483" max="8483" width="0" style="1" hidden="1" customWidth="1"/>
    <col min="8484" max="8484" width="14.28515625" style="1" customWidth="1"/>
    <col min="8485" max="8485" width="7.5703125" style="1" customWidth="1"/>
    <col min="8486" max="8486" width="0" style="1" hidden="1" customWidth="1"/>
    <col min="8487" max="8488" width="14.28515625" style="1" customWidth="1"/>
    <col min="8489" max="8489" width="20.85546875" style="1" customWidth="1"/>
    <col min="8490" max="8490" width="14.42578125" style="1" customWidth="1"/>
    <col min="8491" max="8491" width="15" style="1" customWidth="1"/>
    <col min="8492" max="8492" width="2.7109375" style="1" customWidth="1"/>
    <col min="8493" max="8493" width="11.7109375" style="1" customWidth="1"/>
    <col min="8494" max="8494" width="11.5703125" style="1" customWidth="1"/>
    <col min="8495" max="8495" width="2.28515625" style="1" customWidth="1"/>
    <col min="8496" max="8496" width="41" style="1" customWidth="1"/>
    <col min="8497" max="8497" width="14.28515625" style="1" customWidth="1"/>
    <col min="8498" max="8499" width="11.5703125" style="1" customWidth="1"/>
    <col min="8500" max="8500" width="21.85546875" style="1" customWidth="1"/>
    <col min="8501" max="8692" width="11.42578125" style="1"/>
    <col min="8693" max="8693" width="21.85546875" style="1" customWidth="1"/>
    <col min="8694" max="8694" width="13.85546875" style="1" customWidth="1"/>
    <col min="8695" max="8695" width="38.7109375" style="1" customWidth="1"/>
    <col min="8696" max="8696" width="3" style="1" bestFit="1" customWidth="1"/>
    <col min="8697" max="8697" width="32.28515625" style="1" customWidth="1"/>
    <col min="8698" max="8698" width="46.28515625" style="1" customWidth="1"/>
    <col min="8699" max="8699" width="19" style="1" customWidth="1"/>
    <col min="8700" max="8700" width="0" style="1" hidden="1" customWidth="1"/>
    <col min="8701" max="8701" width="17.7109375" style="1" customWidth="1"/>
    <col min="8702" max="8702" width="0" style="1" hidden="1" customWidth="1"/>
    <col min="8703" max="8703" width="22.28515625" style="1" customWidth="1"/>
    <col min="8704" max="8704" width="5.28515625" style="1" customWidth="1"/>
    <col min="8705" max="8705" width="36.28515625" style="1" customWidth="1"/>
    <col min="8706" max="8706" width="5.7109375" style="1" customWidth="1"/>
    <col min="8707" max="8707" width="0" style="1" hidden="1" customWidth="1"/>
    <col min="8708" max="8708" width="20.7109375" style="1" customWidth="1"/>
    <col min="8709" max="8709" width="4.85546875" style="1" customWidth="1"/>
    <col min="8710" max="8710" width="0" style="1" hidden="1" customWidth="1"/>
    <col min="8711" max="8711" width="24.7109375" style="1" customWidth="1"/>
    <col min="8712" max="8712" width="12.28515625" style="1" customWidth="1"/>
    <col min="8713" max="8713" width="0" style="1" hidden="1" customWidth="1"/>
    <col min="8714" max="8714" width="3.42578125" style="1" customWidth="1"/>
    <col min="8715" max="8715" width="0" style="1" hidden="1" customWidth="1"/>
    <col min="8716" max="8716" width="17.7109375" style="1" customWidth="1"/>
    <col min="8717" max="8717" width="3.42578125" style="1" customWidth="1"/>
    <col min="8718" max="8718" width="0" style="1" hidden="1" customWidth="1"/>
    <col min="8719" max="8719" width="23.7109375" style="1" customWidth="1"/>
    <col min="8720" max="8720" width="10" style="1" customWidth="1"/>
    <col min="8721" max="8721" width="0" style="1" hidden="1" customWidth="1"/>
    <col min="8722" max="8723" width="14.7109375" style="1" customWidth="1"/>
    <col min="8724" max="8724" width="12.85546875" style="1" customWidth="1"/>
    <col min="8725" max="8725" width="3.28515625" style="1" customWidth="1"/>
    <col min="8726" max="8726" width="30.28515625" style="1" customWidth="1"/>
    <col min="8727" max="8727" width="5" style="1" customWidth="1"/>
    <col min="8728" max="8728" width="0" style="1" hidden="1" customWidth="1"/>
    <col min="8729" max="8729" width="14.28515625" style="1" customWidth="1"/>
    <col min="8730" max="8730" width="5.7109375" style="1" customWidth="1"/>
    <col min="8731" max="8731" width="0" style="1" hidden="1" customWidth="1"/>
    <col min="8732" max="8732" width="17.28515625" style="1" customWidth="1"/>
    <col min="8733" max="8733" width="12.7109375" style="1" customWidth="1"/>
    <col min="8734" max="8734" width="0" style="1" hidden="1" customWidth="1"/>
    <col min="8735" max="8735" width="5.28515625" style="1" customWidth="1"/>
    <col min="8736" max="8736" width="0" style="1" hidden="1" customWidth="1"/>
    <col min="8737" max="8737" width="17" style="1" customWidth="1"/>
    <col min="8738" max="8738" width="6.28515625" style="1" customWidth="1"/>
    <col min="8739" max="8739" width="0" style="1" hidden="1" customWidth="1"/>
    <col min="8740" max="8740" width="14.28515625" style="1" customWidth="1"/>
    <col min="8741" max="8741" width="7.5703125" style="1" customWidth="1"/>
    <col min="8742" max="8742" width="0" style="1" hidden="1" customWidth="1"/>
    <col min="8743" max="8744" width="14.28515625" style="1" customWidth="1"/>
    <col min="8745" max="8745" width="20.85546875" style="1" customWidth="1"/>
    <col min="8746" max="8746" width="14.42578125" style="1" customWidth="1"/>
    <col min="8747" max="8747" width="15" style="1" customWidth="1"/>
    <col min="8748" max="8748" width="2.7109375" style="1" customWidth="1"/>
    <col min="8749" max="8749" width="11.7109375" style="1" customWidth="1"/>
    <col min="8750" max="8750" width="11.5703125" style="1" customWidth="1"/>
    <col min="8751" max="8751" width="2.28515625" style="1" customWidth="1"/>
    <col min="8752" max="8752" width="41" style="1" customWidth="1"/>
    <col min="8753" max="8753" width="14.28515625" style="1" customWidth="1"/>
    <col min="8754" max="8755" width="11.5703125" style="1" customWidth="1"/>
    <col min="8756" max="8756" width="21.85546875" style="1" customWidth="1"/>
    <col min="8757" max="8948" width="11.42578125" style="1"/>
    <col min="8949" max="8949" width="21.85546875" style="1" customWidth="1"/>
    <col min="8950" max="8950" width="13.85546875" style="1" customWidth="1"/>
    <col min="8951" max="8951" width="38.7109375" style="1" customWidth="1"/>
    <col min="8952" max="8952" width="3" style="1" bestFit="1" customWidth="1"/>
    <col min="8953" max="8953" width="32.28515625" style="1" customWidth="1"/>
    <col min="8954" max="8954" width="46.28515625" style="1" customWidth="1"/>
    <col min="8955" max="8955" width="19" style="1" customWidth="1"/>
    <col min="8956" max="8956" width="0" style="1" hidden="1" customWidth="1"/>
    <col min="8957" max="8957" width="17.7109375" style="1" customWidth="1"/>
    <col min="8958" max="8958" width="0" style="1" hidden="1" customWidth="1"/>
    <col min="8959" max="8959" width="22.28515625" style="1" customWidth="1"/>
    <col min="8960" max="8960" width="5.28515625" style="1" customWidth="1"/>
    <col min="8961" max="8961" width="36.28515625" style="1" customWidth="1"/>
    <col min="8962" max="8962" width="5.7109375" style="1" customWidth="1"/>
    <col min="8963" max="8963" width="0" style="1" hidden="1" customWidth="1"/>
    <col min="8964" max="8964" width="20.7109375" style="1" customWidth="1"/>
    <col min="8965" max="8965" width="4.85546875" style="1" customWidth="1"/>
    <col min="8966" max="8966" width="0" style="1" hidden="1" customWidth="1"/>
    <col min="8967" max="8967" width="24.7109375" style="1" customWidth="1"/>
    <col min="8968" max="8968" width="12.28515625" style="1" customWidth="1"/>
    <col min="8969" max="8969" width="0" style="1" hidden="1" customWidth="1"/>
    <col min="8970" max="8970" width="3.42578125" style="1" customWidth="1"/>
    <col min="8971" max="8971" width="0" style="1" hidden="1" customWidth="1"/>
    <col min="8972" max="8972" width="17.7109375" style="1" customWidth="1"/>
    <col min="8973" max="8973" width="3.42578125" style="1" customWidth="1"/>
    <col min="8974" max="8974" width="0" style="1" hidden="1" customWidth="1"/>
    <col min="8975" max="8975" width="23.7109375" style="1" customWidth="1"/>
    <col min="8976" max="8976" width="10" style="1" customWidth="1"/>
    <col min="8977" max="8977" width="0" style="1" hidden="1" customWidth="1"/>
    <col min="8978" max="8979" width="14.7109375" style="1" customWidth="1"/>
    <col min="8980" max="8980" width="12.85546875" style="1" customWidth="1"/>
    <col min="8981" max="8981" width="3.28515625" style="1" customWidth="1"/>
    <col min="8982" max="8982" width="30.28515625" style="1" customWidth="1"/>
    <col min="8983" max="8983" width="5" style="1" customWidth="1"/>
    <col min="8984" max="8984" width="0" style="1" hidden="1" customWidth="1"/>
    <col min="8985" max="8985" width="14.28515625" style="1" customWidth="1"/>
    <col min="8986" max="8986" width="5.7109375" style="1" customWidth="1"/>
    <col min="8987" max="8987" width="0" style="1" hidden="1" customWidth="1"/>
    <col min="8988" max="8988" width="17.28515625" style="1" customWidth="1"/>
    <col min="8989" max="8989" width="12.7109375" style="1" customWidth="1"/>
    <col min="8990" max="8990" width="0" style="1" hidden="1" customWidth="1"/>
    <col min="8991" max="8991" width="5.28515625" style="1" customWidth="1"/>
    <col min="8992" max="8992" width="0" style="1" hidden="1" customWidth="1"/>
    <col min="8993" max="8993" width="17" style="1" customWidth="1"/>
    <col min="8994" max="8994" width="6.28515625" style="1" customWidth="1"/>
    <col min="8995" max="8995" width="0" style="1" hidden="1" customWidth="1"/>
    <col min="8996" max="8996" width="14.28515625" style="1" customWidth="1"/>
    <col min="8997" max="8997" width="7.5703125" style="1" customWidth="1"/>
    <col min="8998" max="8998" width="0" style="1" hidden="1" customWidth="1"/>
    <col min="8999" max="9000" width="14.28515625" style="1" customWidth="1"/>
    <col min="9001" max="9001" width="20.85546875" style="1" customWidth="1"/>
    <col min="9002" max="9002" width="14.42578125" style="1" customWidth="1"/>
    <col min="9003" max="9003" width="15" style="1" customWidth="1"/>
    <col min="9004" max="9004" width="2.7109375" style="1" customWidth="1"/>
    <col min="9005" max="9005" width="11.7109375" style="1" customWidth="1"/>
    <col min="9006" max="9006" width="11.5703125" style="1" customWidth="1"/>
    <col min="9007" max="9007" width="2.28515625" style="1" customWidth="1"/>
    <col min="9008" max="9008" width="41" style="1" customWidth="1"/>
    <col min="9009" max="9009" width="14.28515625" style="1" customWidth="1"/>
    <col min="9010" max="9011" width="11.5703125" style="1" customWidth="1"/>
    <col min="9012" max="9012" width="21.85546875" style="1" customWidth="1"/>
    <col min="9013" max="9204" width="11.42578125" style="1"/>
    <col min="9205" max="9205" width="21.85546875" style="1" customWidth="1"/>
    <col min="9206" max="9206" width="13.85546875" style="1" customWidth="1"/>
    <col min="9207" max="9207" width="38.7109375" style="1" customWidth="1"/>
    <col min="9208" max="9208" width="3" style="1" bestFit="1" customWidth="1"/>
    <col min="9209" max="9209" width="32.28515625" style="1" customWidth="1"/>
    <col min="9210" max="9210" width="46.28515625" style="1" customWidth="1"/>
    <col min="9211" max="9211" width="19" style="1" customWidth="1"/>
    <col min="9212" max="9212" width="0" style="1" hidden="1" customWidth="1"/>
    <col min="9213" max="9213" width="17.7109375" style="1" customWidth="1"/>
    <col min="9214" max="9214" width="0" style="1" hidden="1" customWidth="1"/>
    <col min="9215" max="9215" width="22.28515625" style="1" customWidth="1"/>
    <col min="9216" max="9216" width="5.28515625" style="1" customWidth="1"/>
    <col min="9217" max="9217" width="36.28515625" style="1" customWidth="1"/>
    <col min="9218" max="9218" width="5.7109375" style="1" customWidth="1"/>
    <col min="9219" max="9219" width="0" style="1" hidden="1" customWidth="1"/>
    <col min="9220" max="9220" width="20.7109375" style="1" customWidth="1"/>
    <col min="9221" max="9221" width="4.85546875" style="1" customWidth="1"/>
    <col min="9222" max="9222" width="0" style="1" hidden="1" customWidth="1"/>
    <col min="9223" max="9223" width="24.7109375" style="1" customWidth="1"/>
    <col min="9224" max="9224" width="12.28515625" style="1" customWidth="1"/>
    <col min="9225" max="9225" width="0" style="1" hidden="1" customWidth="1"/>
    <col min="9226" max="9226" width="3.42578125" style="1" customWidth="1"/>
    <col min="9227" max="9227" width="0" style="1" hidden="1" customWidth="1"/>
    <col min="9228" max="9228" width="17.7109375" style="1" customWidth="1"/>
    <col min="9229" max="9229" width="3.42578125" style="1" customWidth="1"/>
    <col min="9230" max="9230" width="0" style="1" hidden="1" customWidth="1"/>
    <col min="9231" max="9231" width="23.7109375" style="1" customWidth="1"/>
    <col min="9232" max="9232" width="10" style="1" customWidth="1"/>
    <col min="9233" max="9233" width="0" style="1" hidden="1" customWidth="1"/>
    <col min="9234" max="9235" width="14.7109375" style="1" customWidth="1"/>
    <col min="9236" max="9236" width="12.85546875" style="1" customWidth="1"/>
    <col min="9237" max="9237" width="3.28515625" style="1" customWidth="1"/>
    <col min="9238" max="9238" width="30.28515625" style="1" customWidth="1"/>
    <col min="9239" max="9239" width="5" style="1" customWidth="1"/>
    <col min="9240" max="9240" width="0" style="1" hidden="1" customWidth="1"/>
    <col min="9241" max="9241" width="14.28515625" style="1" customWidth="1"/>
    <col min="9242" max="9242" width="5.7109375" style="1" customWidth="1"/>
    <col min="9243" max="9243" width="0" style="1" hidden="1" customWidth="1"/>
    <col min="9244" max="9244" width="17.28515625" style="1" customWidth="1"/>
    <col min="9245" max="9245" width="12.7109375" style="1" customWidth="1"/>
    <col min="9246" max="9246" width="0" style="1" hidden="1" customWidth="1"/>
    <col min="9247" max="9247" width="5.28515625" style="1" customWidth="1"/>
    <col min="9248" max="9248" width="0" style="1" hidden="1" customWidth="1"/>
    <col min="9249" max="9249" width="17" style="1" customWidth="1"/>
    <col min="9250" max="9250" width="6.28515625" style="1" customWidth="1"/>
    <col min="9251" max="9251" width="0" style="1" hidden="1" customWidth="1"/>
    <col min="9252" max="9252" width="14.28515625" style="1" customWidth="1"/>
    <col min="9253" max="9253" width="7.5703125" style="1" customWidth="1"/>
    <col min="9254" max="9254" width="0" style="1" hidden="1" customWidth="1"/>
    <col min="9255" max="9256" width="14.28515625" style="1" customWidth="1"/>
    <col min="9257" max="9257" width="20.85546875" style="1" customWidth="1"/>
    <col min="9258" max="9258" width="14.42578125" style="1" customWidth="1"/>
    <col min="9259" max="9259" width="15" style="1" customWidth="1"/>
    <col min="9260" max="9260" width="2.7109375" style="1" customWidth="1"/>
    <col min="9261" max="9261" width="11.7109375" style="1" customWidth="1"/>
    <col min="9262" max="9262" width="11.5703125" style="1" customWidth="1"/>
    <col min="9263" max="9263" width="2.28515625" style="1" customWidth="1"/>
    <col min="9264" max="9264" width="41" style="1" customWidth="1"/>
    <col min="9265" max="9265" width="14.28515625" style="1" customWidth="1"/>
    <col min="9266" max="9267" width="11.5703125" style="1" customWidth="1"/>
    <col min="9268" max="9268" width="21.85546875" style="1" customWidth="1"/>
    <col min="9269" max="9460" width="11.42578125" style="1"/>
    <col min="9461" max="9461" width="21.85546875" style="1" customWidth="1"/>
    <col min="9462" max="9462" width="13.85546875" style="1" customWidth="1"/>
    <col min="9463" max="9463" width="38.7109375" style="1" customWidth="1"/>
    <col min="9464" max="9464" width="3" style="1" bestFit="1" customWidth="1"/>
    <col min="9465" max="9465" width="32.28515625" style="1" customWidth="1"/>
    <col min="9466" max="9466" width="46.28515625" style="1" customWidth="1"/>
    <col min="9467" max="9467" width="19" style="1" customWidth="1"/>
    <col min="9468" max="9468" width="0" style="1" hidden="1" customWidth="1"/>
    <col min="9469" max="9469" width="17.7109375" style="1" customWidth="1"/>
    <col min="9470" max="9470" width="0" style="1" hidden="1" customWidth="1"/>
    <col min="9471" max="9471" width="22.28515625" style="1" customWidth="1"/>
    <col min="9472" max="9472" width="5.28515625" style="1" customWidth="1"/>
    <col min="9473" max="9473" width="36.28515625" style="1" customWidth="1"/>
    <col min="9474" max="9474" width="5.7109375" style="1" customWidth="1"/>
    <col min="9475" max="9475" width="0" style="1" hidden="1" customWidth="1"/>
    <col min="9476" max="9476" width="20.7109375" style="1" customWidth="1"/>
    <col min="9477" max="9477" width="4.85546875" style="1" customWidth="1"/>
    <col min="9478" max="9478" width="0" style="1" hidden="1" customWidth="1"/>
    <col min="9479" max="9479" width="24.7109375" style="1" customWidth="1"/>
    <col min="9480" max="9480" width="12.28515625" style="1" customWidth="1"/>
    <col min="9481" max="9481" width="0" style="1" hidden="1" customWidth="1"/>
    <col min="9482" max="9482" width="3.42578125" style="1" customWidth="1"/>
    <col min="9483" max="9483" width="0" style="1" hidden="1" customWidth="1"/>
    <col min="9484" max="9484" width="17.7109375" style="1" customWidth="1"/>
    <col min="9485" max="9485" width="3.42578125" style="1" customWidth="1"/>
    <col min="9486" max="9486" width="0" style="1" hidden="1" customWidth="1"/>
    <col min="9487" max="9487" width="23.7109375" style="1" customWidth="1"/>
    <col min="9488" max="9488" width="10" style="1" customWidth="1"/>
    <col min="9489" max="9489" width="0" style="1" hidden="1" customWidth="1"/>
    <col min="9490" max="9491" width="14.7109375" style="1" customWidth="1"/>
    <col min="9492" max="9492" width="12.85546875" style="1" customWidth="1"/>
    <col min="9493" max="9493" width="3.28515625" style="1" customWidth="1"/>
    <col min="9494" max="9494" width="30.28515625" style="1" customWidth="1"/>
    <col min="9495" max="9495" width="5" style="1" customWidth="1"/>
    <col min="9496" max="9496" width="0" style="1" hidden="1" customWidth="1"/>
    <col min="9497" max="9497" width="14.28515625" style="1" customWidth="1"/>
    <col min="9498" max="9498" width="5.7109375" style="1" customWidth="1"/>
    <col min="9499" max="9499" width="0" style="1" hidden="1" customWidth="1"/>
    <col min="9500" max="9500" width="17.28515625" style="1" customWidth="1"/>
    <col min="9501" max="9501" width="12.7109375" style="1" customWidth="1"/>
    <col min="9502" max="9502" width="0" style="1" hidden="1" customWidth="1"/>
    <col min="9503" max="9503" width="5.28515625" style="1" customWidth="1"/>
    <col min="9504" max="9504" width="0" style="1" hidden="1" customWidth="1"/>
    <col min="9505" max="9505" width="17" style="1" customWidth="1"/>
    <col min="9506" max="9506" width="6.28515625" style="1" customWidth="1"/>
    <col min="9507" max="9507" width="0" style="1" hidden="1" customWidth="1"/>
    <col min="9508" max="9508" width="14.28515625" style="1" customWidth="1"/>
    <col min="9509" max="9509" width="7.5703125" style="1" customWidth="1"/>
    <col min="9510" max="9510" width="0" style="1" hidden="1" customWidth="1"/>
    <col min="9511" max="9512" width="14.28515625" style="1" customWidth="1"/>
    <col min="9513" max="9513" width="20.85546875" style="1" customWidth="1"/>
    <col min="9514" max="9514" width="14.42578125" style="1" customWidth="1"/>
    <col min="9515" max="9515" width="15" style="1" customWidth="1"/>
    <col min="9516" max="9516" width="2.7109375" style="1" customWidth="1"/>
    <col min="9517" max="9517" width="11.7109375" style="1" customWidth="1"/>
    <col min="9518" max="9518" width="11.5703125" style="1" customWidth="1"/>
    <col min="9519" max="9519" width="2.28515625" style="1" customWidth="1"/>
    <col min="9520" max="9520" width="41" style="1" customWidth="1"/>
    <col min="9521" max="9521" width="14.28515625" style="1" customWidth="1"/>
    <col min="9522" max="9523" width="11.5703125" style="1" customWidth="1"/>
    <col min="9524" max="9524" width="21.85546875" style="1" customWidth="1"/>
    <col min="9525" max="9716" width="11.42578125" style="1"/>
    <col min="9717" max="9717" width="21.85546875" style="1" customWidth="1"/>
    <col min="9718" max="9718" width="13.85546875" style="1" customWidth="1"/>
    <col min="9719" max="9719" width="38.7109375" style="1" customWidth="1"/>
    <col min="9720" max="9720" width="3" style="1" bestFit="1" customWidth="1"/>
    <col min="9721" max="9721" width="32.28515625" style="1" customWidth="1"/>
    <col min="9722" max="9722" width="46.28515625" style="1" customWidth="1"/>
    <col min="9723" max="9723" width="19" style="1" customWidth="1"/>
    <col min="9724" max="9724" width="0" style="1" hidden="1" customWidth="1"/>
    <col min="9725" max="9725" width="17.7109375" style="1" customWidth="1"/>
    <col min="9726" max="9726" width="0" style="1" hidden="1" customWidth="1"/>
    <col min="9727" max="9727" width="22.28515625" style="1" customWidth="1"/>
    <col min="9728" max="9728" width="5.28515625" style="1" customWidth="1"/>
    <col min="9729" max="9729" width="36.28515625" style="1" customWidth="1"/>
    <col min="9730" max="9730" width="5.7109375" style="1" customWidth="1"/>
    <col min="9731" max="9731" width="0" style="1" hidden="1" customWidth="1"/>
    <col min="9732" max="9732" width="20.7109375" style="1" customWidth="1"/>
    <col min="9733" max="9733" width="4.85546875" style="1" customWidth="1"/>
    <col min="9734" max="9734" width="0" style="1" hidden="1" customWidth="1"/>
    <col min="9735" max="9735" width="24.7109375" style="1" customWidth="1"/>
    <col min="9736" max="9736" width="12.28515625" style="1" customWidth="1"/>
    <col min="9737" max="9737" width="0" style="1" hidden="1" customWidth="1"/>
    <col min="9738" max="9738" width="3.42578125" style="1" customWidth="1"/>
    <col min="9739" max="9739" width="0" style="1" hidden="1" customWidth="1"/>
    <col min="9740" max="9740" width="17.7109375" style="1" customWidth="1"/>
    <col min="9741" max="9741" width="3.42578125" style="1" customWidth="1"/>
    <col min="9742" max="9742" width="0" style="1" hidden="1" customWidth="1"/>
    <col min="9743" max="9743" width="23.7109375" style="1" customWidth="1"/>
    <col min="9744" max="9744" width="10" style="1" customWidth="1"/>
    <col min="9745" max="9745" width="0" style="1" hidden="1" customWidth="1"/>
    <col min="9746" max="9747" width="14.7109375" style="1" customWidth="1"/>
    <col min="9748" max="9748" width="12.85546875" style="1" customWidth="1"/>
    <col min="9749" max="9749" width="3.28515625" style="1" customWidth="1"/>
    <col min="9750" max="9750" width="30.28515625" style="1" customWidth="1"/>
    <col min="9751" max="9751" width="5" style="1" customWidth="1"/>
    <col min="9752" max="9752" width="0" style="1" hidden="1" customWidth="1"/>
    <col min="9753" max="9753" width="14.28515625" style="1" customWidth="1"/>
    <col min="9754" max="9754" width="5.7109375" style="1" customWidth="1"/>
    <col min="9755" max="9755" width="0" style="1" hidden="1" customWidth="1"/>
    <col min="9756" max="9756" width="17.28515625" style="1" customWidth="1"/>
    <col min="9757" max="9757" width="12.7109375" style="1" customWidth="1"/>
    <col min="9758" max="9758" width="0" style="1" hidden="1" customWidth="1"/>
    <col min="9759" max="9759" width="5.28515625" style="1" customWidth="1"/>
    <col min="9760" max="9760" width="0" style="1" hidden="1" customWidth="1"/>
    <col min="9761" max="9761" width="17" style="1" customWidth="1"/>
    <col min="9762" max="9762" width="6.28515625" style="1" customWidth="1"/>
    <col min="9763" max="9763" width="0" style="1" hidden="1" customWidth="1"/>
    <col min="9764" max="9764" width="14.28515625" style="1" customWidth="1"/>
    <col min="9765" max="9765" width="7.5703125" style="1" customWidth="1"/>
    <col min="9766" max="9766" width="0" style="1" hidden="1" customWidth="1"/>
    <col min="9767" max="9768" width="14.28515625" style="1" customWidth="1"/>
    <col min="9769" max="9769" width="20.85546875" style="1" customWidth="1"/>
    <col min="9770" max="9770" width="14.42578125" style="1" customWidth="1"/>
    <col min="9771" max="9771" width="15" style="1" customWidth="1"/>
    <col min="9772" max="9772" width="2.7109375" style="1" customWidth="1"/>
    <col min="9773" max="9773" width="11.7109375" style="1" customWidth="1"/>
    <col min="9774" max="9774" width="11.5703125" style="1" customWidth="1"/>
    <col min="9775" max="9775" width="2.28515625" style="1" customWidth="1"/>
    <col min="9776" max="9776" width="41" style="1" customWidth="1"/>
    <col min="9777" max="9777" width="14.28515625" style="1" customWidth="1"/>
    <col min="9778" max="9779" width="11.5703125" style="1" customWidth="1"/>
    <col min="9780" max="9780" width="21.85546875" style="1" customWidth="1"/>
    <col min="9781" max="9972" width="11.42578125" style="1"/>
    <col min="9973" max="9973" width="21.85546875" style="1" customWidth="1"/>
    <col min="9974" max="9974" width="13.85546875" style="1" customWidth="1"/>
    <col min="9975" max="9975" width="38.7109375" style="1" customWidth="1"/>
    <col min="9976" max="9976" width="3" style="1" bestFit="1" customWidth="1"/>
    <col min="9977" max="9977" width="32.28515625" style="1" customWidth="1"/>
    <col min="9978" max="9978" width="46.28515625" style="1" customWidth="1"/>
    <col min="9979" max="9979" width="19" style="1" customWidth="1"/>
    <col min="9980" max="9980" width="0" style="1" hidden="1" customWidth="1"/>
    <col min="9981" max="9981" width="17.7109375" style="1" customWidth="1"/>
    <col min="9982" max="9982" width="0" style="1" hidden="1" customWidth="1"/>
    <col min="9983" max="9983" width="22.28515625" style="1" customWidth="1"/>
    <col min="9984" max="9984" width="5.28515625" style="1" customWidth="1"/>
    <col min="9985" max="9985" width="36.28515625" style="1" customWidth="1"/>
    <col min="9986" max="9986" width="5.7109375" style="1" customWidth="1"/>
    <col min="9987" max="9987" width="0" style="1" hidden="1" customWidth="1"/>
    <col min="9988" max="9988" width="20.7109375" style="1" customWidth="1"/>
    <col min="9989" max="9989" width="4.85546875" style="1" customWidth="1"/>
    <col min="9990" max="9990" width="0" style="1" hidden="1" customWidth="1"/>
    <col min="9991" max="9991" width="24.7109375" style="1" customWidth="1"/>
    <col min="9992" max="9992" width="12.28515625" style="1" customWidth="1"/>
    <col min="9993" max="9993" width="0" style="1" hidden="1" customWidth="1"/>
    <col min="9994" max="9994" width="3.42578125" style="1" customWidth="1"/>
    <col min="9995" max="9995" width="0" style="1" hidden="1" customWidth="1"/>
    <col min="9996" max="9996" width="17.7109375" style="1" customWidth="1"/>
    <col min="9997" max="9997" width="3.42578125" style="1" customWidth="1"/>
    <col min="9998" max="9998" width="0" style="1" hidden="1" customWidth="1"/>
    <col min="9999" max="9999" width="23.7109375" style="1" customWidth="1"/>
    <col min="10000" max="10000" width="10" style="1" customWidth="1"/>
    <col min="10001" max="10001" width="0" style="1" hidden="1" customWidth="1"/>
    <col min="10002" max="10003" width="14.7109375" style="1" customWidth="1"/>
    <col min="10004" max="10004" width="12.85546875" style="1" customWidth="1"/>
    <col min="10005" max="10005" width="3.28515625" style="1" customWidth="1"/>
    <col min="10006" max="10006" width="30.28515625" style="1" customWidth="1"/>
    <col min="10007" max="10007" width="5" style="1" customWidth="1"/>
    <col min="10008" max="10008" width="0" style="1" hidden="1" customWidth="1"/>
    <col min="10009" max="10009" width="14.28515625" style="1" customWidth="1"/>
    <col min="10010" max="10010" width="5.7109375" style="1" customWidth="1"/>
    <col min="10011" max="10011" width="0" style="1" hidden="1" customWidth="1"/>
    <col min="10012" max="10012" width="17.28515625" style="1" customWidth="1"/>
    <col min="10013" max="10013" width="12.7109375" style="1" customWidth="1"/>
    <col min="10014" max="10014" width="0" style="1" hidden="1" customWidth="1"/>
    <col min="10015" max="10015" width="5.28515625" style="1" customWidth="1"/>
    <col min="10016" max="10016" width="0" style="1" hidden="1" customWidth="1"/>
    <col min="10017" max="10017" width="17" style="1" customWidth="1"/>
    <col min="10018" max="10018" width="6.28515625" style="1" customWidth="1"/>
    <col min="10019" max="10019" width="0" style="1" hidden="1" customWidth="1"/>
    <col min="10020" max="10020" width="14.28515625" style="1" customWidth="1"/>
    <col min="10021" max="10021" width="7.5703125" style="1" customWidth="1"/>
    <col min="10022" max="10022" width="0" style="1" hidden="1" customWidth="1"/>
    <col min="10023" max="10024" width="14.28515625" style="1" customWidth="1"/>
    <col min="10025" max="10025" width="20.85546875" style="1" customWidth="1"/>
    <col min="10026" max="10026" width="14.42578125" style="1" customWidth="1"/>
    <col min="10027" max="10027" width="15" style="1" customWidth="1"/>
    <col min="10028" max="10028" width="2.7109375" style="1" customWidth="1"/>
    <col min="10029" max="10029" width="11.7109375" style="1" customWidth="1"/>
    <col min="10030" max="10030" width="11.5703125" style="1" customWidth="1"/>
    <col min="10031" max="10031" width="2.28515625" style="1" customWidth="1"/>
    <col min="10032" max="10032" width="41" style="1" customWidth="1"/>
    <col min="10033" max="10033" width="14.28515625" style="1" customWidth="1"/>
    <col min="10034" max="10035" width="11.5703125" style="1" customWidth="1"/>
    <col min="10036" max="10036" width="21.85546875" style="1" customWidth="1"/>
    <col min="10037" max="10228" width="11.42578125" style="1"/>
    <col min="10229" max="10229" width="21.85546875" style="1" customWidth="1"/>
    <col min="10230" max="10230" width="13.85546875" style="1" customWidth="1"/>
    <col min="10231" max="10231" width="38.7109375" style="1" customWidth="1"/>
    <col min="10232" max="10232" width="3" style="1" bestFit="1" customWidth="1"/>
    <col min="10233" max="10233" width="32.28515625" style="1" customWidth="1"/>
    <col min="10234" max="10234" width="46.28515625" style="1" customWidth="1"/>
    <col min="10235" max="10235" width="19" style="1" customWidth="1"/>
    <col min="10236" max="10236" width="0" style="1" hidden="1" customWidth="1"/>
    <col min="10237" max="10237" width="17.7109375" style="1" customWidth="1"/>
    <col min="10238" max="10238" width="0" style="1" hidden="1" customWidth="1"/>
    <col min="10239" max="10239" width="22.28515625" style="1" customWidth="1"/>
    <col min="10240" max="10240" width="5.28515625" style="1" customWidth="1"/>
    <col min="10241" max="10241" width="36.28515625" style="1" customWidth="1"/>
    <col min="10242" max="10242" width="5.7109375" style="1" customWidth="1"/>
    <col min="10243" max="10243" width="0" style="1" hidden="1" customWidth="1"/>
    <col min="10244" max="10244" width="20.7109375" style="1" customWidth="1"/>
    <col min="10245" max="10245" width="4.85546875" style="1" customWidth="1"/>
    <col min="10246" max="10246" width="0" style="1" hidden="1" customWidth="1"/>
    <col min="10247" max="10247" width="24.7109375" style="1" customWidth="1"/>
    <col min="10248" max="10248" width="12.28515625" style="1" customWidth="1"/>
    <col min="10249" max="10249" width="0" style="1" hidden="1" customWidth="1"/>
    <col min="10250" max="10250" width="3.42578125" style="1" customWidth="1"/>
    <col min="10251" max="10251" width="0" style="1" hidden="1" customWidth="1"/>
    <col min="10252" max="10252" width="17.7109375" style="1" customWidth="1"/>
    <col min="10253" max="10253" width="3.42578125" style="1" customWidth="1"/>
    <col min="10254" max="10254" width="0" style="1" hidden="1" customWidth="1"/>
    <col min="10255" max="10255" width="23.7109375" style="1" customWidth="1"/>
    <col min="10256" max="10256" width="10" style="1" customWidth="1"/>
    <col min="10257" max="10257" width="0" style="1" hidden="1" customWidth="1"/>
    <col min="10258" max="10259" width="14.7109375" style="1" customWidth="1"/>
    <col min="10260" max="10260" width="12.85546875" style="1" customWidth="1"/>
    <col min="10261" max="10261" width="3.28515625" style="1" customWidth="1"/>
    <col min="10262" max="10262" width="30.28515625" style="1" customWidth="1"/>
    <col min="10263" max="10263" width="5" style="1" customWidth="1"/>
    <col min="10264" max="10264" width="0" style="1" hidden="1" customWidth="1"/>
    <col min="10265" max="10265" width="14.28515625" style="1" customWidth="1"/>
    <col min="10266" max="10266" width="5.7109375" style="1" customWidth="1"/>
    <col min="10267" max="10267" width="0" style="1" hidden="1" customWidth="1"/>
    <col min="10268" max="10268" width="17.28515625" style="1" customWidth="1"/>
    <col min="10269" max="10269" width="12.7109375" style="1" customWidth="1"/>
    <col min="10270" max="10270" width="0" style="1" hidden="1" customWidth="1"/>
    <col min="10271" max="10271" width="5.28515625" style="1" customWidth="1"/>
    <col min="10272" max="10272" width="0" style="1" hidden="1" customWidth="1"/>
    <col min="10273" max="10273" width="17" style="1" customWidth="1"/>
    <col min="10274" max="10274" width="6.28515625" style="1" customWidth="1"/>
    <col min="10275" max="10275" width="0" style="1" hidden="1" customWidth="1"/>
    <col min="10276" max="10276" width="14.28515625" style="1" customWidth="1"/>
    <col min="10277" max="10277" width="7.5703125" style="1" customWidth="1"/>
    <col min="10278" max="10278" width="0" style="1" hidden="1" customWidth="1"/>
    <col min="10279" max="10280" width="14.28515625" style="1" customWidth="1"/>
    <col min="10281" max="10281" width="20.85546875" style="1" customWidth="1"/>
    <col min="10282" max="10282" width="14.42578125" style="1" customWidth="1"/>
    <col min="10283" max="10283" width="15" style="1" customWidth="1"/>
    <col min="10284" max="10284" width="2.7109375" style="1" customWidth="1"/>
    <col min="10285" max="10285" width="11.7109375" style="1" customWidth="1"/>
    <col min="10286" max="10286" width="11.5703125" style="1" customWidth="1"/>
    <col min="10287" max="10287" width="2.28515625" style="1" customWidth="1"/>
    <col min="10288" max="10288" width="41" style="1" customWidth="1"/>
    <col min="10289" max="10289" width="14.28515625" style="1" customWidth="1"/>
    <col min="10290" max="10291" width="11.5703125" style="1" customWidth="1"/>
    <col min="10292" max="10292" width="21.85546875" style="1" customWidth="1"/>
    <col min="10293" max="10484" width="11.42578125" style="1"/>
    <col min="10485" max="10485" width="21.85546875" style="1" customWidth="1"/>
    <col min="10486" max="10486" width="13.85546875" style="1" customWidth="1"/>
    <col min="10487" max="10487" width="38.7109375" style="1" customWidth="1"/>
    <col min="10488" max="10488" width="3" style="1" bestFit="1" customWidth="1"/>
    <col min="10489" max="10489" width="32.28515625" style="1" customWidth="1"/>
    <col min="10490" max="10490" width="46.28515625" style="1" customWidth="1"/>
    <col min="10491" max="10491" width="19" style="1" customWidth="1"/>
    <col min="10492" max="10492" width="0" style="1" hidden="1" customWidth="1"/>
    <col min="10493" max="10493" width="17.7109375" style="1" customWidth="1"/>
    <col min="10494" max="10494" width="0" style="1" hidden="1" customWidth="1"/>
    <col min="10495" max="10495" width="22.28515625" style="1" customWidth="1"/>
    <col min="10496" max="10496" width="5.28515625" style="1" customWidth="1"/>
    <col min="10497" max="10497" width="36.28515625" style="1" customWidth="1"/>
    <col min="10498" max="10498" width="5.7109375" style="1" customWidth="1"/>
    <col min="10499" max="10499" width="0" style="1" hidden="1" customWidth="1"/>
    <col min="10500" max="10500" width="20.7109375" style="1" customWidth="1"/>
    <col min="10501" max="10501" width="4.85546875" style="1" customWidth="1"/>
    <col min="10502" max="10502" width="0" style="1" hidden="1" customWidth="1"/>
    <col min="10503" max="10503" width="24.7109375" style="1" customWidth="1"/>
    <col min="10504" max="10504" width="12.28515625" style="1" customWidth="1"/>
    <col min="10505" max="10505" width="0" style="1" hidden="1" customWidth="1"/>
    <col min="10506" max="10506" width="3.42578125" style="1" customWidth="1"/>
    <col min="10507" max="10507" width="0" style="1" hidden="1" customWidth="1"/>
    <col min="10508" max="10508" width="17.7109375" style="1" customWidth="1"/>
    <col min="10509" max="10509" width="3.42578125" style="1" customWidth="1"/>
    <col min="10510" max="10510" width="0" style="1" hidden="1" customWidth="1"/>
    <col min="10511" max="10511" width="23.7109375" style="1" customWidth="1"/>
    <col min="10512" max="10512" width="10" style="1" customWidth="1"/>
    <col min="10513" max="10513" width="0" style="1" hidden="1" customWidth="1"/>
    <col min="10514" max="10515" width="14.7109375" style="1" customWidth="1"/>
    <col min="10516" max="10516" width="12.85546875" style="1" customWidth="1"/>
    <col min="10517" max="10517" width="3.28515625" style="1" customWidth="1"/>
    <col min="10518" max="10518" width="30.28515625" style="1" customWidth="1"/>
    <col min="10519" max="10519" width="5" style="1" customWidth="1"/>
    <col min="10520" max="10520" width="0" style="1" hidden="1" customWidth="1"/>
    <col min="10521" max="10521" width="14.28515625" style="1" customWidth="1"/>
    <col min="10522" max="10522" width="5.7109375" style="1" customWidth="1"/>
    <col min="10523" max="10523" width="0" style="1" hidden="1" customWidth="1"/>
    <col min="10524" max="10524" width="17.28515625" style="1" customWidth="1"/>
    <col min="10525" max="10525" width="12.7109375" style="1" customWidth="1"/>
    <col min="10526" max="10526" width="0" style="1" hidden="1" customWidth="1"/>
    <col min="10527" max="10527" width="5.28515625" style="1" customWidth="1"/>
    <col min="10528" max="10528" width="0" style="1" hidden="1" customWidth="1"/>
    <col min="10529" max="10529" width="17" style="1" customWidth="1"/>
    <col min="10530" max="10530" width="6.28515625" style="1" customWidth="1"/>
    <col min="10531" max="10531" width="0" style="1" hidden="1" customWidth="1"/>
    <col min="10532" max="10532" width="14.28515625" style="1" customWidth="1"/>
    <col min="10533" max="10533" width="7.5703125" style="1" customWidth="1"/>
    <col min="10534" max="10534" width="0" style="1" hidden="1" customWidth="1"/>
    <col min="10535" max="10536" width="14.28515625" style="1" customWidth="1"/>
    <col min="10537" max="10537" width="20.85546875" style="1" customWidth="1"/>
    <col min="10538" max="10538" width="14.42578125" style="1" customWidth="1"/>
    <col min="10539" max="10539" width="15" style="1" customWidth="1"/>
    <col min="10540" max="10540" width="2.7109375" style="1" customWidth="1"/>
    <col min="10541" max="10541" width="11.7109375" style="1" customWidth="1"/>
    <col min="10542" max="10542" width="11.5703125" style="1" customWidth="1"/>
    <col min="10543" max="10543" width="2.28515625" style="1" customWidth="1"/>
    <col min="10544" max="10544" width="41" style="1" customWidth="1"/>
    <col min="10545" max="10545" width="14.28515625" style="1" customWidth="1"/>
    <col min="10546" max="10547" width="11.5703125" style="1" customWidth="1"/>
    <col min="10548" max="10548" width="21.85546875" style="1" customWidth="1"/>
    <col min="10549" max="10740" width="11.42578125" style="1"/>
    <col min="10741" max="10741" width="21.85546875" style="1" customWidth="1"/>
    <col min="10742" max="10742" width="13.85546875" style="1" customWidth="1"/>
    <col min="10743" max="10743" width="38.7109375" style="1" customWidth="1"/>
    <col min="10744" max="10744" width="3" style="1" bestFit="1" customWidth="1"/>
    <col min="10745" max="10745" width="32.28515625" style="1" customWidth="1"/>
    <col min="10746" max="10746" width="46.28515625" style="1" customWidth="1"/>
    <col min="10747" max="10747" width="19" style="1" customWidth="1"/>
    <col min="10748" max="10748" width="0" style="1" hidden="1" customWidth="1"/>
    <col min="10749" max="10749" width="17.7109375" style="1" customWidth="1"/>
    <col min="10750" max="10750" width="0" style="1" hidden="1" customWidth="1"/>
    <col min="10751" max="10751" width="22.28515625" style="1" customWidth="1"/>
    <col min="10752" max="10752" width="5.28515625" style="1" customWidth="1"/>
    <col min="10753" max="10753" width="36.28515625" style="1" customWidth="1"/>
    <col min="10754" max="10754" width="5.7109375" style="1" customWidth="1"/>
    <col min="10755" max="10755" width="0" style="1" hidden="1" customWidth="1"/>
    <col min="10756" max="10756" width="20.7109375" style="1" customWidth="1"/>
    <col min="10757" max="10757" width="4.85546875" style="1" customWidth="1"/>
    <col min="10758" max="10758" width="0" style="1" hidden="1" customWidth="1"/>
    <col min="10759" max="10759" width="24.7109375" style="1" customWidth="1"/>
    <col min="10760" max="10760" width="12.28515625" style="1" customWidth="1"/>
    <col min="10761" max="10761" width="0" style="1" hidden="1" customWidth="1"/>
    <col min="10762" max="10762" width="3.42578125" style="1" customWidth="1"/>
    <col min="10763" max="10763" width="0" style="1" hidden="1" customWidth="1"/>
    <col min="10764" max="10764" width="17.7109375" style="1" customWidth="1"/>
    <col min="10765" max="10765" width="3.42578125" style="1" customWidth="1"/>
    <col min="10766" max="10766" width="0" style="1" hidden="1" customWidth="1"/>
    <col min="10767" max="10767" width="23.7109375" style="1" customWidth="1"/>
    <col min="10768" max="10768" width="10" style="1" customWidth="1"/>
    <col min="10769" max="10769" width="0" style="1" hidden="1" customWidth="1"/>
    <col min="10770" max="10771" width="14.7109375" style="1" customWidth="1"/>
    <col min="10772" max="10772" width="12.85546875" style="1" customWidth="1"/>
    <col min="10773" max="10773" width="3.28515625" style="1" customWidth="1"/>
    <col min="10774" max="10774" width="30.28515625" style="1" customWidth="1"/>
    <col min="10775" max="10775" width="5" style="1" customWidth="1"/>
    <col min="10776" max="10776" width="0" style="1" hidden="1" customWidth="1"/>
    <col min="10777" max="10777" width="14.28515625" style="1" customWidth="1"/>
    <col min="10778" max="10778" width="5.7109375" style="1" customWidth="1"/>
    <col min="10779" max="10779" width="0" style="1" hidden="1" customWidth="1"/>
    <col min="10780" max="10780" width="17.28515625" style="1" customWidth="1"/>
    <col min="10781" max="10781" width="12.7109375" style="1" customWidth="1"/>
    <col min="10782" max="10782" width="0" style="1" hidden="1" customWidth="1"/>
    <col min="10783" max="10783" width="5.28515625" style="1" customWidth="1"/>
    <col min="10784" max="10784" width="0" style="1" hidden="1" customWidth="1"/>
    <col min="10785" max="10785" width="17" style="1" customWidth="1"/>
    <col min="10786" max="10786" width="6.28515625" style="1" customWidth="1"/>
    <col min="10787" max="10787" width="0" style="1" hidden="1" customWidth="1"/>
    <col min="10788" max="10788" width="14.28515625" style="1" customWidth="1"/>
    <col min="10789" max="10789" width="7.5703125" style="1" customWidth="1"/>
    <col min="10790" max="10790" width="0" style="1" hidden="1" customWidth="1"/>
    <col min="10791" max="10792" width="14.28515625" style="1" customWidth="1"/>
    <col min="10793" max="10793" width="20.85546875" style="1" customWidth="1"/>
    <col min="10794" max="10794" width="14.42578125" style="1" customWidth="1"/>
    <col min="10795" max="10795" width="15" style="1" customWidth="1"/>
    <col min="10796" max="10796" width="2.7109375" style="1" customWidth="1"/>
    <col min="10797" max="10797" width="11.7109375" style="1" customWidth="1"/>
    <col min="10798" max="10798" width="11.5703125" style="1" customWidth="1"/>
    <col min="10799" max="10799" width="2.28515625" style="1" customWidth="1"/>
    <col min="10800" max="10800" width="41" style="1" customWidth="1"/>
    <col min="10801" max="10801" width="14.28515625" style="1" customWidth="1"/>
    <col min="10802" max="10803" width="11.5703125" style="1" customWidth="1"/>
    <col min="10804" max="10804" width="21.85546875" style="1" customWidth="1"/>
    <col min="10805" max="10996" width="11.42578125" style="1"/>
    <col min="10997" max="10997" width="21.85546875" style="1" customWidth="1"/>
    <col min="10998" max="10998" width="13.85546875" style="1" customWidth="1"/>
    <col min="10999" max="10999" width="38.7109375" style="1" customWidth="1"/>
    <col min="11000" max="11000" width="3" style="1" bestFit="1" customWidth="1"/>
    <col min="11001" max="11001" width="32.28515625" style="1" customWidth="1"/>
    <col min="11002" max="11002" width="46.28515625" style="1" customWidth="1"/>
    <col min="11003" max="11003" width="19" style="1" customWidth="1"/>
    <col min="11004" max="11004" width="0" style="1" hidden="1" customWidth="1"/>
    <col min="11005" max="11005" width="17.7109375" style="1" customWidth="1"/>
    <col min="11006" max="11006" width="0" style="1" hidden="1" customWidth="1"/>
    <col min="11007" max="11007" width="22.28515625" style="1" customWidth="1"/>
    <col min="11008" max="11008" width="5.28515625" style="1" customWidth="1"/>
    <col min="11009" max="11009" width="36.28515625" style="1" customWidth="1"/>
    <col min="11010" max="11010" width="5.7109375" style="1" customWidth="1"/>
    <col min="11011" max="11011" width="0" style="1" hidden="1" customWidth="1"/>
    <col min="11012" max="11012" width="20.7109375" style="1" customWidth="1"/>
    <col min="11013" max="11013" width="4.85546875" style="1" customWidth="1"/>
    <col min="11014" max="11014" width="0" style="1" hidden="1" customWidth="1"/>
    <col min="11015" max="11015" width="24.7109375" style="1" customWidth="1"/>
    <col min="11016" max="11016" width="12.28515625" style="1" customWidth="1"/>
    <col min="11017" max="11017" width="0" style="1" hidden="1" customWidth="1"/>
    <col min="11018" max="11018" width="3.42578125" style="1" customWidth="1"/>
    <col min="11019" max="11019" width="0" style="1" hidden="1" customWidth="1"/>
    <col min="11020" max="11020" width="17.7109375" style="1" customWidth="1"/>
    <col min="11021" max="11021" width="3.42578125" style="1" customWidth="1"/>
    <col min="11022" max="11022" width="0" style="1" hidden="1" customWidth="1"/>
    <col min="11023" max="11023" width="23.7109375" style="1" customWidth="1"/>
    <col min="11024" max="11024" width="10" style="1" customWidth="1"/>
    <col min="11025" max="11025" width="0" style="1" hidden="1" customWidth="1"/>
    <col min="11026" max="11027" width="14.7109375" style="1" customWidth="1"/>
    <col min="11028" max="11028" width="12.85546875" style="1" customWidth="1"/>
    <col min="11029" max="11029" width="3.28515625" style="1" customWidth="1"/>
    <col min="11030" max="11030" width="30.28515625" style="1" customWidth="1"/>
    <col min="11031" max="11031" width="5" style="1" customWidth="1"/>
    <col min="11032" max="11032" width="0" style="1" hidden="1" customWidth="1"/>
    <col min="11033" max="11033" width="14.28515625" style="1" customWidth="1"/>
    <col min="11034" max="11034" width="5.7109375" style="1" customWidth="1"/>
    <col min="11035" max="11035" width="0" style="1" hidden="1" customWidth="1"/>
    <col min="11036" max="11036" width="17.28515625" style="1" customWidth="1"/>
    <col min="11037" max="11037" width="12.7109375" style="1" customWidth="1"/>
    <col min="11038" max="11038" width="0" style="1" hidden="1" customWidth="1"/>
    <col min="11039" max="11039" width="5.28515625" style="1" customWidth="1"/>
    <col min="11040" max="11040" width="0" style="1" hidden="1" customWidth="1"/>
    <col min="11041" max="11041" width="17" style="1" customWidth="1"/>
    <col min="11042" max="11042" width="6.28515625" style="1" customWidth="1"/>
    <col min="11043" max="11043" width="0" style="1" hidden="1" customWidth="1"/>
    <col min="11044" max="11044" width="14.28515625" style="1" customWidth="1"/>
    <col min="11045" max="11045" width="7.5703125" style="1" customWidth="1"/>
    <col min="11046" max="11046" width="0" style="1" hidden="1" customWidth="1"/>
    <col min="11047" max="11048" width="14.28515625" style="1" customWidth="1"/>
    <col min="11049" max="11049" width="20.85546875" style="1" customWidth="1"/>
    <col min="11050" max="11050" width="14.42578125" style="1" customWidth="1"/>
    <col min="11051" max="11051" width="15" style="1" customWidth="1"/>
    <col min="11052" max="11052" width="2.7109375" style="1" customWidth="1"/>
    <col min="11053" max="11053" width="11.7109375" style="1" customWidth="1"/>
    <col min="11054" max="11054" width="11.5703125" style="1" customWidth="1"/>
    <col min="11055" max="11055" width="2.28515625" style="1" customWidth="1"/>
    <col min="11056" max="11056" width="41" style="1" customWidth="1"/>
    <col min="11057" max="11057" width="14.28515625" style="1" customWidth="1"/>
    <col min="11058" max="11059" width="11.5703125" style="1" customWidth="1"/>
    <col min="11060" max="11060" width="21.85546875" style="1" customWidth="1"/>
    <col min="11061" max="11252" width="11.42578125" style="1"/>
    <col min="11253" max="11253" width="21.85546875" style="1" customWidth="1"/>
    <col min="11254" max="11254" width="13.85546875" style="1" customWidth="1"/>
    <col min="11255" max="11255" width="38.7109375" style="1" customWidth="1"/>
    <col min="11256" max="11256" width="3" style="1" bestFit="1" customWidth="1"/>
    <col min="11257" max="11257" width="32.28515625" style="1" customWidth="1"/>
    <col min="11258" max="11258" width="46.28515625" style="1" customWidth="1"/>
    <col min="11259" max="11259" width="19" style="1" customWidth="1"/>
    <col min="11260" max="11260" width="0" style="1" hidden="1" customWidth="1"/>
    <col min="11261" max="11261" width="17.7109375" style="1" customWidth="1"/>
    <col min="11262" max="11262" width="0" style="1" hidden="1" customWidth="1"/>
    <col min="11263" max="11263" width="22.28515625" style="1" customWidth="1"/>
    <col min="11264" max="11264" width="5.28515625" style="1" customWidth="1"/>
    <col min="11265" max="11265" width="36.28515625" style="1" customWidth="1"/>
    <col min="11266" max="11266" width="5.7109375" style="1" customWidth="1"/>
    <col min="11267" max="11267" width="0" style="1" hidden="1" customWidth="1"/>
    <col min="11268" max="11268" width="20.7109375" style="1" customWidth="1"/>
    <col min="11269" max="11269" width="4.85546875" style="1" customWidth="1"/>
    <col min="11270" max="11270" width="0" style="1" hidden="1" customWidth="1"/>
    <col min="11271" max="11271" width="24.7109375" style="1" customWidth="1"/>
    <col min="11272" max="11272" width="12.28515625" style="1" customWidth="1"/>
    <col min="11273" max="11273" width="0" style="1" hidden="1" customWidth="1"/>
    <col min="11274" max="11274" width="3.42578125" style="1" customWidth="1"/>
    <col min="11275" max="11275" width="0" style="1" hidden="1" customWidth="1"/>
    <col min="11276" max="11276" width="17.7109375" style="1" customWidth="1"/>
    <col min="11277" max="11277" width="3.42578125" style="1" customWidth="1"/>
    <col min="11278" max="11278" width="0" style="1" hidden="1" customWidth="1"/>
    <col min="11279" max="11279" width="23.7109375" style="1" customWidth="1"/>
    <col min="11280" max="11280" width="10" style="1" customWidth="1"/>
    <col min="11281" max="11281" width="0" style="1" hidden="1" customWidth="1"/>
    <col min="11282" max="11283" width="14.7109375" style="1" customWidth="1"/>
    <col min="11284" max="11284" width="12.85546875" style="1" customWidth="1"/>
    <col min="11285" max="11285" width="3.28515625" style="1" customWidth="1"/>
    <col min="11286" max="11286" width="30.28515625" style="1" customWidth="1"/>
    <col min="11287" max="11287" width="5" style="1" customWidth="1"/>
    <col min="11288" max="11288" width="0" style="1" hidden="1" customWidth="1"/>
    <col min="11289" max="11289" width="14.28515625" style="1" customWidth="1"/>
    <col min="11290" max="11290" width="5.7109375" style="1" customWidth="1"/>
    <col min="11291" max="11291" width="0" style="1" hidden="1" customWidth="1"/>
    <col min="11292" max="11292" width="17.28515625" style="1" customWidth="1"/>
    <col min="11293" max="11293" width="12.7109375" style="1" customWidth="1"/>
    <col min="11294" max="11294" width="0" style="1" hidden="1" customWidth="1"/>
    <col min="11295" max="11295" width="5.28515625" style="1" customWidth="1"/>
    <col min="11296" max="11296" width="0" style="1" hidden="1" customWidth="1"/>
    <col min="11297" max="11297" width="17" style="1" customWidth="1"/>
    <col min="11298" max="11298" width="6.28515625" style="1" customWidth="1"/>
    <col min="11299" max="11299" width="0" style="1" hidden="1" customWidth="1"/>
    <col min="11300" max="11300" width="14.28515625" style="1" customWidth="1"/>
    <col min="11301" max="11301" width="7.5703125" style="1" customWidth="1"/>
    <col min="11302" max="11302" width="0" style="1" hidden="1" customWidth="1"/>
    <col min="11303" max="11304" width="14.28515625" style="1" customWidth="1"/>
    <col min="11305" max="11305" width="20.85546875" style="1" customWidth="1"/>
    <col min="11306" max="11306" width="14.42578125" style="1" customWidth="1"/>
    <col min="11307" max="11307" width="15" style="1" customWidth="1"/>
    <col min="11308" max="11308" width="2.7109375" style="1" customWidth="1"/>
    <col min="11309" max="11309" width="11.7109375" style="1" customWidth="1"/>
    <col min="11310" max="11310" width="11.5703125" style="1" customWidth="1"/>
    <col min="11311" max="11311" width="2.28515625" style="1" customWidth="1"/>
    <col min="11312" max="11312" width="41" style="1" customWidth="1"/>
    <col min="11313" max="11313" width="14.28515625" style="1" customWidth="1"/>
    <col min="11314" max="11315" width="11.5703125" style="1" customWidth="1"/>
    <col min="11316" max="11316" width="21.85546875" style="1" customWidth="1"/>
    <col min="11317" max="11508" width="11.42578125" style="1"/>
    <col min="11509" max="11509" width="21.85546875" style="1" customWidth="1"/>
    <col min="11510" max="11510" width="13.85546875" style="1" customWidth="1"/>
    <col min="11511" max="11511" width="38.7109375" style="1" customWidth="1"/>
    <col min="11512" max="11512" width="3" style="1" bestFit="1" customWidth="1"/>
    <col min="11513" max="11513" width="32.28515625" style="1" customWidth="1"/>
    <col min="11514" max="11514" width="46.28515625" style="1" customWidth="1"/>
    <col min="11515" max="11515" width="19" style="1" customWidth="1"/>
    <col min="11516" max="11516" width="0" style="1" hidden="1" customWidth="1"/>
    <col min="11517" max="11517" width="17.7109375" style="1" customWidth="1"/>
    <col min="11518" max="11518" width="0" style="1" hidden="1" customWidth="1"/>
    <col min="11519" max="11519" width="22.28515625" style="1" customWidth="1"/>
    <col min="11520" max="11520" width="5.28515625" style="1" customWidth="1"/>
    <col min="11521" max="11521" width="36.28515625" style="1" customWidth="1"/>
    <col min="11522" max="11522" width="5.7109375" style="1" customWidth="1"/>
    <col min="11523" max="11523" width="0" style="1" hidden="1" customWidth="1"/>
    <col min="11524" max="11524" width="20.7109375" style="1" customWidth="1"/>
    <col min="11525" max="11525" width="4.85546875" style="1" customWidth="1"/>
    <col min="11526" max="11526" width="0" style="1" hidden="1" customWidth="1"/>
    <col min="11527" max="11527" width="24.7109375" style="1" customWidth="1"/>
    <col min="11528" max="11528" width="12.28515625" style="1" customWidth="1"/>
    <col min="11529" max="11529" width="0" style="1" hidden="1" customWidth="1"/>
    <col min="11530" max="11530" width="3.42578125" style="1" customWidth="1"/>
    <col min="11531" max="11531" width="0" style="1" hidden="1" customWidth="1"/>
    <col min="11532" max="11532" width="17.7109375" style="1" customWidth="1"/>
    <col min="11533" max="11533" width="3.42578125" style="1" customWidth="1"/>
    <col min="11534" max="11534" width="0" style="1" hidden="1" customWidth="1"/>
    <col min="11535" max="11535" width="23.7109375" style="1" customWidth="1"/>
    <col min="11536" max="11536" width="10" style="1" customWidth="1"/>
    <col min="11537" max="11537" width="0" style="1" hidden="1" customWidth="1"/>
    <col min="11538" max="11539" width="14.7109375" style="1" customWidth="1"/>
    <col min="11540" max="11540" width="12.85546875" style="1" customWidth="1"/>
    <col min="11541" max="11541" width="3.28515625" style="1" customWidth="1"/>
    <col min="11542" max="11542" width="30.28515625" style="1" customWidth="1"/>
    <col min="11543" max="11543" width="5" style="1" customWidth="1"/>
    <col min="11544" max="11544" width="0" style="1" hidden="1" customWidth="1"/>
    <col min="11545" max="11545" width="14.28515625" style="1" customWidth="1"/>
    <col min="11546" max="11546" width="5.7109375" style="1" customWidth="1"/>
    <col min="11547" max="11547" width="0" style="1" hidden="1" customWidth="1"/>
    <col min="11548" max="11548" width="17.28515625" style="1" customWidth="1"/>
    <col min="11549" max="11549" width="12.7109375" style="1" customWidth="1"/>
    <col min="11550" max="11550" width="0" style="1" hidden="1" customWidth="1"/>
    <col min="11551" max="11551" width="5.28515625" style="1" customWidth="1"/>
    <col min="11552" max="11552" width="0" style="1" hidden="1" customWidth="1"/>
    <col min="11553" max="11553" width="17" style="1" customWidth="1"/>
    <col min="11554" max="11554" width="6.28515625" style="1" customWidth="1"/>
    <col min="11555" max="11555" width="0" style="1" hidden="1" customWidth="1"/>
    <col min="11556" max="11556" width="14.28515625" style="1" customWidth="1"/>
    <col min="11557" max="11557" width="7.5703125" style="1" customWidth="1"/>
    <col min="11558" max="11558" width="0" style="1" hidden="1" customWidth="1"/>
    <col min="11559" max="11560" width="14.28515625" style="1" customWidth="1"/>
    <col min="11561" max="11561" width="20.85546875" style="1" customWidth="1"/>
    <col min="11562" max="11562" width="14.42578125" style="1" customWidth="1"/>
    <col min="11563" max="11563" width="15" style="1" customWidth="1"/>
    <col min="11564" max="11564" width="2.7109375" style="1" customWidth="1"/>
    <col min="11565" max="11565" width="11.7109375" style="1" customWidth="1"/>
    <col min="11566" max="11566" width="11.5703125" style="1" customWidth="1"/>
    <col min="11567" max="11567" width="2.28515625" style="1" customWidth="1"/>
    <col min="11568" max="11568" width="41" style="1" customWidth="1"/>
    <col min="11569" max="11569" width="14.28515625" style="1" customWidth="1"/>
    <col min="11570" max="11571" width="11.5703125" style="1" customWidth="1"/>
    <col min="11572" max="11572" width="21.85546875" style="1" customWidth="1"/>
    <col min="11573" max="11764" width="11.42578125" style="1"/>
    <col min="11765" max="11765" width="21.85546875" style="1" customWidth="1"/>
    <col min="11766" max="11766" width="13.85546875" style="1" customWidth="1"/>
    <col min="11767" max="11767" width="38.7109375" style="1" customWidth="1"/>
    <col min="11768" max="11768" width="3" style="1" bestFit="1" customWidth="1"/>
    <col min="11769" max="11769" width="32.28515625" style="1" customWidth="1"/>
    <col min="11770" max="11770" width="46.28515625" style="1" customWidth="1"/>
    <col min="11771" max="11771" width="19" style="1" customWidth="1"/>
    <col min="11772" max="11772" width="0" style="1" hidden="1" customWidth="1"/>
    <col min="11773" max="11773" width="17.7109375" style="1" customWidth="1"/>
    <col min="11774" max="11774" width="0" style="1" hidden="1" customWidth="1"/>
    <col min="11775" max="11775" width="22.28515625" style="1" customWidth="1"/>
    <col min="11776" max="11776" width="5.28515625" style="1" customWidth="1"/>
    <col min="11777" max="11777" width="36.28515625" style="1" customWidth="1"/>
    <col min="11778" max="11778" width="5.7109375" style="1" customWidth="1"/>
    <col min="11779" max="11779" width="0" style="1" hidden="1" customWidth="1"/>
    <col min="11780" max="11780" width="20.7109375" style="1" customWidth="1"/>
    <col min="11781" max="11781" width="4.85546875" style="1" customWidth="1"/>
    <col min="11782" max="11782" width="0" style="1" hidden="1" customWidth="1"/>
    <col min="11783" max="11783" width="24.7109375" style="1" customWidth="1"/>
    <col min="11784" max="11784" width="12.28515625" style="1" customWidth="1"/>
    <col min="11785" max="11785" width="0" style="1" hidden="1" customWidth="1"/>
    <col min="11786" max="11786" width="3.42578125" style="1" customWidth="1"/>
    <col min="11787" max="11787" width="0" style="1" hidden="1" customWidth="1"/>
    <col min="11788" max="11788" width="17.7109375" style="1" customWidth="1"/>
    <col min="11789" max="11789" width="3.42578125" style="1" customWidth="1"/>
    <col min="11790" max="11790" width="0" style="1" hidden="1" customWidth="1"/>
    <col min="11791" max="11791" width="23.7109375" style="1" customWidth="1"/>
    <col min="11792" max="11792" width="10" style="1" customWidth="1"/>
    <col min="11793" max="11793" width="0" style="1" hidden="1" customWidth="1"/>
    <col min="11794" max="11795" width="14.7109375" style="1" customWidth="1"/>
    <col min="11796" max="11796" width="12.85546875" style="1" customWidth="1"/>
    <col min="11797" max="11797" width="3.28515625" style="1" customWidth="1"/>
    <col min="11798" max="11798" width="30.28515625" style="1" customWidth="1"/>
    <col min="11799" max="11799" width="5" style="1" customWidth="1"/>
    <col min="11800" max="11800" width="0" style="1" hidden="1" customWidth="1"/>
    <col min="11801" max="11801" width="14.28515625" style="1" customWidth="1"/>
    <col min="11802" max="11802" width="5.7109375" style="1" customWidth="1"/>
    <col min="11803" max="11803" width="0" style="1" hidden="1" customWidth="1"/>
    <col min="11804" max="11804" width="17.28515625" style="1" customWidth="1"/>
    <col min="11805" max="11805" width="12.7109375" style="1" customWidth="1"/>
    <col min="11806" max="11806" width="0" style="1" hidden="1" customWidth="1"/>
    <col min="11807" max="11807" width="5.28515625" style="1" customWidth="1"/>
    <col min="11808" max="11808" width="0" style="1" hidden="1" customWidth="1"/>
    <col min="11809" max="11809" width="17" style="1" customWidth="1"/>
    <col min="11810" max="11810" width="6.28515625" style="1" customWidth="1"/>
    <col min="11811" max="11811" width="0" style="1" hidden="1" customWidth="1"/>
    <col min="11812" max="11812" width="14.28515625" style="1" customWidth="1"/>
    <col min="11813" max="11813" width="7.5703125" style="1" customWidth="1"/>
    <col min="11814" max="11814" width="0" style="1" hidden="1" customWidth="1"/>
    <col min="11815" max="11816" width="14.28515625" style="1" customWidth="1"/>
    <col min="11817" max="11817" width="20.85546875" style="1" customWidth="1"/>
    <col min="11818" max="11818" width="14.42578125" style="1" customWidth="1"/>
    <col min="11819" max="11819" width="15" style="1" customWidth="1"/>
    <col min="11820" max="11820" width="2.7109375" style="1" customWidth="1"/>
    <col min="11821" max="11821" width="11.7109375" style="1" customWidth="1"/>
    <col min="11822" max="11822" width="11.5703125" style="1" customWidth="1"/>
    <col min="11823" max="11823" width="2.28515625" style="1" customWidth="1"/>
    <col min="11824" max="11824" width="41" style="1" customWidth="1"/>
    <col min="11825" max="11825" width="14.28515625" style="1" customWidth="1"/>
    <col min="11826" max="11827" width="11.5703125" style="1" customWidth="1"/>
    <col min="11828" max="11828" width="21.85546875" style="1" customWidth="1"/>
    <col min="11829" max="12020" width="11.42578125" style="1"/>
    <col min="12021" max="12021" width="21.85546875" style="1" customWidth="1"/>
    <col min="12022" max="12022" width="13.85546875" style="1" customWidth="1"/>
    <col min="12023" max="12023" width="38.7109375" style="1" customWidth="1"/>
    <col min="12024" max="12024" width="3" style="1" bestFit="1" customWidth="1"/>
    <col min="12025" max="12025" width="32.28515625" style="1" customWidth="1"/>
    <col min="12026" max="12026" width="46.28515625" style="1" customWidth="1"/>
    <col min="12027" max="12027" width="19" style="1" customWidth="1"/>
    <col min="12028" max="12028" width="0" style="1" hidden="1" customWidth="1"/>
    <col min="12029" max="12029" width="17.7109375" style="1" customWidth="1"/>
    <col min="12030" max="12030" width="0" style="1" hidden="1" customWidth="1"/>
    <col min="12031" max="12031" width="22.28515625" style="1" customWidth="1"/>
    <col min="12032" max="12032" width="5.28515625" style="1" customWidth="1"/>
    <col min="12033" max="12033" width="36.28515625" style="1" customWidth="1"/>
    <col min="12034" max="12034" width="5.7109375" style="1" customWidth="1"/>
    <col min="12035" max="12035" width="0" style="1" hidden="1" customWidth="1"/>
    <col min="12036" max="12036" width="20.7109375" style="1" customWidth="1"/>
    <col min="12037" max="12037" width="4.85546875" style="1" customWidth="1"/>
    <col min="12038" max="12038" width="0" style="1" hidden="1" customWidth="1"/>
    <col min="12039" max="12039" width="24.7109375" style="1" customWidth="1"/>
    <col min="12040" max="12040" width="12.28515625" style="1" customWidth="1"/>
    <col min="12041" max="12041" width="0" style="1" hidden="1" customWidth="1"/>
    <col min="12042" max="12042" width="3.42578125" style="1" customWidth="1"/>
    <col min="12043" max="12043" width="0" style="1" hidden="1" customWidth="1"/>
    <col min="12044" max="12044" width="17.7109375" style="1" customWidth="1"/>
    <col min="12045" max="12045" width="3.42578125" style="1" customWidth="1"/>
    <col min="12046" max="12046" width="0" style="1" hidden="1" customWidth="1"/>
    <col min="12047" max="12047" width="23.7109375" style="1" customWidth="1"/>
    <col min="12048" max="12048" width="10" style="1" customWidth="1"/>
    <col min="12049" max="12049" width="0" style="1" hidden="1" customWidth="1"/>
    <col min="12050" max="12051" width="14.7109375" style="1" customWidth="1"/>
    <col min="12052" max="12052" width="12.85546875" style="1" customWidth="1"/>
    <col min="12053" max="12053" width="3.28515625" style="1" customWidth="1"/>
    <col min="12054" max="12054" width="30.28515625" style="1" customWidth="1"/>
    <col min="12055" max="12055" width="5" style="1" customWidth="1"/>
    <col min="12056" max="12056" width="0" style="1" hidden="1" customWidth="1"/>
    <col min="12057" max="12057" width="14.28515625" style="1" customWidth="1"/>
    <col min="12058" max="12058" width="5.7109375" style="1" customWidth="1"/>
    <col min="12059" max="12059" width="0" style="1" hidden="1" customWidth="1"/>
    <col min="12060" max="12060" width="17.28515625" style="1" customWidth="1"/>
    <col min="12061" max="12061" width="12.7109375" style="1" customWidth="1"/>
    <col min="12062" max="12062" width="0" style="1" hidden="1" customWidth="1"/>
    <col min="12063" max="12063" width="5.28515625" style="1" customWidth="1"/>
    <col min="12064" max="12064" width="0" style="1" hidden="1" customWidth="1"/>
    <col min="12065" max="12065" width="17" style="1" customWidth="1"/>
    <col min="12066" max="12066" width="6.28515625" style="1" customWidth="1"/>
    <col min="12067" max="12067" width="0" style="1" hidden="1" customWidth="1"/>
    <col min="12068" max="12068" width="14.28515625" style="1" customWidth="1"/>
    <col min="12069" max="12069" width="7.5703125" style="1" customWidth="1"/>
    <col min="12070" max="12070" width="0" style="1" hidden="1" customWidth="1"/>
    <col min="12071" max="12072" width="14.28515625" style="1" customWidth="1"/>
    <col min="12073" max="12073" width="20.85546875" style="1" customWidth="1"/>
    <col min="12074" max="12074" width="14.42578125" style="1" customWidth="1"/>
    <col min="12075" max="12075" width="15" style="1" customWidth="1"/>
    <col min="12076" max="12076" width="2.7109375" style="1" customWidth="1"/>
    <col min="12077" max="12077" width="11.7109375" style="1" customWidth="1"/>
    <col min="12078" max="12078" width="11.5703125" style="1" customWidth="1"/>
    <col min="12079" max="12079" width="2.28515625" style="1" customWidth="1"/>
    <col min="12080" max="12080" width="41" style="1" customWidth="1"/>
    <col min="12081" max="12081" width="14.28515625" style="1" customWidth="1"/>
    <col min="12082" max="12083" width="11.5703125" style="1" customWidth="1"/>
    <col min="12084" max="12084" width="21.85546875" style="1" customWidth="1"/>
    <col min="12085" max="12276" width="11.42578125" style="1"/>
    <col min="12277" max="12277" width="21.85546875" style="1" customWidth="1"/>
    <col min="12278" max="12278" width="13.85546875" style="1" customWidth="1"/>
    <col min="12279" max="12279" width="38.7109375" style="1" customWidth="1"/>
    <col min="12280" max="12280" width="3" style="1" bestFit="1" customWidth="1"/>
    <col min="12281" max="12281" width="32.28515625" style="1" customWidth="1"/>
    <col min="12282" max="12282" width="46.28515625" style="1" customWidth="1"/>
    <col min="12283" max="12283" width="19" style="1" customWidth="1"/>
    <col min="12284" max="12284" width="0" style="1" hidden="1" customWidth="1"/>
    <col min="12285" max="12285" width="17.7109375" style="1" customWidth="1"/>
    <col min="12286" max="12286" width="0" style="1" hidden="1" customWidth="1"/>
    <col min="12287" max="12287" width="22.28515625" style="1" customWidth="1"/>
    <col min="12288" max="12288" width="5.28515625" style="1" customWidth="1"/>
    <col min="12289" max="12289" width="36.28515625" style="1" customWidth="1"/>
    <col min="12290" max="12290" width="5.7109375" style="1" customWidth="1"/>
    <col min="12291" max="12291" width="0" style="1" hidden="1" customWidth="1"/>
    <col min="12292" max="12292" width="20.7109375" style="1" customWidth="1"/>
    <col min="12293" max="12293" width="4.85546875" style="1" customWidth="1"/>
    <col min="12294" max="12294" width="0" style="1" hidden="1" customWidth="1"/>
    <col min="12295" max="12295" width="24.7109375" style="1" customWidth="1"/>
    <col min="12296" max="12296" width="12.28515625" style="1" customWidth="1"/>
    <col min="12297" max="12297" width="0" style="1" hidden="1" customWidth="1"/>
    <col min="12298" max="12298" width="3.42578125" style="1" customWidth="1"/>
    <col min="12299" max="12299" width="0" style="1" hidden="1" customWidth="1"/>
    <col min="12300" max="12300" width="17.7109375" style="1" customWidth="1"/>
    <col min="12301" max="12301" width="3.42578125" style="1" customWidth="1"/>
    <col min="12302" max="12302" width="0" style="1" hidden="1" customWidth="1"/>
    <col min="12303" max="12303" width="23.7109375" style="1" customWidth="1"/>
    <col min="12304" max="12304" width="10" style="1" customWidth="1"/>
    <col min="12305" max="12305" width="0" style="1" hidden="1" customWidth="1"/>
    <col min="12306" max="12307" width="14.7109375" style="1" customWidth="1"/>
    <col min="12308" max="12308" width="12.85546875" style="1" customWidth="1"/>
    <col min="12309" max="12309" width="3.28515625" style="1" customWidth="1"/>
    <col min="12310" max="12310" width="30.28515625" style="1" customWidth="1"/>
    <col min="12311" max="12311" width="5" style="1" customWidth="1"/>
    <col min="12312" max="12312" width="0" style="1" hidden="1" customWidth="1"/>
    <col min="12313" max="12313" width="14.28515625" style="1" customWidth="1"/>
    <col min="12314" max="12314" width="5.7109375" style="1" customWidth="1"/>
    <col min="12315" max="12315" width="0" style="1" hidden="1" customWidth="1"/>
    <col min="12316" max="12316" width="17.28515625" style="1" customWidth="1"/>
    <col min="12317" max="12317" width="12.7109375" style="1" customWidth="1"/>
    <col min="12318" max="12318" width="0" style="1" hidden="1" customWidth="1"/>
    <col min="12319" max="12319" width="5.28515625" style="1" customWidth="1"/>
    <col min="12320" max="12320" width="0" style="1" hidden="1" customWidth="1"/>
    <col min="12321" max="12321" width="17" style="1" customWidth="1"/>
    <col min="12322" max="12322" width="6.28515625" style="1" customWidth="1"/>
    <col min="12323" max="12323" width="0" style="1" hidden="1" customWidth="1"/>
    <col min="12324" max="12324" width="14.28515625" style="1" customWidth="1"/>
    <col min="12325" max="12325" width="7.5703125" style="1" customWidth="1"/>
    <col min="12326" max="12326" width="0" style="1" hidden="1" customWidth="1"/>
    <col min="12327" max="12328" width="14.28515625" style="1" customWidth="1"/>
    <col min="12329" max="12329" width="20.85546875" style="1" customWidth="1"/>
    <col min="12330" max="12330" width="14.42578125" style="1" customWidth="1"/>
    <col min="12331" max="12331" width="15" style="1" customWidth="1"/>
    <col min="12332" max="12332" width="2.7109375" style="1" customWidth="1"/>
    <col min="12333" max="12333" width="11.7109375" style="1" customWidth="1"/>
    <col min="12334" max="12334" width="11.5703125" style="1" customWidth="1"/>
    <col min="12335" max="12335" width="2.28515625" style="1" customWidth="1"/>
    <col min="12336" max="12336" width="41" style="1" customWidth="1"/>
    <col min="12337" max="12337" width="14.28515625" style="1" customWidth="1"/>
    <col min="12338" max="12339" width="11.5703125" style="1" customWidth="1"/>
    <col min="12340" max="12340" width="21.85546875" style="1" customWidth="1"/>
    <col min="12341" max="12532" width="11.42578125" style="1"/>
    <col min="12533" max="12533" width="21.85546875" style="1" customWidth="1"/>
    <col min="12534" max="12534" width="13.85546875" style="1" customWidth="1"/>
    <col min="12535" max="12535" width="38.7109375" style="1" customWidth="1"/>
    <col min="12536" max="12536" width="3" style="1" bestFit="1" customWidth="1"/>
    <col min="12537" max="12537" width="32.28515625" style="1" customWidth="1"/>
    <col min="12538" max="12538" width="46.28515625" style="1" customWidth="1"/>
    <col min="12539" max="12539" width="19" style="1" customWidth="1"/>
    <col min="12540" max="12540" width="0" style="1" hidden="1" customWidth="1"/>
    <col min="12541" max="12541" width="17.7109375" style="1" customWidth="1"/>
    <col min="12542" max="12542" width="0" style="1" hidden="1" customWidth="1"/>
    <col min="12543" max="12543" width="22.28515625" style="1" customWidth="1"/>
    <col min="12544" max="12544" width="5.28515625" style="1" customWidth="1"/>
    <col min="12545" max="12545" width="36.28515625" style="1" customWidth="1"/>
    <col min="12546" max="12546" width="5.7109375" style="1" customWidth="1"/>
    <col min="12547" max="12547" width="0" style="1" hidden="1" customWidth="1"/>
    <col min="12548" max="12548" width="20.7109375" style="1" customWidth="1"/>
    <col min="12549" max="12549" width="4.85546875" style="1" customWidth="1"/>
    <col min="12550" max="12550" width="0" style="1" hidden="1" customWidth="1"/>
    <col min="12551" max="12551" width="24.7109375" style="1" customWidth="1"/>
    <col min="12552" max="12552" width="12.28515625" style="1" customWidth="1"/>
    <col min="12553" max="12553" width="0" style="1" hidden="1" customWidth="1"/>
    <col min="12554" max="12554" width="3.42578125" style="1" customWidth="1"/>
    <col min="12555" max="12555" width="0" style="1" hidden="1" customWidth="1"/>
    <col min="12556" max="12556" width="17.7109375" style="1" customWidth="1"/>
    <col min="12557" max="12557" width="3.42578125" style="1" customWidth="1"/>
    <col min="12558" max="12558" width="0" style="1" hidden="1" customWidth="1"/>
    <col min="12559" max="12559" width="23.7109375" style="1" customWidth="1"/>
    <col min="12560" max="12560" width="10" style="1" customWidth="1"/>
    <col min="12561" max="12561" width="0" style="1" hidden="1" customWidth="1"/>
    <col min="12562" max="12563" width="14.7109375" style="1" customWidth="1"/>
    <col min="12564" max="12564" width="12.85546875" style="1" customWidth="1"/>
    <col min="12565" max="12565" width="3.28515625" style="1" customWidth="1"/>
    <col min="12566" max="12566" width="30.28515625" style="1" customWidth="1"/>
    <col min="12567" max="12567" width="5" style="1" customWidth="1"/>
    <col min="12568" max="12568" width="0" style="1" hidden="1" customWidth="1"/>
    <col min="12569" max="12569" width="14.28515625" style="1" customWidth="1"/>
    <col min="12570" max="12570" width="5.7109375" style="1" customWidth="1"/>
    <col min="12571" max="12571" width="0" style="1" hidden="1" customWidth="1"/>
    <col min="12572" max="12572" width="17.28515625" style="1" customWidth="1"/>
    <col min="12573" max="12573" width="12.7109375" style="1" customWidth="1"/>
    <col min="12574" max="12574" width="0" style="1" hidden="1" customWidth="1"/>
    <col min="12575" max="12575" width="5.28515625" style="1" customWidth="1"/>
    <col min="12576" max="12576" width="0" style="1" hidden="1" customWidth="1"/>
    <col min="12577" max="12577" width="17" style="1" customWidth="1"/>
    <col min="12578" max="12578" width="6.28515625" style="1" customWidth="1"/>
    <col min="12579" max="12579" width="0" style="1" hidden="1" customWidth="1"/>
    <col min="12580" max="12580" width="14.28515625" style="1" customWidth="1"/>
    <col min="12581" max="12581" width="7.5703125" style="1" customWidth="1"/>
    <col min="12582" max="12582" width="0" style="1" hidden="1" customWidth="1"/>
    <col min="12583" max="12584" width="14.28515625" style="1" customWidth="1"/>
    <col min="12585" max="12585" width="20.85546875" style="1" customWidth="1"/>
    <col min="12586" max="12586" width="14.42578125" style="1" customWidth="1"/>
    <col min="12587" max="12587" width="15" style="1" customWidth="1"/>
    <col min="12588" max="12588" width="2.7109375" style="1" customWidth="1"/>
    <col min="12589" max="12589" width="11.7109375" style="1" customWidth="1"/>
    <col min="12590" max="12590" width="11.5703125" style="1" customWidth="1"/>
    <col min="12591" max="12591" width="2.28515625" style="1" customWidth="1"/>
    <col min="12592" max="12592" width="41" style="1" customWidth="1"/>
    <col min="12593" max="12593" width="14.28515625" style="1" customWidth="1"/>
    <col min="12594" max="12595" width="11.5703125" style="1" customWidth="1"/>
    <col min="12596" max="12596" width="21.85546875" style="1" customWidth="1"/>
    <col min="12597" max="12788" width="11.42578125" style="1"/>
    <col min="12789" max="12789" width="21.85546875" style="1" customWidth="1"/>
    <col min="12790" max="12790" width="13.85546875" style="1" customWidth="1"/>
    <col min="12791" max="12791" width="38.7109375" style="1" customWidth="1"/>
    <col min="12792" max="12792" width="3" style="1" bestFit="1" customWidth="1"/>
    <col min="12793" max="12793" width="32.28515625" style="1" customWidth="1"/>
    <col min="12794" max="12794" width="46.28515625" style="1" customWidth="1"/>
    <col min="12795" max="12795" width="19" style="1" customWidth="1"/>
    <col min="12796" max="12796" width="0" style="1" hidden="1" customWidth="1"/>
    <col min="12797" max="12797" width="17.7109375" style="1" customWidth="1"/>
    <col min="12798" max="12798" width="0" style="1" hidden="1" customWidth="1"/>
    <col min="12799" max="12799" width="22.28515625" style="1" customWidth="1"/>
    <col min="12800" max="12800" width="5.28515625" style="1" customWidth="1"/>
    <col min="12801" max="12801" width="36.28515625" style="1" customWidth="1"/>
    <col min="12802" max="12802" width="5.7109375" style="1" customWidth="1"/>
    <col min="12803" max="12803" width="0" style="1" hidden="1" customWidth="1"/>
    <col min="12804" max="12804" width="20.7109375" style="1" customWidth="1"/>
    <col min="12805" max="12805" width="4.85546875" style="1" customWidth="1"/>
    <col min="12806" max="12806" width="0" style="1" hidden="1" customWidth="1"/>
    <col min="12807" max="12807" width="24.7109375" style="1" customWidth="1"/>
    <col min="12808" max="12808" width="12.28515625" style="1" customWidth="1"/>
    <col min="12809" max="12809" width="0" style="1" hidden="1" customWidth="1"/>
    <col min="12810" max="12810" width="3.42578125" style="1" customWidth="1"/>
    <col min="12811" max="12811" width="0" style="1" hidden="1" customWidth="1"/>
    <col min="12812" max="12812" width="17.7109375" style="1" customWidth="1"/>
    <col min="12813" max="12813" width="3.42578125" style="1" customWidth="1"/>
    <col min="12814" max="12814" width="0" style="1" hidden="1" customWidth="1"/>
    <col min="12815" max="12815" width="23.7109375" style="1" customWidth="1"/>
    <col min="12816" max="12816" width="10" style="1" customWidth="1"/>
    <col min="12817" max="12817" width="0" style="1" hidden="1" customWidth="1"/>
    <col min="12818" max="12819" width="14.7109375" style="1" customWidth="1"/>
    <col min="12820" max="12820" width="12.85546875" style="1" customWidth="1"/>
    <col min="12821" max="12821" width="3.28515625" style="1" customWidth="1"/>
    <col min="12822" max="12822" width="30.28515625" style="1" customWidth="1"/>
    <col min="12823" max="12823" width="5" style="1" customWidth="1"/>
    <col min="12824" max="12824" width="0" style="1" hidden="1" customWidth="1"/>
    <col min="12825" max="12825" width="14.28515625" style="1" customWidth="1"/>
    <col min="12826" max="12826" width="5.7109375" style="1" customWidth="1"/>
    <col min="12827" max="12827" width="0" style="1" hidden="1" customWidth="1"/>
    <col min="12828" max="12828" width="17.28515625" style="1" customWidth="1"/>
    <col min="12829" max="12829" width="12.7109375" style="1" customWidth="1"/>
    <col min="12830" max="12830" width="0" style="1" hidden="1" customWidth="1"/>
    <col min="12831" max="12831" width="5.28515625" style="1" customWidth="1"/>
    <col min="12832" max="12832" width="0" style="1" hidden="1" customWidth="1"/>
    <col min="12833" max="12833" width="17" style="1" customWidth="1"/>
    <col min="12834" max="12834" width="6.28515625" style="1" customWidth="1"/>
    <col min="12835" max="12835" width="0" style="1" hidden="1" customWidth="1"/>
    <col min="12836" max="12836" width="14.28515625" style="1" customWidth="1"/>
    <col min="12837" max="12837" width="7.5703125" style="1" customWidth="1"/>
    <col min="12838" max="12838" width="0" style="1" hidden="1" customWidth="1"/>
    <col min="12839" max="12840" width="14.28515625" style="1" customWidth="1"/>
    <col min="12841" max="12841" width="20.85546875" style="1" customWidth="1"/>
    <col min="12842" max="12842" width="14.42578125" style="1" customWidth="1"/>
    <col min="12843" max="12843" width="15" style="1" customWidth="1"/>
    <col min="12844" max="12844" width="2.7109375" style="1" customWidth="1"/>
    <col min="12845" max="12845" width="11.7109375" style="1" customWidth="1"/>
    <col min="12846" max="12846" width="11.5703125" style="1" customWidth="1"/>
    <col min="12847" max="12847" width="2.28515625" style="1" customWidth="1"/>
    <col min="12848" max="12848" width="41" style="1" customWidth="1"/>
    <col min="12849" max="12849" width="14.28515625" style="1" customWidth="1"/>
    <col min="12850" max="12851" width="11.5703125" style="1" customWidth="1"/>
    <col min="12852" max="12852" width="21.85546875" style="1" customWidth="1"/>
    <col min="12853" max="13044" width="11.42578125" style="1"/>
    <col min="13045" max="13045" width="21.85546875" style="1" customWidth="1"/>
    <col min="13046" max="13046" width="13.85546875" style="1" customWidth="1"/>
    <col min="13047" max="13047" width="38.7109375" style="1" customWidth="1"/>
    <col min="13048" max="13048" width="3" style="1" bestFit="1" customWidth="1"/>
    <col min="13049" max="13049" width="32.28515625" style="1" customWidth="1"/>
    <col min="13050" max="13050" width="46.28515625" style="1" customWidth="1"/>
    <col min="13051" max="13051" width="19" style="1" customWidth="1"/>
    <col min="13052" max="13052" width="0" style="1" hidden="1" customWidth="1"/>
    <col min="13053" max="13053" width="17.7109375" style="1" customWidth="1"/>
    <col min="13054" max="13054" width="0" style="1" hidden="1" customWidth="1"/>
    <col min="13055" max="13055" width="22.28515625" style="1" customWidth="1"/>
    <col min="13056" max="13056" width="5.28515625" style="1" customWidth="1"/>
    <col min="13057" max="13057" width="36.28515625" style="1" customWidth="1"/>
    <col min="13058" max="13058" width="5.7109375" style="1" customWidth="1"/>
    <col min="13059" max="13059" width="0" style="1" hidden="1" customWidth="1"/>
    <col min="13060" max="13060" width="20.7109375" style="1" customWidth="1"/>
    <col min="13061" max="13061" width="4.85546875" style="1" customWidth="1"/>
    <col min="13062" max="13062" width="0" style="1" hidden="1" customWidth="1"/>
    <col min="13063" max="13063" width="24.7109375" style="1" customWidth="1"/>
    <col min="13064" max="13064" width="12.28515625" style="1" customWidth="1"/>
    <col min="13065" max="13065" width="0" style="1" hidden="1" customWidth="1"/>
    <col min="13066" max="13066" width="3.42578125" style="1" customWidth="1"/>
    <col min="13067" max="13067" width="0" style="1" hidden="1" customWidth="1"/>
    <col min="13068" max="13068" width="17.7109375" style="1" customWidth="1"/>
    <col min="13069" max="13069" width="3.42578125" style="1" customWidth="1"/>
    <col min="13070" max="13070" width="0" style="1" hidden="1" customWidth="1"/>
    <col min="13071" max="13071" width="23.7109375" style="1" customWidth="1"/>
    <col min="13072" max="13072" width="10" style="1" customWidth="1"/>
    <col min="13073" max="13073" width="0" style="1" hidden="1" customWidth="1"/>
    <col min="13074" max="13075" width="14.7109375" style="1" customWidth="1"/>
    <col min="13076" max="13076" width="12.85546875" style="1" customWidth="1"/>
    <col min="13077" max="13077" width="3.28515625" style="1" customWidth="1"/>
    <col min="13078" max="13078" width="30.28515625" style="1" customWidth="1"/>
    <col min="13079" max="13079" width="5" style="1" customWidth="1"/>
    <col min="13080" max="13080" width="0" style="1" hidden="1" customWidth="1"/>
    <col min="13081" max="13081" width="14.28515625" style="1" customWidth="1"/>
    <col min="13082" max="13082" width="5.7109375" style="1" customWidth="1"/>
    <col min="13083" max="13083" width="0" style="1" hidden="1" customWidth="1"/>
    <col min="13084" max="13084" width="17.28515625" style="1" customWidth="1"/>
    <col min="13085" max="13085" width="12.7109375" style="1" customWidth="1"/>
    <col min="13086" max="13086" width="0" style="1" hidden="1" customWidth="1"/>
    <col min="13087" max="13087" width="5.28515625" style="1" customWidth="1"/>
    <col min="13088" max="13088" width="0" style="1" hidden="1" customWidth="1"/>
    <col min="13089" max="13089" width="17" style="1" customWidth="1"/>
    <col min="13090" max="13090" width="6.28515625" style="1" customWidth="1"/>
    <col min="13091" max="13091" width="0" style="1" hidden="1" customWidth="1"/>
    <col min="13092" max="13092" width="14.28515625" style="1" customWidth="1"/>
    <col min="13093" max="13093" width="7.5703125" style="1" customWidth="1"/>
    <col min="13094" max="13094" width="0" style="1" hidden="1" customWidth="1"/>
    <col min="13095" max="13096" width="14.28515625" style="1" customWidth="1"/>
    <col min="13097" max="13097" width="20.85546875" style="1" customWidth="1"/>
    <col min="13098" max="13098" width="14.42578125" style="1" customWidth="1"/>
    <col min="13099" max="13099" width="15" style="1" customWidth="1"/>
    <col min="13100" max="13100" width="2.7109375" style="1" customWidth="1"/>
    <col min="13101" max="13101" width="11.7109375" style="1" customWidth="1"/>
    <col min="13102" max="13102" width="11.5703125" style="1" customWidth="1"/>
    <col min="13103" max="13103" width="2.28515625" style="1" customWidth="1"/>
    <col min="13104" max="13104" width="41" style="1" customWidth="1"/>
    <col min="13105" max="13105" width="14.28515625" style="1" customWidth="1"/>
    <col min="13106" max="13107" width="11.5703125" style="1" customWidth="1"/>
    <col min="13108" max="13108" width="21.85546875" style="1" customWidth="1"/>
    <col min="13109" max="13300" width="11.42578125" style="1"/>
    <col min="13301" max="13301" width="21.85546875" style="1" customWidth="1"/>
    <col min="13302" max="13302" width="13.85546875" style="1" customWidth="1"/>
    <col min="13303" max="13303" width="38.7109375" style="1" customWidth="1"/>
    <col min="13304" max="13304" width="3" style="1" bestFit="1" customWidth="1"/>
    <col min="13305" max="13305" width="32.28515625" style="1" customWidth="1"/>
    <col min="13306" max="13306" width="46.28515625" style="1" customWidth="1"/>
    <col min="13307" max="13307" width="19" style="1" customWidth="1"/>
    <col min="13308" max="13308" width="0" style="1" hidden="1" customWidth="1"/>
    <col min="13309" max="13309" width="17.7109375" style="1" customWidth="1"/>
    <col min="13310" max="13310" width="0" style="1" hidden="1" customWidth="1"/>
    <col min="13311" max="13311" width="22.28515625" style="1" customWidth="1"/>
    <col min="13312" max="13312" width="5.28515625" style="1" customWidth="1"/>
    <col min="13313" max="13313" width="36.28515625" style="1" customWidth="1"/>
    <col min="13314" max="13314" width="5.7109375" style="1" customWidth="1"/>
    <col min="13315" max="13315" width="0" style="1" hidden="1" customWidth="1"/>
    <col min="13316" max="13316" width="20.7109375" style="1" customWidth="1"/>
    <col min="13317" max="13317" width="4.85546875" style="1" customWidth="1"/>
    <col min="13318" max="13318" width="0" style="1" hidden="1" customWidth="1"/>
    <col min="13319" max="13319" width="24.7109375" style="1" customWidth="1"/>
    <col min="13320" max="13320" width="12.28515625" style="1" customWidth="1"/>
    <col min="13321" max="13321" width="0" style="1" hidden="1" customWidth="1"/>
    <col min="13322" max="13322" width="3.42578125" style="1" customWidth="1"/>
    <col min="13323" max="13323" width="0" style="1" hidden="1" customWidth="1"/>
    <col min="13324" max="13324" width="17.7109375" style="1" customWidth="1"/>
    <col min="13325" max="13325" width="3.42578125" style="1" customWidth="1"/>
    <col min="13326" max="13326" width="0" style="1" hidden="1" customWidth="1"/>
    <col min="13327" max="13327" width="23.7109375" style="1" customWidth="1"/>
    <col min="13328" max="13328" width="10" style="1" customWidth="1"/>
    <col min="13329" max="13329" width="0" style="1" hidden="1" customWidth="1"/>
    <col min="13330" max="13331" width="14.7109375" style="1" customWidth="1"/>
    <col min="13332" max="13332" width="12.85546875" style="1" customWidth="1"/>
    <col min="13333" max="13333" width="3.28515625" style="1" customWidth="1"/>
    <col min="13334" max="13334" width="30.28515625" style="1" customWidth="1"/>
    <col min="13335" max="13335" width="5" style="1" customWidth="1"/>
    <col min="13336" max="13336" width="0" style="1" hidden="1" customWidth="1"/>
    <col min="13337" max="13337" width="14.28515625" style="1" customWidth="1"/>
    <col min="13338" max="13338" width="5.7109375" style="1" customWidth="1"/>
    <col min="13339" max="13339" width="0" style="1" hidden="1" customWidth="1"/>
    <col min="13340" max="13340" width="17.28515625" style="1" customWidth="1"/>
    <col min="13341" max="13341" width="12.7109375" style="1" customWidth="1"/>
    <col min="13342" max="13342" width="0" style="1" hidden="1" customWidth="1"/>
    <col min="13343" max="13343" width="5.28515625" style="1" customWidth="1"/>
    <col min="13344" max="13344" width="0" style="1" hidden="1" customWidth="1"/>
    <col min="13345" max="13345" width="17" style="1" customWidth="1"/>
    <col min="13346" max="13346" width="6.28515625" style="1" customWidth="1"/>
    <col min="13347" max="13347" width="0" style="1" hidden="1" customWidth="1"/>
    <col min="13348" max="13348" width="14.28515625" style="1" customWidth="1"/>
    <col min="13349" max="13349" width="7.5703125" style="1" customWidth="1"/>
    <col min="13350" max="13350" width="0" style="1" hidden="1" customWidth="1"/>
    <col min="13351" max="13352" width="14.28515625" style="1" customWidth="1"/>
    <col min="13353" max="13353" width="20.85546875" style="1" customWidth="1"/>
    <col min="13354" max="13354" width="14.42578125" style="1" customWidth="1"/>
    <col min="13355" max="13355" width="15" style="1" customWidth="1"/>
    <col min="13356" max="13356" width="2.7109375" style="1" customWidth="1"/>
    <col min="13357" max="13357" width="11.7109375" style="1" customWidth="1"/>
    <col min="13358" max="13358" width="11.5703125" style="1" customWidth="1"/>
    <col min="13359" max="13359" width="2.28515625" style="1" customWidth="1"/>
    <col min="13360" max="13360" width="41" style="1" customWidth="1"/>
    <col min="13361" max="13361" width="14.28515625" style="1" customWidth="1"/>
    <col min="13362" max="13363" width="11.5703125" style="1" customWidth="1"/>
    <col min="13364" max="13364" width="21.85546875" style="1" customWidth="1"/>
    <col min="13365" max="13556" width="11.42578125" style="1"/>
    <col min="13557" max="13557" width="21.85546875" style="1" customWidth="1"/>
    <col min="13558" max="13558" width="13.85546875" style="1" customWidth="1"/>
    <col min="13559" max="13559" width="38.7109375" style="1" customWidth="1"/>
    <col min="13560" max="13560" width="3" style="1" bestFit="1" customWidth="1"/>
    <col min="13561" max="13561" width="32.28515625" style="1" customWidth="1"/>
    <col min="13562" max="13562" width="46.28515625" style="1" customWidth="1"/>
    <col min="13563" max="13563" width="19" style="1" customWidth="1"/>
    <col min="13564" max="13564" width="0" style="1" hidden="1" customWidth="1"/>
    <col min="13565" max="13565" width="17.7109375" style="1" customWidth="1"/>
    <col min="13566" max="13566" width="0" style="1" hidden="1" customWidth="1"/>
    <col min="13567" max="13567" width="22.28515625" style="1" customWidth="1"/>
    <col min="13568" max="13568" width="5.28515625" style="1" customWidth="1"/>
    <col min="13569" max="13569" width="36.28515625" style="1" customWidth="1"/>
    <col min="13570" max="13570" width="5.7109375" style="1" customWidth="1"/>
    <col min="13571" max="13571" width="0" style="1" hidden="1" customWidth="1"/>
    <col min="13572" max="13572" width="20.7109375" style="1" customWidth="1"/>
    <col min="13573" max="13573" width="4.85546875" style="1" customWidth="1"/>
    <col min="13574" max="13574" width="0" style="1" hidden="1" customWidth="1"/>
    <col min="13575" max="13575" width="24.7109375" style="1" customWidth="1"/>
    <col min="13576" max="13576" width="12.28515625" style="1" customWidth="1"/>
    <col min="13577" max="13577" width="0" style="1" hidden="1" customWidth="1"/>
    <col min="13578" max="13578" width="3.42578125" style="1" customWidth="1"/>
    <col min="13579" max="13579" width="0" style="1" hidden="1" customWidth="1"/>
    <col min="13580" max="13580" width="17.7109375" style="1" customWidth="1"/>
    <col min="13581" max="13581" width="3.42578125" style="1" customWidth="1"/>
    <col min="13582" max="13582" width="0" style="1" hidden="1" customWidth="1"/>
    <col min="13583" max="13583" width="23.7109375" style="1" customWidth="1"/>
    <col min="13584" max="13584" width="10" style="1" customWidth="1"/>
    <col min="13585" max="13585" width="0" style="1" hidden="1" customWidth="1"/>
    <col min="13586" max="13587" width="14.7109375" style="1" customWidth="1"/>
    <col min="13588" max="13588" width="12.85546875" style="1" customWidth="1"/>
    <col min="13589" max="13589" width="3.28515625" style="1" customWidth="1"/>
    <col min="13590" max="13590" width="30.28515625" style="1" customWidth="1"/>
    <col min="13591" max="13591" width="5" style="1" customWidth="1"/>
    <col min="13592" max="13592" width="0" style="1" hidden="1" customWidth="1"/>
    <col min="13593" max="13593" width="14.28515625" style="1" customWidth="1"/>
    <col min="13594" max="13594" width="5.7109375" style="1" customWidth="1"/>
    <col min="13595" max="13595" width="0" style="1" hidden="1" customWidth="1"/>
    <col min="13596" max="13596" width="17.28515625" style="1" customWidth="1"/>
    <col min="13597" max="13597" width="12.7109375" style="1" customWidth="1"/>
    <col min="13598" max="13598" width="0" style="1" hidden="1" customWidth="1"/>
    <col min="13599" max="13599" width="5.28515625" style="1" customWidth="1"/>
    <col min="13600" max="13600" width="0" style="1" hidden="1" customWidth="1"/>
    <col min="13601" max="13601" width="17" style="1" customWidth="1"/>
    <col min="13602" max="13602" width="6.28515625" style="1" customWidth="1"/>
    <col min="13603" max="13603" width="0" style="1" hidden="1" customWidth="1"/>
    <col min="13604" max="13604" width="14.28515625" style="1" customWidth="1"/>
    <col min="13605" max="13605" width="7.5703125" style="1" customWidth="1"/>
    <col min="13606" max="13606" width="0" style="1" hidden="1" customWidth="1"/>
    <col min="13607" max="13608" width="14.28515625" style="1" customWidth="1"/>
    <col min="13609" max="13609" width="20.85546875" style="1" customWidth="1"/>
    <col min="13610" max="13610" width="14.42578125" style="1" customWidth="1"/>
    <col min="13611" max="13611" width="15" style="1" customWidth="1"/>
    <col min="13612" max="13612" width="2.7109375" style="1" customWidth="1"/>
    <col min="13613" max="13613" width="11.7109375" style="1" customWidth="1"/>
    <col min="13614" max="13614" width="11.5703125" style="1" customWidth="1"/>
    <col min="13615" max="13615" width="2.28515625" style="1" customWidth="1"/>
    <col min="13616" max="13616" width="41" style="1" customWidth="1"/>
    <col min="13617" max="13617" width="14.28515625" style="1" customWidth="1"/>
    <col min="13618" max="13619" width="11.5703125" style="1" customWidth="1"/>
    <col min="13620" max="13620" width="21.85546875" style="1" customWidth="1"/>
    <col min="13621" max="13812" width="11.42578125" style="1"/>
    <col min="13813" max="13813" width="21.85546875" style="1" customWidth="1"/>
    <col min="13814" max="13814" width="13.85546875" style="1" customWidth="1"/>
    <col min="13815" max="13815" width="38.7109375" style="1" customWidth="1"/>
    <col min="13816" max="13816" width="3" style="1" bestFit="1" customWidth="1"/>
    <col min="13817" max="13817" width="32.28515625" style="1" customWidth="1"/>
    <col min="13818" max="13818" width="46.28515625" style="1" customWidth="1"/>
    <col min="13819" max="13819" width="19" style="1" customWidth="1"/>
    <col min="13820" max="13820" width="0" style="1" hidden="1" customWidth="1"/>
    <col min="13821" max="13821" width="17.7109375" style="1" customWidth="1"/>
    <col min="13822" max="13822" width="0" style="1" hidden="1" customWidth="1"/>
    <col min="13823" max="13823" width="22.28515625" style="1" customWidth="1"/>
    <col min="13824" max="13824" width="5.28515625" style="1" customWidth="1"/>
    <col min="13825" max="13825" width="36.28515625" style="1" customWidth="1"/>
    <col min="13826" max="13826" width="5.7109375" style="1" customWidth="1"/>
    <col min="13827" max="13827" width="0" style="1" hidden="1" customWidth="1"/>
    <col min="13828" max="13828" width="20.7109375" style="1" customWidth="1"/>
    <col min="13829" max="13829" width="4.85546875" style="1" customWidth="1"/>
    <col min="13830" max="13830" width="0" style="1" hidden="1" customWidth="1"/>
    <col min="13831" max="13831" width="24.7109375" style="1" customWidth="1"/>
    <col min="13832" max="13832" width="12.28515625" style="1" customWidth="1"/>
    <col min="13833" max="13833" width="0" style="1" hidden="1" customWidth="1"/>
    <col min="13834" max="13834" width="3.42578125" style="1" customWidth="1"/>
    <col min="13835" max="13835" width="0" style="1" hidden="1" customWidth="1"/>
    <col min="13836" max="13836" width="17.7109375" style="1" customWidth="1"/>
    <col min="13837" max="13837" width="3.42578125" style="1" customWidth="1"/>
    <col min="13838" max="13838" width="0" style="1" hidden="1" customWidth="1"/>
    <col min="13839" max="13839" width="23.7109375" style="1" customWidth="1"/>
    <col min="13840" max="13840" width="10" style="1" customWidth="1"/>
    <col min="13841" max="13841" width="0" style="1" hidden="1" customWidth="1"/>
    <col min="13842" max="13843" width="14.7109375" style="1" customWidth="1"/>
    <col min="13844" max="13844" width="12.85546875" style="1" customWidth="1"/>
    <col min="13845" max="13845" width="3.28515625" style="1" customWidth="1"/>
    <col min="13846" max="13846" width="30.28515625" style="1" customWidth="1"/>
    <col min="13847" max="13847" width="5" style="1" customWidth="1"/>
    <col min="13848" max="13848" width="0" style="1" hidden="1" customWidth="1"/>
    <col min="13849" max="13849" width="14.28515625" style="1" customWidth="1"/>
    <col min="13850" max="13850" width="5.7109375" style="1" customWidth="1"/>
    <col min="13851" max="13851" width="0" style="1" hidden="1" customWidth="1"/>
    <col min="13852" max="13852" width="17.28515625" style="1" customWidth="1"/>
    <col min="13853" max="13853" width="12.7109375" style="1" customWidth="1"/>
    <col min="13854" max="13854" width="0" style="1" hidden="1" customWidth="1"/>
    <col min="13855" max="13855" width="5.28515625" style="1" customWidth="1"/>
    <col min="13856" max="13856" width="0" style="1" hidden="1" customWidth="1"/>
    <col min="13857" max="13857" width="17" style="1" customWidth="1"/>
    <col min="13858" max="13858" width="6.28515625" style="1" customWidth="1"/>
    <col min="13859" max="13859" width="0" style="1" hidden="1" customWidth="1"/>
    <col min="13860" max="13860" width="14.28515625" style="1" customWidth="1"/>
    <col min="13861" max="13861" width="7.5703125" style="1" customWidth="1"/>
    <col min="13862" max="13862" width="0" style="1" hidden="1" customWidth="1"/>
    <col min="13863" max="13864" width="14.28515625" style="1" customWidth="1"/>
    <col min="13865" max="13865" width="20.85546875" style="1" customWidth="1"/>
    <col min="13866" max="13866" width="14.42578125" style="1" customWidth="1"/>
    <col min="13867" max="13867" width="15" style="1" customWidth="1"/>
    <col min="13868" max="13868" width="2.7109375" style="1" customWidth="1"/>
    <col min="13869" max="13869" width="11.7109375" style="1" customWidth="1"/>
    <col min="13870" max="13870" width="11.5703125" style="1" customWidth="1"/>
    <col min="13871" max="13871" width="2.28515625" style="1" customWidth="1"/>
    <col min="13872" max="13872" width="41" style="1" customWidth="1"/>
    <col min="13873" max="13873" width="14.28515625" style="1" customWidth="1"/>
    <col min="13874" max="13875" width="11.5703125" style="1" customWidth="1"/>
    <col min="13876" max="13876" width="21.85546875" style="1" customWidth="1"/>
    <col min="13877" max="14068" width="11.42578125" style="1"/>
    <col min="14069" max="14069" width="21.85546875" style="1" customWidth="1"/>
    <col min="14070" max="14070" width="13.85546875" style="1" customWidth="1"/>
    <col min="14071" max="14071" width="38.7109375" style="1" customWidth="1"/>
    <col min="14072" max="14072" width="3" style="1" bestFit="1" customWidth="1"/>
    <col min="14073" max="14073" width="32.28515625" style="1" customWidth="1"/>
    <col min="14074" max="14074" width="46.28515625" style="1" customWidth="1"/>
    <col min="14075" max="14075" width="19" style="1" customWidth="1"/>
    <col min="14076" max="14076" width="0" style="1" hidden="1" customWidth="1"/>
    <col min="14077" max="14077" width="17.7109375" style="1" customWidth="1"/>
    <col min="14078" max="14078" width="0" style="1" hidden="1" customWidth="1"/>
    <col min="14079" max="14079" width="22.28515625" style="1" customWidth="1"/>
    <col min="14080" max="14080" width="5.28515625" style="1" customWidth="1"/>
    <col min="14081" max="14081" width="36.28515625" style="1" customWidth="1"/>
    <col min="14082" max="14082" width="5.7109375" style="1" customWidth="1"/>
    <col min="14083" max="14083" width="0" style="1" hidden="1" customWidth="1"/>
    <col min="14084" max="14084" width="20.7109375" style="1" customWidth="1"/>
    <col min="14085" max="14085" width="4.85546875" style="1" customWidth="1"/>
    <col min="14086" max="14086" width="0" style="1" hidden="1" customWidth="1"/>
    <col min="14087" max="14087" width="24.7109375" style="1" customWidth="1"/>
    <col min="14088" max="14088" width="12.28515625" style="1" customWidth="1"/>
    <col min="14089" max="14089" width="0" style="1" hidden="1" customWidth="1"/>
    <col min="14090" max="14090" width="3.42578125" style="1" customWidth="1"/>
    <col min="14091" max="14091" width="0" style="1" hidden="1" customWidth="1"/>
    <col min="14092" max="14092" width="17.7109375" style="1" customWidth="1"/>
    <col min="14093" max="14093" width="3.42578125" style="1" customWidth="1"/>
    <col min="14094" max="14094" width="0" style="1" hidden="1" customWidth="1"/>
    <col min="14095" max="14095" width="23.7109375" style="1" customWidth="1"/>
    <col min="14096" max="14096" width="10" style="1" customWidth="1"/>
    <col min="14097" max="14097" width="0" style="1" hidden="1" customWidth="1"/>
    <col min="14098" max="14099" width="14.7109375" style="1" customWidth="1"/>
    <col min="14100" max="14100" width="12.85546875" style="1" customWidth="1"/>
    <col min="14101" max="14101" width="3.28515625" style="1" customWidth="1"/>
    <col min="14102" max="14102" width="30.28515625" style="1" customWidth="1"/>
    <col min="14103" max="14103" width="5" style="1" customWidth="1"/>
    <col min="14104" max="14104" width="0" style="1" hidden="1" customWidth="1"/>
    <col min="14105" max="14105" width="14.28515625" style="1" customWidth="1"/>
    <col min="14106" max="14106" width="5.7109375" style="1" customWidth="1"/>
    <col min="14107" max="14107" width="0" style="1" hidden="1" customWidth="1"/>
    <col min="14108" max="14108" width="17.28515625" style="1" customWidth="1"/>
    <col min="14109" max="14109" width="12.7109375" style="1" customWidth="1"/>
    <col min="14110" max="14110" width="0" style="1" hidden="1" customWidth="1"/>
    <col min="14111" max="14111" width="5.28515625" style="1" customWidth="1"/>
    <col min="14112" max="14112" width="0" style="1" hidden="1" customWidth="1"/>
    <col min="14113" max="14113" width="17" style="1" customWidth="1"/>
    <col min="14114" max="14114" width="6.28515625" style="1" customWidth="1"/>
    <col min="14115" max="14115" width="0" style="1" hidden="1" customWidth="1"/>
    <col min="14116" max="14116" width="14.28515625" style="1" customWidth="1"/>
    <col min="14117" max="14117" width="7.5703125" style="1" customWidth="1"/>
    <col min="14118" max="14118" width="0" style="1" hidden="1" customWidth="1"/>
    <col min="14119" max="14120" width="14.28515625" style="1" customWidth="1"/>
    <col min="14121" max="14121" width="20.85546875" style="1" customWidth="1"/>
    <col min="14122" max="14122" width="14.42578125" style="1" customWidth="1"/>
    <col min="14123" max="14123" width="15" style="1" customWidth="1"/>
    <col min="14124" max="14124" width="2.7109375" style="1" customWidth="1"/>
    <col min="14125" max="14125" width="11.7109375" style="1" customWidth="1"/>
    <col min="14126" max="14126" width="11.5703125" style="1" customWidth="1"/>
    <col min="14127" max="14127" width="2.28515625" style="1" customWidth="1"/>
    <col min="14128" max="14128" width="41" style="1" customWidth="1"/>
    <col min="14129" max="14129" width="14.28515625" style="1" customWidth="1"/>
    <col min="14130" max="14131" width="11.5703125" style="1" customWidth="1"/>
    <col min="14132" max="14132" width="21.85546875" style="1" customWidth="1"/>
    <col min="14133" max="14324" width="11.42578125" style="1"/>
    <col min="14325" max="14325" width="21.85546875" style="1" customWidth="1"/>
    <col min="14326" max="14326" width="13.85546875" style="1" customWidth="1"/>
    <col min="14327" max="14327" width="38.7109375" style="1" customWidth="1"/>
    <col min="14328" max="14328" width="3" style="1" bestFit="1" customWidth="1"/>
    <col min="14329" max="14329" width="32.28515625" style="1" customWidth="1"/>
    <col min="14330" max="14330" width="46.28515625" style="1" customWidth="1"/>
    <col min="14331" max="14331" width="19" style="1" customWidth="1"/>
    <col min="14332" max="14332" width="0" style="1" hidden="1" customWidth="1"/>
    <col min="14333" max="14333" width="17.7109375" style="1" customWidth="1"/>
    <col min="14334" max="14334" width="0" style="1" hidden="1" customWidth="1"/>
    <col min="14335" max="14335" width="22.28515625" style="1" customWidth="1"/>
    <col min="14336" max="14336" width="5.28515625" style="1" customWidth="1"/>
    <col min="14337" max="14337" width="36.28515625" style="1" customWidth="1"/>
    <col min="14338" max="14338" width="5.7109375" style="1" customWidth="1"/>
    <col min="14339" max="14339" width="0" style="1" hidden="1" customWidth="1"/>
    <col min="14340" max="14340" width="20.7109375" style="1" customWidth="1"/>
    <col min="14341" max="14341" width="4.85546875" style="1" customWidth="1"/>
    <col min="14342" max="14342" width="0" style="1" hidden="1" customWidth="1"/>
    <col min="14343" max="14343" width="24.7109375" style="1" customWidth="1"/>
    <col min="14344" max="14344" width="12.28515625" style="1" customWidth="1"/>
    <col min="14345" max="14345" width="0" style="1" hidden="1" customWidth="1"/>
    <col min="14346" max="14346" width="3.42578125" style="1" customWidth="1"/>
    <col min="14347" max="14347" width="0" style="1" hidden="1" customWidth="1"/>
    <col min="14348" max="14348" width="17.7109375" style="1" customWidth="1"/>
    <col min="14349" max="14349" width="3.42578125" style="1" customWidth="1"/>
    <col min="14350" max="14350" width="0" style="1" hidden="1" customWidth="1"/>
    <col min="14351" max="14351" width="23.7109375" style="1" customWidth="1"/>
    <col min="14352" max="14352" width="10" style="1" customWidth="1"/>
    <col min="14353" max="14353" width="0" style="1" hidden="1" customWidth="1"/>
    <col min="14354" max="14355" width="14.7109375" style="1" customWidth="1"/>
    <col min="14356" max="14356" width="12.85546875" style="1" customWidth="1"/>
    <col min="14357" max="14357" width="3.28515625" style="1" customWidth="1"/>
    <col min="14358" max="14358" width="30.28515625" style="1" customWidth="1"/>
    <col min="14359" max="14359" width="5" style="1" customWidth="1"/>
    <col min="14360" max="14360" width="0" style="1" hidden="1" customWidth="1"/>
    <col min="14361" max="14361" width="14.28515625" style="1" customWidth="1"/>
    <col min="14362" max="14362" width="5.7109375" style="1" customWidth="1"/>
    <col min="14363" max="14363" width="0" style="1" hidden="1" customWidth="1"/>
    <col min="14364" max="14364" width="17.28515625" style="1" customWidth="1"/>
    <col min="14365" max="14365" width="12.7109375" style="1" customWidth="1"/>
    <col min="14366" max="14366" width="0" style="1" hidden="1" customWidth="1"/>
    <col min="14367" max="14367" width="5.28515625" style="1" customWidth="1"/>
    <col min="14368" max="14368" width="0" style="1" hidden="1" customWidth="1"/>
    <col min="14369" max="14369" width="17" style="1" customWidth="1"/>
    <col min="14370" max="14370" width="6.28515625" style="1" customWidth="1"/>
    <col min="14371" max="14371" width="0" style="1" hidden="1" customWidth="1"/>
    <col min="14372" max="14372" width="14.28515625" style="1" customWidth="1"/>
    <col min="14373" max="14373" width="7.5703125" style="1" customWidth="1"/>
    <col min="14374" max="14374" width="0" style="1" hidden="1" customWidth="1"/>
    <col min="14375" max="14376" width="14.28515625" style="1" customWidth="1"/>
    <col min="14377" max="14377" width="20.85546875" style="1" customWidth="1"/>
    <col min="14378" max="14378" width="14.42578125" style="1" customWidth="1"/>
    <col min="14379" max="14379" width="15" style="1" customWidth="1"/>
    <col min="14380" max="14380" width="2.7109375" style="1" customWidth="1"/>
    <col min="14381" max="14381" width="11.7109375" style="1" customWidth="1"/>
    <col min="14382" max="14382" width="11.5703125" style="1" customWidth="1"/>
    <col min="14383" max="14383" width="2.28515625" style="1" customWidth="1"/>
    <col min="14384" max="14384" width="41" style="1" customWidth="1"/>
    <col min="14385" max="14385" width="14.28515625" style="1" customWidth="1"/>
    <col min="14386" max="14387" width="11.5703125" style="1" customWidth="1"/>
    <col min="14388" max="14388" width="21.85546875" style="1" customWidth="1"/>
    <col min="14389" max="14580" width="11.42578125" style="1"/>
    <col min="14581" max="14581" width="21.85546875" style="1" customWidth="1"/>
    <col min="14582" max="14582" width="13.85546875" style="1" customWidth="1"/>
    <col min="14583" max="14583" width="38.7109375" style="1" customWidth="1"/>
    <col min="14584" max="14584" width="3" style="1" bestFit="1" customWidth="1"/>
    <col min="14585" max="14585" width="32.28515625" style="1" customWidth="1"/>
    <col min="14586" max="14586" width="46.28515625" style="1" customWidth="1"/>
    <col min="14587" max="14587" width="19" style="1" customWidth="1"/>
    <col min="14588" max="14588" width="0" style="1" hidden="1" customWidth="1"/>
    <col min="14589" max="14589" width="17.7109375" style="1" customWidth="1"/>
    <col min="14590" max="14590" width="0" style="1" hidden="1" customWidth="1"/>
    <col min="14591" max="14591" width="22.28515625" style="1" customWidth="1"/>
    <col min="14592" max="14592" width="5.28515625" style="1" customWidth="1"/>
    <col min="14593" max="14593" width="36.28515625" style="1" customWidth="1"/>
    <col min="14594" max="14594" width="5.7109375" style="1" customWidth="1"/>
    <col min="14595" max="14595" width="0" style="1" hidden="1" customWidth="1"/>
    <col min="14596" max="14596" width="20.7109375" style="1" customWidth="1"/>
    <col min="14597" max="14597" width="4.85546875" style="1" customWidth="1"/>
    <col min="14598" max="14598" width="0" style="1" hidden="1" customWidth="1"/>
    <col min="14599" max="14599" width="24.7109375" style="1" customWidth="1"/>
    <col min="14600" max="14600" width="12.28515625" style="1" customWidth="1"/>
    <col min="14601" max="14601" width="0" style="1" hidden="1" customWidth="1"/>
    <col min="14602" max="14602" width="3.42578125" style="1" customWidth="1"/>
    <col min="14603" max="14603" width="0" style="1" hidden="1" customWidth="1"/>
    <col min="14604" max="14604" width="17.7109375" style="1" customWidth="1"/>
    <col min="14605" max="14605" width="3.42578125" style="1" customWidth="1"/>
    <col min="14606" max="14606" width="0" style="1" hidden="1" customWidth="1"/>
    <col min="14607" max="14607" width="23.7109375" style="1" customWidth="1"/>
    <col min="14608" max="14608" width="10" style="1" customWidth="1"/>
    <col min="14609" max="14609" width="0" style="1" hidden="1" customWidth="1"/>
    <col min="14610" max="14611" width="14.7109375" style="1" customWidth="1"/>
    <col min="14612" max="14612" width="12.85546875" style="1" customWidth="1"/>
    <col min="14613" max="14613" width="3.28515625" style="1" customWidth="1"/>
    <col min="14614" max="14614" width="30.28515625" style="1" customWidth="1"/>
    <col min="14615" max="14615" width="5" style="1" customWidth="1"/>
    <col min="14616" max="14616" width="0" style="1" hidden="1" customWidth="1"/>
    <col min="14617" max="14617" width="14.28515625" style="1" customWidth="1"/>
    <col min="14618" max="14618" width="5.7109375" style="1" customWidth="1"/>
    <col min="14619" max="14619" width="0" style="1" hidden="1" customWidth="1"/>
    <col min="14620" max="14620" width="17.28515625" style="1" customWidth="1"/>
    <col min="14621" max="14621" width="12.7109375" style="1" customWidth="1"/>
    <col min="14622" max="14622" width="0" style="1" hidden="1" customWidth="1"/>
    <col min="14623" max="14623" width="5.28515625" style="1" customWidth="1"/>
    <col min="14624" max="14624" width="0" style="1" hidden="1" customWidth="1"/>
    <col min="14625" max="14625" width="17" style="1" customWidth="1"/>
    <col min="14626" max="14626" width="6.28515625" style="1" customWidth="1"/>
    <col min="14627" max="14627" width="0" style="1" hidden="1" customWidth="1"/>
    <col min="14628" max="14628" width="14.28515625" style="1" customWidth="1"/>
    <col min="14629" max="14629" width="7.5703125" style="1" customWidth="1"/>
    <col min="14630" max="14630" width="0" style="1" hidden="1" customWidth="1"/>
    <col min="14631" max="14632" width="14.28515625" style="1" customWidth="1"/>
    <col min="14633" max="14633" width="20.85546875" style="1" customWidth="1"/>
    <col min="14634" max="14634" width="14.42578125" style="1" customWidth="1"/>
    <col min="14635" max="14635" width="15" style="1" customWidth="1"/>
    <col min="14636" max="14636" width="2.7109375" style="1" customWidth="1"/>
    <col min="14637" max="14637" width="11.7109375" style="1" customWidth="1"/>
    <col min="14638" max="14638" width="11.5703125" style="1" customWidth="1"/>
    <col min="14639" max="14639" width="2.28515625" style="1" customWidth="1"/>
    <col min="14640" max="14640" width="41" style="1" customWidth="1"/>
    <col min="14641" max="14641" width="14.28515625" style="1" customWidth="1"/>
    <col min="14642" max="14643" width="11.5703125" style="1" customWidth="1"/>
    <col min="14644" max="14644" width="21.85546875" style="1" customWidth="1"/>
    <col min="14645" max="14836" width="11.42578125" style="1"/>
    <col min="14837" max="14837" width="21.85546875" style="1" customWidth="1"/>
    <col min="14838" max="14838" width="13.85546875" style="1" customWidth="1"/>
    <col min="14839" max="14839" width="38.7109375" style="1" customWidth="1"/>
    <col min="14840" max="14840" width="3" style="1" bestFit="1" customWidth="1"/>
    <col min="14841" max="14841" width="32.28515625" style="1" customWidth="1"/>
    <col min="14842" max="14842" width="46.28515625" style="1" customWidth="1"/>
    <col min="14843" max="14843" width="19" style="1" customWidth="1"/>
    <col min="14844" max="14844" width="0" style="1" hidden="1" customWidth="1"/>
    <col min="14845" max="14845" width="17.7109375" style="1" customWidth="1"/>
    <col min="14846" max="14846" width="0" style="1" hidden="1" customWidth="1"/>
    <col min="14847" max="14847" width="22.28515625" style="1" customWidth="1"/>
    <col min="14848" max="14848" width="5.28515625" style="1" customWidth="1"/>
    <col min="14849" max="14849" width="36.28515625" style="1" customWidth="1"/>
    <col min="14850" max="14850" width="5.7109375" style="1" customWidth="1"/>
    <col min="14851" max="14851" width="0" style="1" hidden="1" customWidth="1"/>
    <col min="14852" max="14852" width="20.7109375" style="1" customWidth="1"/>
    <col min="14853" max="14853" width="4.85546875" style="1" customWidth="1"/>
    <col min="14854" max="14854" width="0" style="1" hidden="1" customWidth="1"/>
    <col min="14855" max="14855" width="24.7109375" style="1" customWidth="1"/>
    <col min="14856" max="14856" width="12.28515625" style="1" customWidth="1"/>
    <col min="14857" max="14857" width="0" style="1" hidden="1" customWidth="1"/>
    <col min="14858" max="14858" width="3.42578125" style="1" customWidth="1"/>
    <col min="14859" max="14859" width="0" style="1" hidden="1" customWidth="1"/>
    <col min="14860" max="14860" width="17.7109375" style="1" customWidth="1"/>
    <col min="14861" max="14861" width="3.42578125" style="1" customWidth="1"/>
    <col min="14862" max="14862" width="0" style="1" hidden="1" customWidth="1"/>
    <col min="14863" max="14863" width="23.7109375" style="1" customWidth="1"/>
    <col min="14864" max="14864" width="10" style="1" customWidth="1"/>
    <col min="14865" max="14865" width="0" style="1" hidden="1" customWidth="1"/>
    <col min="14866" max="14867" width="14.7109375" style="1" customWidth="1"/>
    <col min="14868" max="14868" width="12.85546875" style="1" customWidth="1"/>
    <col min="14869" max="14869" width="3.28515625" style="1" customWidth="1"/>
    <col min="14870" max="14870" width="30.28515625" style="1" customWidth="1"/>
    <col min="14871" max="14871" width="5" style="1" customWidth="1"/>
    <col min="14872" max="14872" width="0" style="1" hidden="1" customWidth="1"/>
    <col min="14873" max="14873" width="14.28515625" style="1" customWidth="1"/>
    <col min="14874" max="14874" width="5.7109375" style="1" customWidth="1"/>
    <col min="14875" max="14875" width="0" style="1" hidden="1" customWidth="1"/>
    <col min="14876" max="14876" width="17.28515625" style="1" customWidth="1"/>
    <col min="14877" max="14877" width="12.7109375" style="1" customWidth="1"/>
    <col min="14878" max="14878" width="0" style="1" hidden="1" customWidth="1"/>
    <col min="14879" max="14879" width="5.28515625" style="1" customWidth="1"/>
    <col min="14880" max="14880" width="0" style="1" hidden="1" customWidth="1"/>
    <col min="14881" max="14881" width="17" style="1" customWidth="1"/>
    <col min="14882" max="14882" width="6.28515625" style="1" customWidth="1"/>
    <col min="14883" max="14883" width="0" style="1" hidden="1" customWidth="1"/>
    <col min="14884" max="14884" width="14.28515625" style="1" customWidth="1"/>
    <col min="14885" max="14885" width="7.5703125" style="1" customWidth="1"/>
    <col min="14886" max="14886" width="0" style="1" hidden="1" customWidth="1"/>
    <col min="14887" max="14888" width="14.28515625" style="1" customWidth="1"/>
    <col min="14889" max="14889" width="20.85546875" style="1" customWidth="1"/>
    <col min="14890" max="14890" width="14.42578125" style="1" customWidth="1"/>
    <col min="14891" max="14891" width="15" style="1" customWidth="1"/>
    <col min="14892" max="14892" width="2.7109375" style="1" customWidth="1"/>
    <col min="14893" max="14893" width="11.7109375" style="1" customWidth="1"/>
    <col min="14894" max="14894" width="11.5703125" style="1" customWidth="1"/>
    <col min="14895" max="14895" width="2.28515625" style="1" customWidth="1"/>
    <col min="14896" max="14896" width="41" style="1" customWidth="1"/>
    <col min="14897" max="14897" width="14.28515625" style="1" customWidth="1"/>
    <col min="14898" max="14899" width="11.5703125" style="1" customWidth="1"/>
    <col min="14900" max="14900" width="21.85546875" style="1" customWidth="1"/>
    <col min="14901" max="15092" width="11.42578125" style="1"/>
    <col min="15093" max="15093" width="21.85546875" style="1" customWidth="1"/>
    <col min="15094" max="15094" width="13.85546875" style="1" customWidth="1"/>
    <col min="15095" max="15095" width="38.7109375" style="1" customWidth="1"/>
    <col min="15096" max="15096" width="3" style="1" bestFit="1" customWidth="1"/>
    <col min="15097" max="15097" width="32.28515625" style="1" customWidth="1"/>
    <col min="15098" max="15098" width="46.28515625" style="1" customWidth="1"/>
    <col min="15099" max="15099" width="19" style="1" customWidth="1"/>
    <col min="15100" max="15100" width="0" style="1" hidden="1" customWidth="1"/>
    <col min="15101" max="15101" width="17.7109375" style="1" customWidth="1"/>
    <col min="15102" max="15102" width="0" style="1" hidden="1" customWidth="1"/>
    <col min="15103" max="15103" width="22.28515625" style="1" customWidth="1"/>
    <col min="15104" max="15104" width="5.28515625" style="1" customWidth="1"/>
    <col min="15105" max="15105" width="36.28515625" style="1" customWidth="1"/>
    <col min="15106" max="15106" width="5.7109375" style="1" customWidth="1"/>
    <col min="15107" max="15107" width="0" style="1" hidden="1" customWidth="1"/>
    <col min="15108" max="15108" width="20.7109375" style="1" customWidth="1"/>
    <col min="15109" max="15109" width="4.85546875" style="1" customWidth="1"/>
    <col min="15110" max="15110" width="0" style="1" hidden="1" customWidth="1"/>
    <col min="15111" max="15111" width="24.7109375" style="1" customWidth="1"/>
    <col min="15112" max="15112" width="12.28515625" style="1" customWidth="1"/>
    <col min="15113" max="15113" width="0" style="1" hidden="1" customWidth="1"/>
    <col min="15114" max="15114" width="3.42578125" style="1" customWidth="1"/>
    <col min="15115" max="15115" width="0" style="1" hidden="1" customWidth="1"/>
    <col min="15116" max="15116" width="17.7109375" style="1" customWidth="1"/>
    <col min="15117" max="15117" width="3.42578125" style="1" customWidth="1"/>
    <col min="15118" max="15118" width="0" style="1" hidden="1" customWidth="1"/>
    <col min="15119" max="15119" width="23.7109375" style="1" customWidth="1"/>
    <col min="15120" max="15120" width="10" style="1" customWidth="1"/>
    <col min="15121" max="15121" width="0" style="1" hidden="1" customWidth="1"/>
    <col min="15122" max="15123" width="14.7109375" style="1" customWidth="1"/>
    <col min="15124" max="15124" width="12.85546875" style="1" customWidth="1"/>
    <col min="15125" max="15125" width="3.28515625" style="1" customWidth="1"/>
    <col min="15126" max="15126" width="30.28515625" style="1" customWidth="1"/>
    <col min="15127" max="15127" width="5" style="1" customWidth="1"/>
    <col min="15128" max="15128" width="0" style="1" hidden="1" customWidth="1"/>
    <col min="15129" max="15129" width="14.28515625" style="1" customWidth="1"/>
    <col min="15130" max="15130" width="5.7109375" style="1" customWidth="1"/>
    <col min="15131" max="15131" width="0" style="1" hidden="1" customWidth="1"/>
    <col min="15132" max="15132" width="17.28515625" style="1" customWidth="1"/>
    <col min="15133" max="15133" width="12.7109375" style="1" customWidth="1"/>
    <col min="15134" max="15134" width="0" style="1" hidden="1" customWidth="1"/>
    <col min="15135" max="15135" width="5.28515625" style="1" customWidth="1"/>
    <col min="15136" max="15136" width="0" style="1" hidden="1" customWidth="1"/>
    <col min="15137" max="15137" width="17" style="1" customWidth="1"/>
    <col min="15138" max="15138" width="6.28515625" style="1" customWidth="1"/>
    <col min="15139" max="15139" width="0" style="1" hidden="1" customWidth="1"/>
    <col min="15140" max="15140" width="14.28515625" style="1" customWidth="1"/>
    <col min="15141" max="15141" width="7.5703125" style="1" customWidth="1"/>
    <col min="15142" max="15142" width="0" style="1" hidden="1" customWidth="1"/>
    <col min="15143" max="15144" width="14.28515625" style="1" customWidth="1"/>
    <col min="15145" max="15145" width="20.85546875" style="1" customWidth="1"/>
    <col min="15146" max="15146" width="14.42578125" style="1" customWidth="1"/>
    <col min="15147" max="15147" width="15" style="1" customWidth="1"/>
    <col min="15148" max="15148" width="2.7109375" style="1" customWidth="1"/>
    <col min="15149" max="15149" width="11.7109375" style="1" customWidth="1"/>
    <col min="15150" max="15150" width="11.5703125" style="1" customWidth="1"/>
    <col min="15151" max="15151" width="2.28515625" style="1" customWidth="1"/>
    <col min="15152" max="15152" width="41" style="1" customWidth="1"/>
    <col min="15153" max="15153" width="14.28515625" style="1" customWidth="1"/>
    <col min="15154" max="15155" width="11.5703125" style="1" customWidth="1"/>
    <col min="15156" max="15156" width="21.85546875" style="1" customWidth="1"/>
    <col min="15157" max="15348" width="11.42578125" style="1"/>
    <col min="15349" max="15349" width="21.85546875" style="1" customWidth="1"/>
    <col min="15350" max="15350" width="13.85546875" style="1" customWidth="1"/>
    <col min="15351" max="15351" width="38.7109375" style="1" customWidth="1"/>
    <col min="15352" max="15352" width="3" style="1" bestFit="1" customWidth="1"/>
    <col min="15353" max="15353" width="32.28515625" style="1" customWidth="1"/>
    <col min="15354" max="15354" width="46.28515625" style="1" customWidth="1"/>
    <col min="15355" max="15355" width="19" style="1" customWidth="1"/>
    <col min="15356" max="15356" width="0" style="1" hidden="1" customWidth="1"/>
    <col min="15357" max="15357" width="17.7109375" style="1" customWidth="1"/>
    <col min="15358" max="15358" width="0" style="1" hidden="1" customWidth="1"/>
    <col min="15359" max="15359" width="22.28515625" style="1" customWidth="1"/>
    <col min="15360" max="15360" width="5.28515625" style="1" customWidth="1"/>
    <col min="15361" max="15361" width="36.28515625" style="1" customWidth="1"/>
    <col min="15362" max="15362" width="5.7109375" style="1" customWidth="1"/>
    <col min="15363" max="15363" width="0" style="1" hidden="1" customWidth="1"/>
    <col min="15364" max="15364" width="20.7109375" style="1" customWidth="1"/>
    <col min="15365" max="15365" width="4.85546875" style="1" customWidth="1"/>
    <col min="15366" max="15366" width="0" style="1" hidden="1" customWidth="1"/>
    <col min="15367" max="15367" width="24.7109375" style="1" customWidth="1"/>
    <col min="15368" max="15368" width="12.28515625" style="1" customWidth="1"/>
    <col min="15369" max="15369" width="0" style="1" hidden="1" customWidth="1"/>
    <col min="15370" max="15370" width="3.42578125" style="1" customWidth="1"/>
    <col min="15371" max="15371" width="0" style="1" hidden="1" customWidth="1"/>
    <col min="15372" max="15372" width="17.7109375" style="1" customWidth="1"/>
    <col min="15373" max="15373" width="3.42578125" style="1" customWidth="1"/>
    <col min="15374" max="15374" width="0" style="1" hidden="1" customWidth="1"/>
    <col min="15375" max="15375" width="23.7109375" style="1" customWidth="1"/>
    <col min="15376" max="15376" width="10" style="1" customWidth="1"/>
    <col min="15377" max="15377" width="0" style="1" hidden="1" customWidth="1"/>
    <col min="15378" max="15379" width="14.7109375" style="1" customWidth="1"/>
    <col min="15380" max="15380" width="12.85546875" style="1" customWidth="1"/>
    <col min="15381" max="15381" width="3.28515625" style="1" customWidth="1"/>
    <col min="15382" max="15382" width="30.28515625" style="1" customWidth="1"/>
    <col min="15383" max="15383" width="5" style="1" customWidth="1"/>
    <col min="15384" max="15384" width="0" style="1" hidden="1" customWidth="1"/>
    <col min="15385" max="15385" width="14.28515625" style="1" customWidth="1"/>
    <col min="15386" max="15386" width="5.7109375" style="1" customWidth="1"/>
    <col min="15387" max="15387" width="0" style="1" hidden="1" customWidth="1"/>
    <col min="15388" max="15388" width="17.28515625" style="1" customWidth="1"/>
    <col min="15389" max="15389" width="12.7109375" style="1" customWidth="1"/>
    <col min="15390" max="15390" width="0" style="1" hidden="1" customWidth="1"/>
    <col min="15391" max="15391" width="5.28515625" style="1" customWidth="1"/>
    <col min="15392" max="15392" width="0" style="1" hidden="1" customWidth="1"/>
    <col min="15393" max="15393" width="17" style="1" customWidth="1"/>
    <col min="15394" max="15394" width="6.28515625" style="1" customWidth="1"/>
    <col min="15395" max="15395" width="0" style="1" hidden="1" customWidth="1"/>
    <col min="15396" max="15396" width="14.28515625" style="1" customWidth="1"/>
    <col min="15397" max="15397" width="7.5703125" style="1" customWidth="1"/>
    <col min="15398" max="15398" width="0" style="1" hidden="1" customWidth="1"/>
    <col min="15399" max="15400" width="14.28515625" style="1" customWidth="1"/>
    <col min="15401" max="15401" width="20.85546875" style="1" customWidth="1"/>
    <col min="15402" max="15402" width="14.42578125" style="1" customWidth="1"/>
    <col min="15403" max="15403" width="15" style="1" customWidth="1"/>
    <col min="15404" max="15404" width="2.7109375" style="1" customWidth="1"/>
    <col min="15405" max="15405" width="11.7109375" style="1" customWidth="1"/>
    <col min="15406" max="15406" width="11.5703125" style="1" customWidth="1"/>
    <col min="15407" max="15407" width="2.28515625" style="1" customWidth="1"/>
    <col min="15408" max="15408" width="41" style="1" customWidth="1"/>
    <col min="15409" max="15409" width="14.28515625" style="1" customWidth="1"/>
    <col min="15410" max="15411" width="11.5703125" style="1" customWidth="1"/>
    <col min="15412" max="15412" width="21.85546875" style="1" customWidth="1"/>
    <col min="15413" max="15604" width="11.42578125" style="1"/>
    <col min="15605" max="15605" width="21.85546875" style="1" customWidth="1"/>
    <col min="15606" max="15606" width="13.85546875" style="1" customWidth="1"/>
    <col min="15607" max="15607" width="38.7109375" style="1" customWidth="1"/>
    <col min="15608" max="15608" width="3" style="1" bestFit="1" customWidth="1"/>
    <col min="15609" max="15609" width="32.28515625" style="1" customWidth="1"/>
    <col min="15610" max="15610" width="46.28515625" style="1" customWidth="1"/>
    <col min="15611" max="15611" width="19" style="1" customWidth="1"/>
    <col min="15612" max="15612" width="0" style="1" hidden="1" customWidth="1"/>
    <col min="15613" max="15613" width="17.7109375" style="1" customWidth="1"/>
    <col min="15614" max="15614" width="0" style="1" hidden="1" customWidth="1"/>
    <col min="15615" max="15615" width="22.28515625" style="1" customWidth="1"/>
    <col min="15616" max="15616" width="5.28515625" style="1" customWidth="1"/>
    <col min="15617" max="15617" width="36.28515625" style="1" customWidth="1"/>
    <col min="15618" max="15618" width="5.7109375" style="1" customWidth="1"/>
    <col min="15619" max="15619" width="0" style="1" hidden="1" customWidth="1"/>
    <col min="15620" max="15620" width="20.7109375" style="1" customWidth="1"/>
    <col min="15621" max="15621" width="4.85546875" style="1" customWidth="1"/>
    <col min="15622" max="15622" width="0" style="1" hidden="1" customWidth="1"/>
    <col min="15623" max="15623" width="24.7109375" style="1" customWidth="1"/>
    <col min="15624" max="15624" width="12.28515625" style="1" customWidth="1"/>
    <col min="15625" max="15625" width="0" style="1" hidden="1" customWidth="1"/>
    <col min="15626" max="15626" width="3.42578125" style="1" customWidth="1"/>
    <col min="15627" max="15627" width="0" style="1" hidden="1" customWidth="1"/>
    <col min="15628" max="15628" width="17.7109375" style="1" customWidth="1"/>
    <col min="15629" max="15629" width="3.42578125" style="1" customWidth="1"/>
    <col min="15630" max="15630" width="0" style="1" hidden="1" customWidth="1"/>
    <col min="15631" max="15631" width="23.7109375" style="1" customWidth="1"/>
    <col min="15632" max="15632" width="10" style="1" customWidth="1"/>
    <col min="15633" max="15633" width="0" style="1" hidden="1" customWidth="1"/>
    <col min="15634" max="15635" width="14.7109375" style="1" customWidth="1"/>
    <col min="15636" max="15636" width="12.85546875" style="1" customWidth="1"/>
    <col min="15637" max="15637" width="3.28515625" style="1" customWidth="1"/>
    <col min="15638" max="15638" width="30.28515625" style="1" customWidth="1"/>
    <col min="15639" max="15639" width="5" style="1" customWidth="1"/>
    <col min="15640" max="15640" width="0" style="1" hidden="1" customWidth="1"/>
    <col min="15641" max="15641" width="14.28515625" style="1" customWidth="1"/>
    <col min="15642" max="15642" width="5.7109375" style="1" customWidth="1"/>
    <col min="15643" max="15643" width="0" style="1" hidden="1" customWidth="1"/>
    <col min="15644" max="15644" width="17.28515625" style="1" customWidth="1"/>
    <col min="15645" max="15645" width="12.7109375" style="1" customWidth="1"/>
    <col min="15646" max="15646" width="0" style="1" hidden="1" customWidth="1"/>
    <col min="15647" max="15647" width="5.28515625" style="1" customWidth="1"/>
    <col min="15648" max="15648" width="0" style="1" hidden="1" customWidth="1"/>
    <col min="15649" max="15649" width="17" style="1" customWidth="1"/>
    <col min="15650" max="15650" width="6.28515625" style="1" customWidth="1"/>
    <col min="15651" max="15651" width="0" style="1" hidden="1" customWidth="1"/>
    <col min="15652" max="15652" width="14.28515625" style="1" customWidth="1"/>
    <col min="15653" max="15653" width="7.5703125" style="1" customWidth="1"/>
    <col min="15654" max="15654" width="0" style="1" hidden="1" customWidth="1"/>
    <col min="15655" max="15656" width="14.28515625" style="1" customWidth="1"/>
    <col min="15657" max="15657" width="20.85546875" style="1" customWidth="1"/>
    <col min="15658" max="15658" width="14.42578125" style="1" customWidth="1"/>
    <col min="15659" max="15659" width="15" style="1" customWidth="1"/>
    <col min="15660" max="15660" width="2.7109375" style="1" customWidth="1"/>
    <col min="15661" max="15661" width="11.7109375" style="1" customWidth="1"/>
    <col min="15662" max="15662" width="11.5703125" style="1" customWidth="1"/>
    <col min="15663" max="15663" width="2.28515625" style="1" customWidth="1"/>
    <col min="15664" max="15664" width="41" style="1" customWidth="1"/>
    <col min="15665" max="15665" width="14.28515625" style="1" customWidth="1"/>
    <col min="15666" max="15667" width="11.5703125" style="1" customWidth="1"/>
    <col min="15668" max="15668" width="21.85546875" style="1" customWidth="1"/>
    <col min="15669" max="15860" width="11.42578125" style="1"/>
    <col min="15861" max="15861" width="21.85546875" style="1" customWidth="1"/>
    <col min="15862" max="15862" width="13.85546875" style="1" customWidth="1"/>
    <col min="15863" max="15863" width="38.7109375" style="1" customWidth="1"/>
    <col min="15864" max="15864" width="3" style="1" bestFit="1" customWidth="1"/>
    <col min="15865" max="15865" width="32.28515625" style="1" customWidth="1"/>
    <col min="15866" max="15866" width="46.28515625" style="1" customWidth="1"/>
    <col min="15867" max="15867" width="19" style="1" customWidth="1"/>
    <col min="15868" max="15868" width="0" style="1" hidden="1" customWidth="1"/>
    <col min="15869" max="15869" width="17.7109375" style="1" customWidth="1"/>
    <col min="15870" max="15870" width="0" style="1" hidden="1" customWidth="1"/>
    <col min="15871" max="15871" width="22.28515625" style="1" customWidth="1"/>
    <col min="15872" max="15872" width="5.28515625" style="1" customWidth="1"/>
    <col min="15873" max="15873" width="36.28515625" style="1" customWidth="1"/>
    <col min="15874" max="15874" width="5.7109375" style="1" customWidth="1"/>
    <col min="15875" max="15875" width="0" style="1" hidden="1" customWidth="1"/>
    <col min="15876" max="15876" width="20.7109375" style="1" customWidth="1"/>
    <col min="15877" max="15877" width="4.85546875" style="1" customWidth="1"/>
    <col min="15878" max="15878" width="0" style="1" hidden="1" customWidth="1"/>
    <col min="15879" max="15879" width="24.7109375" style="1" customWidth="1"/>
    <col min="15880" max="15880" width="12.28515625" style="1" customWidth="1"/>
    <col min="15881" max="15881" width="0" style="1" hidden="1" customWidth="1"/>
    <col min="15882" max="15882" width="3.42578125" style="1" customWidth="1"/>
    <col min="15883" max="15883" width="0" style="1" hidden="1" customWidth="1"/>
    <col min="15884" max="15884" width="17.7109375" style="1" customWidth="1"/>
    <col min="15885" max="15885" width="3.42578125" style="1" customWidth="1"/>
    <col min="15886" max="15886" width="0" style="1" hidden="1" customWidth="1"/>
    <col min="15887" max="15887" width="23.7109375" style="1" customWidth="1"/>
    <col min="15888" max="15888" width="10" style="1" customWidth="1"/>
    <col min="15889" max="15889" width="0" style="1" hidden="1" customWidth="1"/>
    <col min="15890" max="15891" width="14.7109375" style="1" customWidth="1"/>
    <col min="15892" max="15892" width="12.85546875" style="1" customWidth="1"/>
    <col min="15893" max="15893" width="3.28515625" style="1" customWidth="1"/>
    <col min="15894" max="15894" width="30.28515625" style="1" customWidth="1"/>
    <col min="15895" max="15895" width="5" style="1" customWidth="1"/>
    <col min="15896" max="15896" width="0" style="1" hidden="1" customWidth="1"/>
    <col min="15897" max="15897" width="14.28515625" style="1" customWidth="1"/>
    <col min="15898" max="15898" width="5.7109375" style="1" customWidth="1"/>
    <col min="15899" max="15899" width="0" style="1" hidden="1" customWidth="1"/>
    <col min="15900" max="15900" width="17.28515625" style="1" customWidth="1"/>
    <col min="15901" max="15901" width="12.7109375" style="1" customWidth="1"/>
    <col min="15902" max="15902" width="0" style="1" hidden="1" customWidth="1"/>
    <col min="15903" max="15903" width="5.28515625" style="1" customWidth="1"/>
    <col min="15904" max="15904" width="0" style="1" hidden="1" customWidth="1"/>
    <col min="15905" max="15905" width="17" style="1" customWidth="1"/>
    <col min="15906" max="15906" width="6.28515625" style="1" customWidth="1"/>
    <col min="15907" max="15907" width="0" style="1" hidden="1" customWidth="1"/>
    <col min="15908" max="15908" width="14.28515625" style="1" customWidth="1"/>
    <col min="15909" max="15909" width="7.5703125" style="1" customWidth="1"/>
    <col min="15910" max="15910" width="0" style="1" hidden="1" customWidth="1"/>
    <col min="15911" max="15912" width="14.28515625" style="1" customWidth="1"/>
    <col min="15913" max="15913" width="20.85546875" style="1" customWidth="1"/>
    <col min="15914" max="15914" width="14.42578125" style="1" customWidth="1"/>
    <col min="15915" max="15915" width="15" style="1" customWidth="1"/>
    <col min="15916" max="15916" width="2.7109375" style="1" customWidth="1"/>
    <col min="15917" max="15917" width="11.7109375" style="1" customWidth="1"/>
    <col min="15918" max="15918" width="11.5703125" style="1" customWidth="1"/>
    <col min="15919" max="15919" width="2.28515625" style="1" customWidth="1"/>
    <col min="15920" max="15920" width="41" style="1" customWidth="1"/>
    <col min="15921" max="15921" width="14.28515625" style="1" customWidth="1"/>
    <col min="15922" max="15923" width="11.5703125" style="1" customWidth="1"/>
    <col min="15924" max="15924" width="21.85546875" style="1" customWidth="1"/>
    <col min="15925" max="16116" width="11.42578125" style="1"/>
    <col min="16117" max="16117" width="21.85546875" style="1" customWidth="1"/>
    <col min="16118" max="16118" width="13.85546875" style="1" customWidth="1"/>
    <col min="16119" max="16119" width="38.7109375" style="1" customWidth="1"/>
    <col min="16120" max="16120" width="3" style="1" bestFit="1" customWidth="1"/>
    <col min="16121" max="16121" width="32.28515625" style="1" customWidth="1"/>
    <col min="16122" max="16122" width="46.28515625" style="1" customWidth="1"/>
    <col min="16123" max="16123" width="19" style="1" customWidth="1"/>
    <col min="16124" max="16124" width="0" style="1" hidden="1" customWidth="1"/>
    <col min="16125" max="16125" width="17.7109375" style="1" customWidth="1"/>
    <col min="16126" max="16126" width="0" style="1" hidden="1" customWidth="1"/>
    <col min="16127" max="16127" width="22.28515625" style="1" customWidth="1"/>
    <col min="16128" max="16128" width="5.28515625" style="1" customWidth="1"/>
    <col min="16129" max="16129" width="36.28515625" style="1" customWidth="1"/>
    <col min="16130" max="16130" width="5.7109375" style="1" customWidth="1"/>
    <col min="16131" max="16131" width="0" style="1" hidden="1" customWidth="1"/>
    <col min="16132" max="16132" width="20.7109375" style="1" customWidth="1"/>
    <col min="16133" max="16133" width="4.85546875" style="1" customWidth="1"/>
    <col min="16134" max="16134" width="0" style="1" hidden="1" customWidth="1"/>
    <col min="16135" max="16135" width="24.7109375" style="1" customWidth="1"/>
    <col min="16136" max="16136" width="12.28515625" style="1" customWidth="1"/>
    <col min="16137" max="16137" width="0" style="1" hidden="1" customWidth="1"/>
    <col min="16138" max="16138" width="3.42578125" style="1" customWidth="1"/>
    <col min="16139" max="16139" width="0" style="1" hidden="1" customWidth="1"/>
    <col min="16140" max="16140" width="17.7109375" style="1" customWidth="1"/>
    <col min="16141" max="16141" width="3.42578125" style="1" customWidth="1"/>
    <col min="16142" max="16142" width="0" style="1" hidden="1" customWidth="1"/>
    <col min="16143" max="16143" width="23.7109375" style="1" customWidth="1"/>
    <col min="16144" max="16144" width="10" style="1" customWidth="1"/>
    <col min="16145" max="16145" width="0" style="1" hidden="1" customWidth="1"/>
    <col min="16146" max="16147" width="14.7109375" style="1" customWidth="1"/>
    <col min="16148" max="16148" width="12.85546875" style="1" customWidth="1"/>
    <col min="16149" max="16149" width="3.28515625" style="1" customWidth="1"/>
    <col min="16150" max="16150" width="30.28515625" style="1" customWidth="1"/>
    <col min="16151" max="16151" width="5" style="1" customWidth="1"/>
    <col min="16152" max="16152" width="0" style="1" hidden="1" customWidth="1"/>
    <col min="16153" max="16153" width="14.28515625" style="1" customWidth="1"/>
    <col min="16154" max="16154" width="5.7109375" style="1" customWidth="1"/>
    <col min="16155" max="16155" width="0" style="1" hidden="1" customWidth="1"/>
    <col min="16156" max="16156" width="17.28515625" style="1" customWidth="1"/>
    <col min="16157" max="16157" width="12.7109375" style="1" customWidth="1"/>
    <col min="16158" max="16158" width="0" style="1" hidden="1" customWidth="1"/>
    <col min="16159" max="16159" width="5.28515625" style="1" customWidth="1"/>
    <col min="16160" max="16160" width="0" style="1" hidden="1" customWidth="1"/>
    <col min="16161" max="16161" width="17" style="1" customWidth="1"/>
    <col min="16162" max="16162" width="6.28515625" style="1" customWidth="1"/>
    <col min="16163" max="16163" width="0" style="1" hidden="1" customWidth="1"/>
    <col min="16164" max="16164" width="14.28515625" style="1" customWidth="1"/>
    <col min="16165" max="16165" width="7.5703125" style="1" customWidth="1"/>
    <col min="16166" max="16166" width="0" style="1" hidden="1" customWidth="1"/>
    <col min="16167" max="16168" width="14.28515625" style="1" customWidth="1"/>
    <col min="16169" max="16169" width="20.85546875" style="1" customWidth="1"/>
    <col min="16170" max="16170" width="14.42578125" style="1" customWidth="1"/>
    <col min="16171" max="16171" width="15" style="1" customWidth="1"/>
    <col min="16172" max="16172" width="2.7109375" style="1" customWidth="1"/>
    <col min="16173" max="16173" width="11.7109375" style="1" customWidth="1"/>
    <col min="16174" max="16174" width="11.5703125" style="1" customWidth="1"/>
    <col min="16175" max="16175" width="2.28515625" style="1" customWidth="1"/>
    <col min="16176" max="16176" width="41" style="1" customWidth="1"/>
    <col min="16177" max="16177" width="14.28515625" style="1" customWidth="1"/>
    <col min="16178" max="16179" width="11.5703125" style="1" customWidth="1"/>
    <col min="16180" max="16180" width="21.85546875" style="1" customWidth="1"/>
    <col min="16181" max="16374" width="11.42578125" style="1"/>
    <col min="16375" max="16384" width="11.5703125" style="1" customWidth="1"/>
  </cols>
  <sheetData>
    <row r="1" spans="1:71" ht="19.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471"/>
      <c r="AM1" s="699" t="s">
        <v>154</v>
      </c>
      <c r="AN1" s="699"/>
      <c r="AO1" s="700"/>
      <c r="AP1" s="717" t="s">
        <v>523</v>
      </c>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c r="BS1" s="718"/>
    </row>
    <row r="2" spans="1:71" ht="1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t="s">
        <v>159</v>
      </c>
      <c r="AJ2" s="688"/>
      <c r="AK2" s="688"/>
      <c r="AL2" s="689" t="s">
        <v>160</v>
      </c>
      <c r="AM2" s="689"/>
      <c r="AN2" s="689"/>
      <c r="AO2" s="690" t="s">
        <v>9</v>
      </c>
      <c r="AP2" s="691" t="s">
        <v>161</v>
      </c>
      <c r="AQ2" s="685"/>
      <c r="AR2" s="685" t="s">
        <v>126</v>
      </c>
      <c r="AS2" s="685" t="s">
        <v>162</v>
      </c>
      <c r="AT2" s="685" t="s">
        <v>163</v>
      </c>
      <c r="AU2" s="685" t="s">
        <v>164</v>
      </c>
      <c r="AV2" s="715" t="s">
        <v>165</v>
      </c>
      <c r="AW2" s="716"/>
      <c r="AX2" s="716"/>
      <c r="AY2" s="716"/>
      <c r="AZ2" s="716"/>
      <c r="BA2" s="716"/>
      <c r="BB2" s="716"/>
      <c r="BC2" s="716"/>
      <c r="BD2" s="716"/>
      <c r="BE2" s="716"/>
      <c r="BF2" s="716"/>
      <c r="BG2" s="716"/>
      <c r="BH2" s="716"/>
      <c r="BI2" s="716"/>
      <c r="BJ2" s="716"/>
      <c r="BK2" s="716"/>
      <c r="BL2" s="716"/>
      <c r="BM2" s="716"/>
      <c r="BN2" s="716"/>
      <c r="BO2" s="716"/>
      <c r="BP2" s="716"/>
      <c r="BQ2" s="716"/>
      <c r="BR2" s="716"/>
      <c r="BS2" s="716"/>
    </row>
    <row r="3" spans="1:71" s="15" customFormat="1" ht="33.7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395" t="s">
        <v>5</v>
      </c>
      <c r="AE3" s="144" t="s">
        <v>178</v>
      </c>
      <c r="AF3" s="395" t="s">
        <v>179</v>
      </c>
      <c r="AG3" s="395" t="s">
        <v>178</v>
      </c>
      <c r="AH3" s="688"/>
      <c r="AI3" s="395" t="s">
        <v>180</v>
      </c>
      <c r="AJ3" s="688" t="s">
        <v>7</v>
      </c>
      <c r="AK3" s="688"/>
      <c r="AL3" s="689"/>
      <c r="AM3" s="689"/>
      <c r="AN3" s="689"/>
      <c r="AO3" s="690"/>
      <c r="AP3" s="691"/>
      <c r="AQ3" s="685"/>
      <c r="AR3" s="685"/>
      <c r="AS3" s="685"/>
      <c r="AT3" s="685"/>
      <c r="AU3" s="685"/>
      <c r="AV3" s="392" t="s">
        <v>184</v>
      </c>
      <c r="AW3" s="392" t="s">
        <v>185</v>
      </c>
      <c r="AX3" s="392" t="s">
        <v>186</v>
      </c>
      <c r="AY3" s="392" t="s">
        <v>184</v>
      </c>
      <c r="AZ3" s="392" t="s">
        <v>185</v>
      </c>
      <c r="BA3" s="392" t="s">
        <v>186</v>
      </c>
      <c r="BB3" s="392" t="s">
        <v>184</v>
      </c>
      <c r="BC3" s="392" t="s">
        <v>185</v>
      </c>
      <c r="BD3" s="392" t="s">
        <v>186</v>
      </c>
      <c r="BE3" s="392" t="s">
        <v>184</v>
      </c>
      <c r="BF3" s="392" t="s">
        <v>1561</v>
      </c>
      <c r="BG3" s="392" t="s">
        <v>185</v>
      </c>
      <c r="BH3" s="392" t="s">
        <v>1557</v>
      </c>
      <c r="BI3" s="392" t="s">
        <v>1558</v>
      </c>
      <c r="BJ3" s="392" t="s">
        <v>184</v>
      </c>
      <c r="BK3" s="392" t="s">
        <v>1561</v>
      </c>
      <c r="BL3" s="392" t="s">
        <v>185</v>
      </c>
      <c r="BM3" s="392" t="s">
        <v>1557</v>
      </c>
      <c r="BN3" s="392" t="s">
        <v>1558</v>
      </c>
      <c r="BO3" s="392" t="s">
        <v>184</v>
      </c>
      <c r="BP3" s="392" t="s">
        <v>1561</v>
      </c>
      <c r="BQ3" s="392" t="s">
        <v>185</v>
      </c>
      <c r="BR3" s="392" t="s">
        <v>1557</v>
      </c>
      <c r="BS3" s="392" t="s">
        <v>1558</v>
      </c>
    </row>
    <row r="4" spans="1:71" ht="142.15" customHeight="1" x14ac:dyDescent="0.25">
      <c r="A4" s="675" t="s">
        <v>187</v>
      </c>
      <c r="B4" s="663" t="s">
        <v>108</v>
      </c>
      <c r="C4" s="663" t="s">
        <v>89</v>
      </c>
      <c r="D4" s="663" t="s">
        <v>17</v>
      </c>
      <c r="E4" s="663" t="s">
        <v>93</v>
      </c>
      <c r="F4" s="827" t="s">
        <v>1543</v>
      </c>
      <c r="G4" s="665" t="s">
        <v>1647</v>
      </c>
      <c r="H4" s="663" t="s">
        <v>1542</v>
      </c>
      <c r="I4" s="677" t="s">
        <v>1541</v>
      </c>
      <c r="J4" s="663" t="s">
        <v>48</v>
      </c>
      <c r="K4" s="663">
        <v>52</v>
      </c>
      <c r="L4" s="673">
        <f>IF(J4="Diaria",+(K4/360),IF(J4="Mensual",+(K4/12),IF(J4="Semanal",+(K4/52),IF(J4="Bimestral",+(K4/6),IF(J4="Trimestral",+(K4/4),IF(J4="Semestral",+(K4/2),IF(J4="Anual",+(K4/1),"")))))))</f>
        <v>1</v>
      </c>
      <c r="M4" s="663" t="s">
        <v>29</v>
      </c>
      <c r="N4" s="66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663" t="s">
        <v>30</v>
      </c>
      <c r="P4" s="66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663" t="s">
        <v>70</v>
      </c>
      <c r="R4" s="66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58" t="s">
        <v>57</v>
      </c>
      <c r="T4" s="658" t="s">
        <v>43</v>
      </c>
      <c r="U4" s="658">
        <f>+MAX(N4,P4,R4)</f>
        <v>0.2</v>
      </c>
      <c r="V4" s="684" t="str">
        <f>IF(L4&lt;=20%,"Muy baja",IF(L4&lt;=40%,"Baja",IF(L4&lt;=60%,"Media",IF(L4&lt;=80%,"Alta",IF(L4&lt;=100%,"Muy alta",IF(L4&gt;=100%,"Muy alta",""))))))</f>
        <v>Muy alta</v>
      </c>
      <c r="W4" s="661" t="str">
        <f>+IFERROR(VLOOKUP(V4,[7]Fórmula!$F$1:$G$6,2,FALSE),"")</f>
        <v/>
      </c>
      <c r="X4" s="660" t="str">
        <f>IF(U4=20%,"Leve",IF(U4=40%,"Menor",IF(U4=60%,"Moderado",IF(U4=80%,"Mayor",IF(U4=100%,"Catastrófico","")))))</f>
        <v>Leve</v>
      </c>
      <c r="Y4" s="661" t="str">
        <f>+IFERROR(VLOOKUP(X4,[7]Fórmula!$H$1:$I$6,2,FALSE),"")</f>
        <v/>
      </c>
      <c r="Z4" s="682" t="s">
        <v>65</v>
      </c>
      <c r="AA4" s="822">
        <v>0.75</v>
      </c>
      <c r="AB4" s="678" t="s">
        <v>807</v>
      </c>
      <c r="AC4" s="40" t="s">
        <v>1530</v>
      </c>
      <c r="AD4" s="49" t="s">
        <v>54</v>
      </c>
      <c r="AE4" s="31">
        <f t="shared" ref="AE4:AE12" si="0">IF(AD4="Preventivo",25%,IF(AD4="Detectivo",15%,IF(AD4="Correctivo",10%,"")))</f>
        <v>0.25</v>
      </c>
      <c r="AF4" s="386" t="s">
        <v>195</v>
      </c>
      <c r="AG4" s="31">
        <f t="shared" ref="AG4:AG12" si="1">IF(AF4="Manual",15%,IF(AF4="Automático",25%,""))</f>
        <v>0.15</v>
      </c>
      <c r="AH4" s="31">
        <f t="shared" ref="AH4:AH12" si="2">+AG4+AE4</f>
        <v>0.4</v>
      </c>
      <c r="AI4" s="386" t="s">
        <v>196</v>
      </c>
      <c r="AJ4" s="373" t="s">
        <v>23</v>
      </c>
      <c r="AK4" s="417" t="s">
        <v>1343</v>
      </c>
      <c r="AL4" s="386">
        <f>+AH4*AA4</f>
        <v>0.30000000000000004</v>
      </c>
      <c r="AM4" s="32">
        <f>+AA4-AL4</f>
        <v>0.44999999999999996</v>
      </c>
      <c r="AN4" s="724" t="str">
        <f>+IF(C4="Corrupción","Moderado",IF(AM7&lt;=25%,"Bajo",IF(AM7&lt;=50%,"Moderado",IF(AM7&lt;=75%,"Alto",IF(AM7&gt;75%,"Extremo","")))))</f>
        <v>Bajo</v>
      </c>
      <c r="AO4" s="672" t="s">
        <v>56</v>
      </c>
      <c r="AP4" s="152">
        <v>1</v>
      </c>
      <c r="AQ4" s="93" t="s">
        <v>1529</v>
      </c>
      <c r="AR4" s="373" t="s">
        <v>808</v>
      </c>
      <c r="AS4" s="36">
        <v>44927</v>
      </c>
      <c r="AT4" s="38">
        <v>45291</v>
      </c>
      <c r="AU4" s="35" t="s">
        <v>809</v>
      </c>
      <c r="AV4" s="83">
        <v>44985</v>
      </c>
      <c r="AW4" s="512" t="s">
        <v>1540</v>
      </c>
      <c r="AX4" s="84" t="s">
        <v>871</v>
      </c>
      <c r="AY4" s="34">
        <v>45046</v>
      </c>
      <c r="AZ4" s="84"/>
      <c r="BA4" s="84"/>
      <c r="BB4" s="34">
        <v>45107</v>
      </c>
      <c r="BC4" s="84"/>
      <c r="BD4" s="230"/>
      <c r="BE4" s="34">
        <v>45169</v>
      </c>
      <c r="BF4" s="34"/>
      <c r="BG4" s="97"/>
      <c r="BH4" s="97"/>
      <c r="BI4" s="97"/>
      <c r="BJ4" s="34">
        <v>45230</v>
      </c>
      <c r="BK4" s="34"/>
      <c r="BL4" s="97"/>
      <c r="BM4" s="97"/>
      <c r="BN4" s="97"/>
      <c r="BO4" s="34">
        <v>45291</v>
      </c>
      <c r="BP4" s="34"/>
      <c r="BQ4" s="97"/>
      <c r="BR4" s="97"/>
      <c r="BS4" s="97"/>
    </row>
    <row r="5" spans="1:71" ht="132.6" customHeight="1" x14ac:dyDescent="0.25">
      <c r="A5" s="675"/>
      <c r="B5" s="663"/>
      <c r="C5" s="663"/>
      <c r="D5" s="663"/>
      <c r="E5" s="663"/>
      <c r="F5" s="827"/>
      <c r="G5" s="665"/>
      <c r="H5" s="663"/>
      <c r="I5" s="677"/>
      <c r="J5" s="663"/>
      <c r="K5" s="663"/>
      <c r="L5" s="673"/>
      <c r="M5" s="663"/>
      <c r="N5" s="663"/>
      <c r="O5" s="663"/>
      <c r="P5" s="663"/>
      <c r="Q5" s="663"/>
      <c r="R5" s="663"/>
      <c r="S5" s="658"/>
      <c r="T5" s="658"/>
      <c r="U5" s="658"/>
      <c r="V5" s="684"/>
      <c r="W5" s="661"/>
      <c r="X5" s="660"/>
      <c r="Y5" s="661"/>
      <c r="Z5" s="682"/>
      <c r="AA5" s="822"/>
      <c r="AB5" s="678"/>
      <c r="AC5" s="49" t="s">
        <v>1342</v>
      </c>
      <c r="AD5" s="49" t="s">
        <v>37</v>
      </c>
      <c r="AE5" s="31">
        <f t="shared" si="0"/>
        <v>0.15</v>
      </c>
      <c r="AF5" s="386" t="s">
        <v>195</v>
      </c>
      <c r="AG5" s="31">
        <f t="shared" si="1"/>
        <v>0.15</v>
      </c>
      <c r="AH5" s="31">
        <f t="shared" si="2"/>
        <v>0.3</v>
      </c>
      <c r="AI5" s="386" t="s">
        <v>196</v>
      </c>
      <c r="AJ5" s="373" t="s">
        <v>23</v>
      </c>
      <c r="AK5" s="417" t="s">
        <v>811</v>
      </c>
      <c r="AL5" s="386">
        <f>+AM4*AH5</f>
        <v>0.13499999999999998</v>
      </c>
      <c r="AM5" s="32">
        <f>+AM4-AL5</f>
        <v>0.31499999999999995</v>
      </c>
      <c r="AN5" s="724"/>
      <c r="AO5" s="672"/>
      <c r="AP5" s="158">
        <v>2</v>
      </c>
      <c r="AQ5" s="29"/>
      <c r="AR5" s="373" t="s">
        <v>1341</v>
      </c>
      <c r="AS5" s="36">
        <v>44927</v>
      </c>
      <c r="AT5" s="38">
        <v>45291</v>
      </c>
      <c r="AU5" s="35" t="s">
        <v>1539</v>
      </c>
      <c r="AV5" s="83">
        <v>44985</v>
      </c>
      <c r="AW5" s="512" t="s">
        <v>1340</v>
      </c>
      <c r="AX5" s="84" t="s">
        <v>1339</v>
      </c>
      <c r="AY5" s="34">
        <v>45046</v>
      </c>
      <c r="AZ5" s="84"/>
      <c r="BA5" s="119"/>
      <c r="BB5" s="34">
        <v>45107</v>
      </c>
      <c r="BC5" s="84"/>
      <c r="BD5" s="119"/>
      <c r="BE5" s="34">
        <v>45169</v>
      </c>
      <c r="BF5" s="34"/>
      <c r="BG5" s="97"/>
      <c r="BH5" s="97"/>
      <c r="BI5" s="97"/>
      <c r="BJ5" s="34">
        <v>45230</v>
      </c>
      <c r="BK5" s="34"/>
      <c r="BL5" s="97"/>
      <c r="BM5" s="97"/>
      <c r="BN5" s="97"/>
      <c r="BO5" s="34">
        <v>45291</v>
      </c>
      <c r="BP5" s="34"/>
      <c r="BQ5" s="97"/>
      <c r="BR5" s="97"/>
      <c r="BS5" s="97"/>
    </row>
    <row r="6" spans="1:71" ht="164.25" customHeight="1" x14ac:dyDescent="0.25">
      <c r="A6" s="675"/>
      <c r="B6" s="663"/>
      <c r="C6" s="663"/>
      <c r="D6" s="663"/>
      <c r="E6" s="663"/>
      <c r="F6" s="827"/>
      <c r="G6" s="665"/>
      <c r="H6" s="663"/>
      <c r="I6" s="677"/>
      <c r="J6" s="663"/>
      <c r="K6" s="663"/>
      <c r="L6" s="673"/>
      <c r="M6" s="663"/>
      <c r="N6" s="663"/>
      <c r="O6" s="663"/>
      <c r="P6" s="663"/>
      <c r="Q6" s="663"/>
      <c r="R6" s="663"/>
      <c r="S6" s="658"/>
      <c r="T6" s="658"/>
      <c r="U6" s="658"/>
      <c r="V6" s="684"/>
      <c r="W6" s="661"/>
      <c r="X6" s="660"/>
      <c r="Y6" s="661"/>
      <c r="Z6" s="682"/>
      <c r="AA6" s="822"/>
      <c r="AB6" s="678"/>
      <c r="AC6" s="49" t="s">
        <v>1538</v>
      </c>
      <c r="AD6" s="49" t="s">
        <v>54</v>
      </c>
      <c r="AE6" s="31">
        <f t="shared" si="0"/>
        <v>0.25</v>
      </c>
      <c r="AF6" s="386" t="s">
        <v>195</v>
      </c>
      <c r="AG6" s="31">
        <f t="shared" si="1"/>
        <v>0.15</v>
      </c>
      <c r="AH6" s="31">
        <f t="shared" si="2"/>
        <v>0.4</v>
      </c>
      <c r="AI6" s="386" t="s">
        <v>196</v>
      </c>
      <c r="AJ6" s="373" t="s">
        <v>23</v>
      </c>
      <c r="AK6" s="417" t="s">
        <v>811</v>
      </c>
      <c r="AL6" s="386">
        <f>+AM5*AH6</f>
        <v>0.12599999999999997</v>
      </c>
      <c r="AM6" s="32">
        <f>+AM5-AL6</f>
        <v>0.18899999999999997</v>
      </c>
      <c r="AN6" s="724"/>
      <c r="AO6" s="672"/>
      <c r="AP6" s="158">
        <v>3</v>
      </c>
      <c r="AQ6" s="29"/>
      <c r="AR6" s="373" t="s">
        <v>139</v>
      </c>
      <c r="AS6" s="36">
        <v>44927</v>
      </c>
      <c r="AT6" s="38">
        <v>45291</v>
      </c>
      <c r="AU6" s="35"/>
      <c r="AV6" s="83">
        <v>44985</v>
      </c>
      <c r="AW6" s="516" t="s">
        <v>1537</v>
      </c>
      <c r="AX6" s="84"/>
      <c r="AY6" s="34">
        <v>45046</v>
      </c>
      <c r="AZ6" s="85"/>
      <c r="BA6" s="118"/>
      <c r="BB6" s="34">
        <v>45107</v>
      </c>
      <c r="BC6" s="85"/>
      <c r="BD6" s="118"/>
      <c r="BE6" s="34">
        <v>45169</v>
      </c>
      <c r="BF6" s="34"/>
      <c r="BG6" s="85"/>
      <c r="BH6" s="85"/>
      <c r="BI6" s="85"/>
      <c r="BJ6" s="34">
        <v>45230</v>
      </c>
      <c r="BK6" s="34"/>
      <c r="BL6" s="85"/>
      <c r="BM6" s="85"/>
      <c r="BN6" s="85"/>
      <c r="BO6" s="34">
        <v>45291</v>
      </c>
      <c r="BP6" s="34"/>
      <c r="BQ6" s="85"/>
      <c r="BR6" s="85"/>
      <c r="BS6" s="85"/>
    </row>
    <row r="7" spans="1:71" ht="178.15" customHeight="1" x14ac:dyDescent="0.25">
      <c r="A7" s="675"/>
      <c r="B7" s="663"/>
      <c r="C7" s="663"/>
      <c r="D7" s="663"/>
      <c r="E7" s="663"/>
      <c r="F7" s="827"/>
      <c r="G7" s="665"/>
      <c r="H7" s="663"/>
      <c r="I7" s="677"/>
      <c r="J7" s="663"/>
      <c r="K7" s="663"/>
      <c r="L7" s="673"/>
      <c r="M7" s="663"/>
      <c r="N7" s="663"/>
      <c r="O7" s="663"/>
      <c r="P7" s="663"/>
      <c r="Q7" s="663"/>
      <c r="R7" s="663"/>
      <c r="S7" s="658"/>
      <c r="T7" s="658"/>
      <c r="U7" s="658"/>
      <c r="V7" s="684"/>
      <c r="W7" s="661"/>
      <c r="X7" s="660"/>
      <c r="Y7" s="661"/>
      <c r="Z7" s="682"/>
      <c r="AA7" s="822"/>
      <c r="AB7" s="678"/>
      <c r="AC7" s="560" t="s">
        <v>1544</v>
      </c>
      <c r="AD7" s="49" t="s">
        <v>37</v>
      </c>
      <c r="AE7" s="31">
        <f t="shared" si="0"/>
        <v>0.15</v>
      </c>
      <c r="AF7" s="386" t="s">
        <v>195</v>
      </c>
      <c r="AG7" s="31">
        <f t="shared" si="1"/>
        <v>0.15</v>
      </c>
      <c r="AH7" s="31">
        <f t="shared" si="2"/>
        <v>0.3</v>
      </c>
      <c r="AI7" s="386" t="s">
        <v>196</v>
      </c>
      <c r="AJ7" s="373" t="s">
        <v>23</v>
      </c>
      <c r="AK7" s="417" t="s">
        <v>813</v>
      </c>
      <c r="AL7" s="386">
        <f>+AM6*AH7</f>
        <v>5.6699999999999987E-2</v>
      </c>
      <c r="AM7" s="32">
        <f>+AM6-AL7</f>
        <v>0.13229999999999997</v>
      </c>
      <c r="AN7" s="724"/>
      <c r="AO7" s="672"/>
      <c r="AP7" s="158">
        <v>4</v>
      </c>
      <c r="AQ7" s="92"/>
      <c r="AR7" s="373" t="s">
        <v>1338</v>
      </c>
      <c r="AS7" s="36">
        <v>44927</v>
      </c>
      <c r="AT7" s="38">
        <v>45291</v>
      </c>
      <c r="AU7" s="377"/>
      <c r="AV7" s="83">
        <v>44985</v>
      </c>
      <c r="AW7" s="512" t="s">
        <v>814</v>
      </c>
      <c r="AX7" s="84" t="s">
        <v>1337</v>
      </c>
      <c r="AY7" s="34">
        <v>45046</v>
      </c>
      <c r="AZ7" s="84"/>
      <c r="BA7" s="84"/>
      <c r="BB7" s="34">
        <v>45107</v>
      </c>
      <c r="BC7" s="84"/>
      <c r="BD7" s="84"/>
      <c r="BE7" s="34">
        <v>45169</v>
      </c>
      <c r="BF7" s="34"/>
      <c r="BG7" s="84"/>
      <c r="BH7" s="84"/>
      <c r="BI7" s="84"/>
      <c r="BJ7" s="34">
        <v>45230</v>
      </c>
      <c r="BK7" s="34"/>
      <c r="BL7" s="84"/>
      <c r="BM7" s="84"/>
      <c r="BN7" s="84"/>
      <c r="BO7" s="34">
        <v>45291</v>
      </c>
      <c r="BP7" s="34"/>
      <c r="BQ7" s="84"/>
      <c r="BR7" s="84"/>
      <c r="BS7" s="84"/>
    </row>
    <row r="8" spans="1:71" ht="135" x14ac:dyDescent="0.25">
      <c r="A8" s="384" t="s">
        <v>187</v>
      </c>
      <c r="B8" s="373" t="s">
        <v>108</v>
      </c>
      <c r="C8" s="373" t="s">
        <v>89</v>
      </c>
      <c r="D8" s="373" t="s">
        <v>12</v>
      </c>
      <c r="E8" s="373" t="s">
        <v>93</v>
      </c>
      <c r="F8" s="386" t="s">
        <v>1536</v>
      </c>
      <c r="G8" s="373" t="s">
        <v>1648</v>
      </c>
      <c r="H8" s="373" t="s">
        <v>1535</v>
      </c>
      <c r="I8" s="386" t="s">
        <v>815</v>
      </c>
      <c r="J8" s="373" t="s">
        <v>32</v>
      </c>
      <c r="K8" s="373">
        <v>0</v>
      </c>
      <c r="L8" s="382">
        <f>IF(J8="Diaria",+(K8/360),IF(J8="Mensual",+(K8/12),IF(J8="Bimestral",+(K8/6),IF(J8="Trimestral",+(K8/4),IF(J8="Semestral",+(K8/2),IF(J8="Anual",+(K8/1),""))))))</f>
        <v>0</v>
      </c>
      <c r="M8" s="373" t="str">
        <f>+M4</f>
        <v>Menor al 1% del patrimonio de la Lotería de Bogotá</v>
      </c>
      <c r="N8" s="37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73" t="str">
        <f>+O4</f>
        <v>El riesgo afecta la imagen de algún área de la organización</v>
      </c>
      <c r="P8" s="373">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373" t="s">
        <v>70</v>
      </c>
      <c r="R8" s="373">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68" t="s">
        <v>57</v>
      </c>
      <c r="T8" s="368" t="s">
        <v>43</v>
      </c>
      <c r="U8" s="368">
        <f>+MAX(N8,P8,R8)</f>
        <v>0.2</v>
      </c>
      <c r="V8" s="370" t="str">
        <f>IF(L8&lt;=20%,"Muy baja",IF(L8&lt;=40%,"Baja",IF(L8&lt;=60%,"Media",IF(L8&lt;=80%,"Alta",IF(L8&lt;=100%,"Muy alta",IF(L8&gt;=100%,"Muy alta",""))))))</f>
        <v>Muy baja</v>
      </c>
      <c r="W8" s="371" t="str">
        <f>+IFERROR(VLOOKUP(V8,[7]Fórmula!$F$1:$G$6,2,FALSE),"")</f>
        <v/>
      </c>
      <c r="X8" s="370" t="str">
        <f>IF(U8=20%,"Leve",IF(U8=40%,"Menor",IF(U8=60%,"Moderado",IF(U8=80%,"Mayor",IF(U8=100%,"Catastrófico","")))))</f>
        <v>Leve</v>
      </c>
      <c r="Y8" s="371" t="str">
        <f>+IFERROR(VLOOKUP(X8,[7]Fórmula!$H$1:$I$6,2,FALSE),"")</f>
        <v/>
      </c>
      <c r="Z8" s="527" t="s">
        <v>148</v>
      </c>
      <c r="AA8" s="371">
        <f>IF(Z8="Bajo",25%,IF(Z8="Moderado",50%,IF(Z8="Alto",75%,IF(Z8="Extremo",100%,""))))</f>
        <v>0.25</v>
      </c>
      <c r="AB8" s="526" t="s">
        <v>1534</v>
      </c>
      <c r="AC8" s="49" t="s">
        <v>1533</v>
      </c>
      <c r="AD8" s="49" t="s">
        <v>54</v>
      </c>
      <c r="AE8" s="31">
        <f t="shared" si="0"/>
        <v>0.25</v>
      </c>
      <c r="AF8" s="386" t="s">
        <v>195</v>
      </c>
      <c r="AG8" s="31">
        <f t="shared" si="1"/>
        <v>0.15</v>
      </c>
      <c r="AH8" s="31">
        <f t="shared" si="2"/>
        <v>0.4</v>
      </c>
      <c r="AI8" s="386" t="s">
        <v>196</v>
      </c>
      <c r="AJ8" s="373" t="s">
        <v>23</v>
      </c>
      <c r="AK8" s="386" t="s">
        <v>1532</v>
      </c>
      <c r="AL8" s="386">
        <f>+AH8*AA8</f>
        <v>0.1</v>
      </c>
      <c r="AM8" s="32">
        <f>+AA8-AL8</f>
        <v>0.15</v>
      </c>
      <c r="AN8" s="527" t="s">
        <v>148</v>
      </c>
      <c r="AO8" s="381" t="s">
        <v>56</v>
      </c>
      <c r="AP8" s="152">
        <v>1</v>
      </c>
      <c r="AQ8" s="40" t="s">
        <v>1531</v>
      </c>
      <c r="AR8" s="373" t="e">
        <f>+#REF!</f>
        <v>#REF!</v>
      </c>
      <c r="AS8" s="38">
        <v>44927</v>
      </c>
      <c r="AT8" s="38">
        <v>45291</v>
      </c>
      <c r="AU8" s="35" t="e">
        <f>+#REF!</f>
        <v>#REF!</v>
      </c>
      <c r="AV8" s="83">
        <v>44985</v>
      </c>
      <c r="AW8" s="512" t="s">
        <v>1336</v>
      </c>
      <c r="AX8" s="84"/>
      <c r="AY8" s="34">
        <v>45046</v>
      </c>
      <c r="AZ8" s="84" t="s">
        <v>816</v>
      </c>
      <c r="BA8" s="119" t="s">
        <v>817</v>
      </c>
      <c r="BB8" s="34">
        <v>45107</v>
      </c>
      <c r="BC8" s="97" t="s">
        <v>818</v>
      </c>
      <c r="BD8" s="230" t="s">
        <v>810</v>
      </c>
      <c r="BE8" s="34">
        <v>45169</v>
      </c>
      <c r="BF8" s="34"/>
      <c r="BG8" s="90"/>
      <c r="BH8" s="90"/>
      <c r="BI8" s="90"/>
      <c r="BJ8" s="34">
        <v>45230</v>
      </c>
      <c r="BK8" s="34"/>
      <c r="BL8" s="90"/>
      <c r="BM8" s="90"/>
      <c r="BN8" s="90"/>
      <c r="BO8" s="34">
        <v>45291</v>
      </c>
      <c r="BP8" s="34"/>
      <c r="BQ8" s="90"/>
      <c r="BR8" s="90"/>
      <c r="BS8" s="90"/>
    </row>
    <row r="9" spans="1:71" ht="105.75" customHeight="1" x14ac:dyDescent="0.25">
      <c r="A9" s="675" t="s">
        <v>187</v>
      </c>
      <c r="B9" s="663" t="s">
        <v>108</v>
      </c>
      <c r="C9" s="663" t="s">
        <v>89</v>
      </c>
      <c r="D9" s="663" t="s">
        <v>33</v>
      </c>
      <c r="E9" s="663" t="s">
        <v>93</v>
      </c>
      <c r="F9" s="677" t="s">
        <v>819</v>
      </c>
      <c r="G9" s="663" t="s">
        <v>1649</v>
      </c>
      <c r="H9" s="663" t="s">
        <v>820</v>
      </c>
      <c r="I9" s="677" t="s">
        <v>821</v>
      </c>
      <c r="J9" s="663" t="s">
        <v>96</v>
      </c>
      <c r="K9" s="663">
        <v>0.5</v>
      </c>
      <c r="L9" s="673">
        <f>IF(J9="Diaria",+(K9/360),IF(J9="Mensual",+(K9/12),IF(J9="Bimestral",+(K9/6),IF(J9="Trimestral",+(K9/4),IF(J9="Semestral",+(K9/2),IF(J9="Anual",+(K9/1),""))))))</f>
        <v>0.5</v>
      </c>
      <c r="M9" s="663" t="s">
        <v>45</v>
      </c>
      <c r="N9" s="66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63" t="s">
        <v>70</v>
      </c>
      <c r="P9" s="66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663" t="s">
        <v>70</v>
      </c>
      <c r="R9" s="66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58" t="s">
        <v>70</v>
      </c>
      <c r="T9" s="658" t="s">
        <v>70</v>
      </c>
      <c r="U9" s="658">
        <f>+MAX(N9,P9,R9)</f>
        <v>0.4</v>
      </c>
      <c r="V9" s="662" t="str">
        <f>IF(L9&lt;=20%,"Muy baja",IF(L9&lt;=40%,"Baja",IF(L9&lt;=60%,"Media",IF(L9&lt;=80%,"Alta",IF(L9&lt;=100%,"Muy alta",IF(L9&gt;=100%,"Muy alta",""))))))</f>
        <v>Media</v>
      </c>
      <c r="W9" s="661" t="str">
        <f>+IFERROR(VLOOKUP(V9,[7]Fórmula!$F$1:$G$6,2,FALSE),"")</f>
        <v/>
      </c>
      <c r="X9" s="660" t="str">
        <f>IF(U9=20%,"Leve",IF(U9=40%,"Menor",IF(U9=60%,"Moderado",IF(U9=80%,"Mayor",IF(U9=100%,"Catastrófico","")))))</f>
        <v>Menor</v>
      </c>
      <c r="Y9" s="661" t="str">
        <f>+IFERROR(VLOOKUP(X9,[7]Fórmula!$H$1:$I$6,2,FALSE),"")</f>
        <v/>
      </c>
      <c r="Z9" s="670" t="s">
        <v>53</v>
      </c>
      <c r="AA9" s="661">
        <f>IF(Z9="Bajo",25%,IF(Z9="Moderado",50%,IF(Z9="Alto",75%,IF(Z9="Extremo",100%,""))))</f>
        <v>0.5</v>
      </c>
      <c r="AB9" s="678" t="s">
        <v>822</v>
      </c>
      <c r="AC9" s="49" t="s">
        <v>1545</v>
      </c>
      <c r="AD9" s="49" t="s">
        <v>54</v>
      </c>
      <c r="AE9" s="31">
        <f t="shared" si="0"/>
        <v>0.25</v>
      </c>
      <c r="AF9" s="386" t="s">
        <v>195</v>
      </c>
      <c r="AG9" s="31">
        <f t="shared" si="1"/>
        <v>0.15</v>
      </c>
      <c r="AH9" s="31">
        <f t="shared" si="2"/>
        <v>0.4</v>
      </c>
      <c r="AI9" s="386" t="s">
        <v>196</v>
      </c>
      <c r="AJ9" s="373" t="s">
        <v>23</v>
      </c>
      <c r="AK9" s="386" t="s">
        <v>823</v>
      </c>
      <c r="AL9" s="386">
        <f>+AA9*AH9</f>
        <v>0.2</v>
      </c>
      <c r="AM9" s="32">
        <f>+AA9-AL9</f>
        <v>0.3</v>
      </c>
      <c r="AN9" s="724" t="str">
        <f>+IF(C9="Corrupción","Moderado",IF(AM10&lt;=25%,"Bajo",IF(AM10&lt;=50%,"Moderado",IF(AM10&lt;=75%,"Alto",IF(AM10&gt;75%,"Extremo","")))))</f>
        <v>Bajo</v>
      </c>
      <c r="AO9" s="672" t="s">
        <v>56</v>
      </c>
      <c r="AP9" s="152">
        <v>1</v>
      </c>
      <c r="AQ9" s="29" t="s">
        <v>824</v>
      </c>
      <c r="AR9" s="373" t="s">
        <v>825</v>
      </c>
      <c r="AS9" s="36">
        <v>44927</v>
      </c>
      <c r="AT9" s="36">
        <v>45291</v>
      </c>
      <c r="AU9" s="386" t="s">
        <v>826</v>
      </c>
      <c r="AV9" s="83">
        <v>44985</v>
      </c>
      <c r="AW9" s="512" t="s">
        <v>827</v>
      </c>
      <c r="AX9" s="84"/>
      <c r="AY9" s="34">
        <v>45046</v>
      </c>
      <c r="AZ9" s="84" t="s">
        <v>828</v>
      </c>
      <c r="BA9" s="119" t="s">
        <v>829</v>
      </c>
      <c r="BB9" s="34">
        <v>45107</v>
      </c>
      <c r="BC9" s="84" t="s">
        <v>830</v>
      </c>
      <c r="BD9" s="230" t="s">
        <v>810</v>
      </c>
      <c r="BE9" s="34">
        <v>45169</v>
      </c>
      <c r="BF9" s="34"/>
      <c r="BG9" s="34"/>
      <c r="BH9" s="34"/>
      <c r="BI9" s="34"/>
      <c r="BJ9" s="34">
        <v>45230</v>
      </c>
      <c r="BK9" s="34"/>
      <c r="BL9" s="34"/>
      <c r="BM9" s="34"/>
      <c r="BN9" s="34"/>
      <c r="BO9" s="34">
        <v>45291</v>
      </c>
      <c r="BP9" s="34"/>
      <c r="BQ9" s="34"/>
      <c r="BR9" s="34"/>
      <c r="BS9" s="34"/>
    </row>
    <row r="10" spans="1:71" ht="88.15" customHeight="1" x14ac:dyDescent="0.25">
      <c r="A10" s="675"/>
      <c r="B10" s="663"/>
      <c r="C10" s="663"/>
      <c r="D10" s="663"/>
      <c r="E10" s="663"/>
      <c r="F10" s="677"/>
      <c r="G10" s="663"/>
      <c r="H10" s="663"/>
      <c r="I10" s="677"/>
      <c r="J10" s="663"/>
      <c r="K10" s="663"/>
      <c r="L10" s="673"/>
      <c r="M10" s="663"/>
      <c r="N10" s="663"/>
      <c r="O10" s="663"/>
      <c r="P10" s="663"/>
      <c r="Q10" s="663"/>
      <c r="R10" s="663"/>
      <c r="S10" s="658"/>
      <c r="T10" s="658"/>
      <c r="U10" s="658"/>
      <c r="V10" s="662"/>
      <c r="W10" s="661"/>
      <c r="X10" s="660"/>
      <c r="Y10" s="661"/>
      <c r="Z10" s="670"/>
      <c r="AA10" s="661"/>
      <c r="AB10" s="678"/>
      <c r="AC10" s="49" t="s">
        <v>1546</v>
      </c>
      <c r="AD10" s="49" t="s">
        <v>54</v>
      </c>
      <c r="AE10" s="31">
        <f t="shared" si="0"/>
        <v>0.25</v>
      </c>
      <c r="AF10" s="386" t="s">
        <v>195</v>
      </c>
      <c r="AG10" s="31">
        <f t="shared" si="1"/>
        <v>0.15</v>
      </c>
      <c r="AH10" s="31">
        <f t="shared" si="2"/>
        <v>0.4</v>
      </c>
      <c r="AI10" s="386" t="s">
        <v>196</v>
      </c>
      <c r="AJ10" s="373" t="s">
        <v>39</v>
      </c>
      <c r="AK10" s="386"/>
      <c r="AL10" s="386">
        <f>+AM9*AH10</f>
        <v>0.12</v>
      </c>
      <c r="AM10" s="32">
        <f>+AM9-AL10</f>
        <v>0.18</v>
      </c>
      <c r="AN10" s="724"/>
      <c r="AO10" s="672"/>
      <c r="AP10" s="158">
        <v>2</v>
      </c>
      <c r="AQ10" s="29" t="s">
        <v>831</v>
      </c>
      <c r="AR10" s="373" t="s">
        <v>825</v>
      </c>
      <c r="AS10" s="36">
        <v>44927</v>
      </c>
      <c r="AT10" s="36">
        <v>45291</v>
      </c>
      <c r="AU10" s="373" t="s">
        <v>832</v>
      </c>
      <c r="AV10" s="83">
        <v>44985</v>
      </c>
      <c r="AW10" s="512" t="s">
        <v>833</v>
      </c>
      <c r="AX10" s="84"/>
      <c r="AY10" s="34">
        <v>45046</v>
      </c>
      <c r="AZ10" s="84" t="s">
        <v>833</v>
      </c>
      <c r="BA10" s="84" t="s">
        <v>834</v>
      </c>
      <c r="BB10" s="34">
        <v>45107</v>
      </c>
      <c r="BC10" s="84" t="s">
        <v>835</v>
      </c>
      <c r="BD10" s="230" t="s">
        <v>810</v>
      </c>
      <c r="BE10" s="34">
        <v>45169</v>
      </c>
      <c r="BF10" s="34"/>
      <c r="BG10" s="84"/>
      <c r="BH10" s="84"/>
      <c r="BI10" s="84"/>
      <c r="BJ10" s="34">
        <v>45230</v>
      </c>
      <c r="BK10" s="34"/>
      <c r="BL10" s="84"/>
      <c r="BM10" s="84"/>
      <c r="BN10" s="84"/>
      <c r="BO10" s="34">
        <v>45291</v>
      </c>
      <c r="BP10" s="34"/>
      <c r="BQ10" s="84"/>
      <c r="BR10" s="84"/>
      <c r="BS10" s="84"/>
    </row>
    <row r="11" spans="1:71" ht="170.45" customHeight="1" thickBot="1" x14ac:dyDescent="0.3">
      <c r="A11" s="823" t="s">
        <v>197</v>
      </c>
      <c r="B11" s="825" t="s">
        <v>108</v>
      </c>
      <c r="C11" s="825" t="s">
        <v>55</v>
      </c>
      <c r="D11" s="825" t="s">
        <v>76</v>
      </c>
      <c r="E11" s="825" t="s">
        <v>77</v>
      </c>
      <c r="F11" s="825" t="s">
        <v>268</v>
      </c>
      <c r="G11" s="825" t="s">
        <v>244</v>
      </c>
      <c r="H11" s="825" t="s">
        <v>836</v>
      </c>
      <c r="I11" s="832" t="s">
        <v>271</v>
      </c>
      <c r="J11" s="825" t="s">
        <v>32</v>
      </c>
      <c r="K11" s="825">
        <v>0</v>
      </c>
      <c r="L11" s="828">
        <f>IF(J11="Diaria",+(K11/360),IF(J11="Mensual",+(K11/12),IF(J11="Bimestral",+(K11/6),IF(J11="Trimestral",+(K11/4),IF(J11="Semestral",+(K11/2),IF(J11="Anual",+(K11/1),""))))))</f>
        <v>0</v>
      </c>
      <c r="M11" s="825" t="s">
        <v>29</v>
      </c>
      <c r="N11" s="82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825" t="s">
        <v>46</v>
      </c>
      <c r="P11" s="82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825" t="s">
        <v>70</v>
      </c>
      <c r="R11" s="82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30" t="s">
        <v>69</v>
      </c>
      <c r="T11" s="830" t="s">
        <v>58</v>
      </c>
      <c r="U11" s="830">
        <f>+MAX(N11,P11,R11)</f>
        <v>0.4</v>
      </c>
      <c r="V11" s="840" t="str">
        <f>IF(L11&lt;=20%,"Muy baja",IF(L11&lt;=40%,"Baja",IF(L11&lt;=60%,"Media",IF(L11&lt;=80%,"Alta",IF(L11&lt;=100%,"Muy alta",IF(L11&gt;=100%,"Muy alta",""))))))</f>
        <v>Muy baja</v>
      </c>
      <c r="W11" s="834" t="str">
        <f>+IFERROR(VLOOKUP(V11,[7]Fórmula!$F$1:$G$6,2,FALSE),"")</f>
        <v/>
      </c>
      <c r="X11" s="842" t="s">
        <v>53</v>
      </c>
      <c r="Y11" s="834" t="str">
        <f>+IFERROR(VLOOKUP(X11,[7]Fórmula!$H$1:$I$6,2,FALSE),"")</f>
        <v/>
      </c>
      <c r="Z11" s="836" t="s">
        <v>53</v>
      </c>
      <c r="AA11" s="834">
        <f>IF(Z11="Bajo",25%,IF(Z11="Moderado",50%,IF(Z11="Alto",75%,IF(Z11="Extremo",100%,""))))</f>
        <v>0.5</v>
      </c>
      <c r="AB11" s="398" t="s">
        <v>272</v>
      </c>
      <c r="AC11" s="28" t="s">
        <v>1530</v>
      </c>
      <c r="AD11" s="28" t="s">
        <v>54</v>
      </c>
      <c r="AE11" s="37">
        <f t="shared" si="0"/>
        <v>0.25</v>
      </c>
      <c r="AF11" s="403" t="s">
        <v>195</v>
      </c>
      <c r="AG11" s="37">
        <f t="shared" si="1"/>
        <v>0.15</v>
      </c>
      <c r="AH11" s="37">
        <f t="shared" si="2"/>
        <v>0.4</v>
      </c>
      <c r="AI11" s="403" t="s">
        <v>196</v>
      </c>
      <c r="AJ11" s="363" t="s">
        <v>39</v>
      </c>
      <c r="AK11" s="417" t="s">
        <v>1343</v>
      </c>
      <c r="AL11" s="403">
        <f>+AA11*AH11</f>
        <v>0.2</v>
      </c>
      <c r="AM11" s="467">
        <f>+AA11-AL11</f>
        <v>0.3</v>
      </c>
      <c r="AN11" s="836" t="str">
        <f>+IF(C11="Corrupción","Moderado",IF(AM12&lt;=25%,"Bajo",IF(AM12&lt;=50%,"Moderado",IF(AM12&lt;=75%,"Alto",IF(AM12&gt;75%,"Extremo","")))))</f>
        <v>Moderado</v>
      </c>
      <c r="AO11" s="838" t="s">
        <v>56</v>
      </c>
      <c r="AP11" s="154">
        <v>1</v>
      </c>
      <c r="AQ11" s="464" t="s">
        <v>1529</v>
      </c>
      <c r="AR11" s="99" t="s">
        <v>255</v>
      </c>
      <c r="AS11" s="14">
        <v>45241</v>
      </c>
      <c r="AT11" s="14">
        <v>45291</v>
      </c>
      <c r="AU11" s="403" t="s">
        <v>278</v>
      </c>
      <c r="AV11" s="124">
        <v>44985</v>
      </c>
      <c r="AW11" s="515" t="s">
        <v>837</v>
      </c>
      <c r="AX11" s="125"/>
      <c r="AY11" s="126">
        <v>45046</v>
      </c>
      <c r="AZ11" s="125" t="s">
        <v>280</v>
      </c>
      <c r="BA11" s="165" t="s">
        <v>281</v>
      </c>
      <c r="BB11" s="126">
        <v>45107</v>
      </c>
      <c r="BC11" s="125" t="s">
        <v>838</v>
      </c>
      <c r="BD11" s="125" t="s">
        <v>283</v>
      </c>
      <c r="BE11" s="126">
        <v>45169</v>
      </c>
      <c r="BF11" s="34"/>
      <c r="BG11" s="84"/>
      <c r="BH11" s="84"/>
      <c r="BI11" s="84"/>
      <c r="BJ11" s="34">
        <v>45230</v>
      </c>
      <c r="BK11" s="34"/>
      <c r="BL11" s="84"/>
      <c r="BM11" s="84"/>
      <c r="BN11" s="84"/>
      <c r="BO11" s="34">
        <v>45291</v>
      </c>
      <c r="BP11" s="34"/>
      <c r="BQ11" s="84"/>
      <c r="BR11" s="84"/>
      <c r="BS11" s="84"/>
    </row>
    <row r="12" spans="1:71" ht="170.45" customHeight="1" thickBot="1" x14ac:dyDescent="0.3">
      <c r="A12" s="824"/>
      <c r="B12" s="826"/>
      <c r="C12" s="826"/>
      <c r="D12" s="826"/>
      <c r="E12" s="826"/>
      <c r="F12" s="826"/>
      <c r="G12" s="826"/>
      <c r="H12" s="826"/>
      <c r="I12" s="833"/>
      <c r="J12" s="826"/>
      <c r="K12" s="826"/>
      <c r="L12" s="829"/>
      <c r="M12" s="826"/>
      <c r="N12" s="826"/>
      <c r="O12" s="826"/>
      <c r="P12" s="826"/>
      <c r="Q12" s="826"/>
      <c r="R12" s="826"/>
      <c r="S12" s="831"/>
      <c r="T12" s="831"/>
      <c r="U12" s="831"/>
      <c r="V12" s="841"/>
      <c r="W12" s="835"/>
      <c r="X12" s="843"/>
      <c r="Y12" s="835"/>
      <c r="Z12" s="837"/>
      <c r="AA12" s="835"/>
      <c r="AB12" s="398" t="s">
        <v>272</v>
      </c>
      <c r="AC12" s="28" t="s">
        <v>1342</v>
      </c>
      <c r="AD12" s="28" t="s">
        <v>54</v>
      </c>
      <c r="AE12" s="37">
        <f t="shared" si="0"/>
        <v>0.25</v>
      </c>
      <c r="AF12" s="403" t="s">
        <v>195</v>
      </c>
      <c r="AG12" s="37">
        <f t="shared" si="1"/>
        <v>0.15</v>
      </c>
      <c r="AH12" s="37">
        <f t="shared" si="2"/>
        <v>0.4</v>
      </c>
      <c r="AI12" s="403" t="s">
        <v>196</v>
      </c>
      <c r="AJ12" s="363" t="s">
        <v>39</v>
      </c>
      <c r="AK12" s="417" t="s">
        <v>811</v>
      </c>
      <c r="AL12" s="403">
        <f>+AA12*AH12</f>
        <v>0</v>
      </c>
      <c r="AM12" s="467">
        <f>+AA12-AL12</f>
        <v>0</v>
      </c>
      <c r="AN12" s="837"/>
      <c r="AO12" s="839"/>
      <c r="AP12" s="154">
        <v>2</v>
      </c>
      <c r="AQ12" s="464"/>
      <c r="AR12" s="99" t="s">
        <v>255</v>
      </c>
      <c r="AS12" s="14">
        <v>45241</v>
      </c>
      <c r="AT12" s="14">
        <v>45291</v>
      </c>
      <c r="AU12" s="403" t="s">
        <v>278</v>
      </c>
      <c r="AV12" s="124">
        <v>44986</v>
      </c>
      <c r="AW12" s="515" t="s">
        <v>1528</v>
      </c>
      <c r="AX12" s="125"/>
      <c r="AY12" s="126">
        <v>45047</v>
      </c>
      <c r="AZ12" s="125" t="s">
        <v>280</v>
      </c>
      <c r="BA12" s="165" t="s">
        <v>1527</v>
      </c>
      <c r="BB12" s="126">
        <v>45108</v>
      </c>
      <c r="BC12" s="125" t="s">
        <v>1526</v>
      </c>
      <c r="BD12" s="125" t="s">
        <v>283</v>
      </c>
      <c r="BE12" s="126">
        <v>45169</v>
      </c>
      <c r="BF12" s="34"/>
      <c r="BG12" s="84"/>
      <c r="BH12" s="84"/>
      <c r="BI12" s="84"/>
      <c r="BJ12" s="34">
        <v>45230</v>
      </c>
      <c r="BK12" s="34"/>
      <c r="BL12" s="84"/>
      <c r="BM12" s="84"/>
      <c r="BN12" s="84"/>
      <c r="BO12" s="34">
        <v>45291</v>
      </c>
      <c r="BP12" s="34"/>
      <c r="BQ12" s="84"/>
      <c r="BR12" s="84"/>
      <c r="BS12" s="84"/>
    </row>
    <row r="13" spans="1:71" ht="128.25" customHeight="1" thickBot="1" x14ac:dyDescent="0.3">
      <c r="A13" s="441" t="s">
        <v>197</v>
      </c>
      <c r="B13" s="438" t="s">
        <v>108</v>
      </c>
      <c r="C13" s="438" t="s">
        <v>89</v>
      </c>
      <c r="D13" s="438" t="s">
        <v>76</v>
      </c>
      <c r="E13" s="438" t="s">
        <v>93</v>
      </c>
      <c r="F13" s="442" t="s">
        <v>868</v>
      </c>
      <c r="G13" s="438" t="s">
        <v>1632</v>
      </c>
      <c r="H13" s="438" t="s">
        <v>1604</v>
      </c>
      <c r="I13" s="442" t="s">
        <v>869</v>
      </c>
      <c r="J13" s="438" t="s">
        <v>32</v>
      </c>
      <c r="K13" s="438">
        <v>1</v>
      </c>
      <c r="L13" s="440">
        <f>IF(J13="Diaria",+(K13/360),IF(J13="Mensual",+(K13/12),IF(J13="Bimestral",+(K13/6),IF(J13="Trimestral",+(K13/4),IF(J13="Semestral",+(K13/2),IF(J13="Anual",+(K13/1),""))))))</f>
        <v>2.7777777777777779E-3</v>
      </c>
      <c r="M13" s="438" t="s">
        <v>70</v>
      </c>
      <c r="N13" s="43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438" t="s">
        <v>30</v>
      </c>
      <c r="P13" s="43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438" t="s">
        <v>70</v>
      </c>
      <c r="R13" s="43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37" t="s">
        <v>57</v>
      </c>
      <c r="T13" s="437" t="s">
        <v>43</v>
      </c>
      <c r="U13" s="437">
        <f>+MAX(N13,P13,R13)</f>
        <v>0.2</v>
      </c>
      <c r="V13" s="448" t="str">
        <f>IF(L13&lt;=20%,"Muy baja",IF(L13&lt;=40%,"Baja",IF(L13&lt;=60%,"Media",IF(L13&lt;=80%,"Alta",IF(L13&lt;=100%,"Muy alta",IF(L13&gt;=100%,"Muy alta",""))))))</f>
        <v>Muy baja</v>
      </c>
      <c r="W13" s="449">
        <f>+IFERROR(VLOOKUP(V13,Fórmula!$F$1:$G$6,2,FALSE),"")</f>
        <v>0.2</v>
      </c>
      <c r="X13" s="448" t="str">
        <f>IF(U13=20%,"Leve",IF(U13=40%,"Menor",IF(U13=60%,"Moderado",IF(U13=80%,"Mayor",IF(U13=100%,"Catastrófico","")))))</f>
        <v>Leve</v>
      </c>
      <c r="Y13" s="448" t="s">
        <v>20</v>
      </c>
      <c r="Z13" s="449" t="s">
        <v>148</v>
      </c>
      <c r="AA13" s="446" t="s">
        <v>148</v>
      </c>
      <c r="AB13" s="450" t="s">
        <v>870</v>
      </c>
      <c r="AC13" s="74" t="s">
        <v>1605</v>
      </c>
      <c r="AD13" s="75" t="s">
        <v>54</v>
      </c>
      <c r="AE13" s="75" t="s">
        <v>54</v>
      </c>
      <c r="AF13" s="76">
        <f>IF(AE13="Preventivo",25%,IF(AE13="Detectivo",15%,IF(AE13="Correctivo",10%,"")))</f>
        <v>0.25</v>
      </c>
      <c r="AG13" s="442" t="s">
        <v>195</v>
      </c>
      <c r="AH13" s="22">
        <f t="shared" ref="AH13:AH14" si="3">IF(AG13="Manual",15%,IF(AG13="Automático",25%,""))</f>
        <v>0.15</v>
      </c>
      <c r="AI13" s="22">
        <f t="shared" ref="AI13:AI14" si="4">+AH13+AF13</f>
        <v>0.4</v>
      </c>
      <c r="AJ13" s="438" t="s">
        <v>39</v>
      </c>
      <c r="AK13" s="385" t="s">
        <v>70</v>
      </c>
      <c r="AL13" s="438" t="s">
        <v>39</v>
      </c>
      <c r="AM13" s="385" t="s">
        <v>70</v>
      </c>
      <c r="AN13" s="583" t="s">
        <v>148</v>
      </c>
      <c r="AO13" s="595" t="s">
        <v>56</v>
      </c>
      <c r="AP13" s="596">
        <v>1</v>
      </c>
      <c r="AQ13" s="386" t="s">
        <v>1606</v>
      </c>
      <c r="AR13" s="310" t="s">
        <v>139</v>
      </c>
      <c r="AS13" s="30">
        <v>45108</v>
      </c>
      <c r="AT13" s="30">
        <v>45291</v>
      </c>
      <c r="AU13" s="377" t="s">
        <v>1607</v>
      </c>
      <c r="AV13" s="589">
        <v>0.15</v>
      </c>
      <c r="AW13" s="583" t="s">
        <v>148</v>
      </c>
      <c r="AX13" s="368" t="s">
        <v>56</v>
      </c>
      <c r="BE13" s="126">
        <v>45169</v>
      </c>
      <c r="BF13" s="34"/>
      <c r="BG13" s="84"/>
      <c r="BH13" s="84"/>
      <c r="BI13" s="84"/>
      <c r="BJ13" s="34">
        <v>45230</v>
      </c>
      <c r="BK13" s="34"/>
      <c r="BL13" s="84"/>
      <c r="BM13" s="84"/>
      <c r="BN13" s="84"/>
      <c r="BO13" s="34">
        <v>45291</v>
      </c>
      <c r="BP13" s="34"/>
      <c r="BQ13" s="84"/>
      <c r="BR13" s="84"/>
      <c r="BS13" s="84"/>
    </row>
    <row r="14" spans="1:71" ht="140.25" customHeight="1" thickBot="1" x14ac:dyDescent="0.3">
      <c r="A14" s="383" t="s">
        <v>197</v>
      </c>
      <c r="B14" s="438" t="s">
        <v>108</v>
      </c>
      <c r="C14" s="362" t="s">
        <v>89</v>
      </c>
      <c r="D14" s="362" t="s">
        <v>76</v>
      </c>
      <c r="E14" s="362" t="s">
        <v>34</v>
      </c>
      <c r="F14" s="385" t="s">
        <v>568</v>
      </c>
      <c r="G14" s="362" t="s">
        <v>1630</v>
      </c>
      <c r="H14" s="362" t="s">
        <v>569</v>
      </c>
      <c r="I14" s="385" t="s">
        <v>570</v>
      </c>
      <c r="J14" s="362" t="s">
        <v>63</v>
      </c>
      <c r="K14" s="362">
        <v>1</v>
      </c>
      <c r="L14" s="365">
        <v>2.7777777777777779E-3</v>
      </c>
      <c r="M14" s="362" t="s">
        <v>29</v>
      </c>
      <c r="N14" s="36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2" t="s">
        <v>61</v>
      </c>
      <c r="P14" s="36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2" t="s">
        <v>70</v>
      </c>
      <c r="R14" s="36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8" t="s">
        <v>57</v>
      </c>
      <c r="T14" s="358" t="s">
        <v>43</v>
      </c>
      <c r="U14" s="358">
        <f>+MAX(N14,P14,R14)</f>
        <v>0.6</v>
      </c>
      <c r="V14" s="369" t="str">
        <f>IF(L14&lt;=20%,"Muy baja",IF(L14&lt;=40%,"Baja",IF(L14&lt;=60%,"Media",IF(L14&lt;=80%,"Alta",IF(L14&lt;=100%,"Muy alta",IF(L14&gt;=100%,"Muy alta",""))))))</f>
        <v>Muy baja</v>
      </c>
      <c r="W14" s="351">
        <f>+IFERROR(VLOOKUP(V14,Fórmula!$F$1:$G$6,2,FALSE),"")</f>
        <v>0.2</v>
      </c>
      <c r="X14" s="360" t="str">
        <f>IF(U14=20%,"Leve",IF(U14=40%,"Menor",IF(U14=60%,"Moderado",IF(U14=80%,"Mayor",IF(U14=100%,"Catastrófico","")))))</f>
        <v>Moderado</v>
      </c>
      <c r="Y14" s="378" t="s">
        <v>53</v>
      </c>
      <c r="Z14" s="355" t="str">
        <f>+IFERROR(VLOOKUP(V14&amp;X14,Fórmula!$C$2:$D$26,2,FALSE),"")</f>
        <v>Moderado</v>
      </c>
      <c r="AA14" s="378" t="s">
        <v>53</v>
      </c>
      <c r="AB14" s="397" t="s">
        <v>571</v>
      </c>
      <c r="AC14" s="60" t="s">
        <v>1598</v>
      </c>
      <c r="AD14" s="50" t="s">
        <v>54</v>
      </c>
      <c r="AE14" s="50" t="s">
        <v>54</v>
      </c>
      <c r="AF14" s="22">
        <f t="shared" ref="AF14" si="5">IF(AE14="Preventivo",25%,IF(AE14="Detectivo",15%,IF(AE14="Correctivo",10%,"")))</f>
        <v>0.25</v>
      </c>
      <c r="AG14" s="385" t="s">
        <v>195</v>
      </c>
      <c r="AH14" s="22">
        <f t="shared" si="3"/>
        <v>0.15</v>
      </c>
      <c r="AI14" s="22">
        <f t="shared" si="4"/>
        <v>0.4</v>
      </c>
      <c r="AJ14" s="362" t="s">
        <v>23</v>
      </c>
      <c r="AK14" s="385" t="s">
        <v>572</v>
      </c>
      <c r="AL14" s="362" t="s">
        <v>23</v>
      </c>
      <c r="AM14" s="385" t="s">
        <v>572</v>
      </c>
      <c r="AN14" s="426" t="s">
        <v>53</v>
      </c>
      <c r="AO14" s="597" t="s">
        <v>56</v>
      </c>
      <c r="AP14" s="585">
        <v>1</v>
      </c>
      <c r="AQ14" s="587" t="s">
        <v>1602</v>
      </c>
      <c r="AR14" s="310" t="s">
        <v>139</v>
      </c>
      <c r="AS14" s="30">
        <v>45108</v>
      </c>
      <c r="AT14" s="30">
        <v>45291</v>
      </c>
      <c r="AU14" s="30" t="s">
        <v>1603</v>
      </c>
      <c r="AV14" s="466">
        <v>0.3</v>
      </c>
      <c r="AW14" s="426" t="s">
        <v>53</v>
      </c>
      <c r="AX14" s="368" t="s">
        <v>56</v>
      </c>
      <c r="BE14" s="126">
        <v>45169</v>
      </c>
      <c r="BF14" s="34"/>
      <c r="BG14" s="84"/>
      <c r="BH14" s="84"/>
      <c r="BI14" s="84"/>
      <c r="BJ14" s="34">
        <v>45230</v>
      </c>
      <c r="BK14" s="34"/>
      <c r="BL14" s="84"/>
      <c r="BM14" s="84"/>
      <c r="BN14" s="84"/>
      <c r="BO14" s="34">
        <v>45291</v>
      </c>
      <c r="BP14" s="34"/>
      <c r="BQ14" s="84"/>
      <c r="BR14" s="84"/>
      <c r="BS14" s="84"/>
    </row>
    <row r="1048575" spans="41:41" ht="15" customHeight="1" thickBot="1" x14ac:dyDescent="0.3"/>
    <row r="1048576" spans="41:41" ht="15" customHeight="1" x14ac:dyDescent="0.25">
      <c r="AO1048576" s="595"/>
    </row>
  </sheetData>
  <sheetProtection formatCells="0" formatColumns="0" formatRows="0"/>
  <autoFilter ref="A3:XET11" xr:uid="{00000000-0001-0000-0800-000000000000}">
    <filterColumn colId="6" showButton="0"/>
    <filterColumn colId="35" showButton="0"/>
    <filterColumn colId="37" showButton="0"/>
    <filterColumn colId="38" showButton="0"/>
    <filterColumn colId="41" showButton="0"/>
  </autoFilter>
  <mergeCells count="108">
    <mergeCell ref="AA11:AA12"/>
    <mergeCell ref="AN11:AN12"/>
    <mergeCell ref="AO11:AO12"/>
    <mergeCell ref="V11:V12"/>
    <mergeCell ref="X11:X12"/>
    <mergeCell ref="Z11:Z12"/>
    <mergeCell ref="N11:N12"/>
    <mergeCell ref="P11:P12"/>
    <mergeCell ref="R11:R12"/>
    <mergeCell ref="U11:U12"/>
    <mergeCell ref="W11:W12"/>
    <mergeCell ref="Y11:Y12"/>
    <mergeCell ref="L11:L12"/>
    <mergeCell ref="M11:M12"/>
    <mergeCell ref="O11:O12"/>
    <mergeCell ref="Q11:Q12"/>
    <mergeCell ref="S11:S12"/>
    <mergeCell ref="T11:T12"/>
    <mergeCell ref="F11:F12"/>
    <mergeCell ref="G11:G12"/>
    <mergeCell ref="H11:H12"/>
    <mergeCell ref="I11:I12"/>
    <mergeCell ref="J11:J12"/>
    <mergeCell ref="K11:K12"/>
    <mergeCell ref="D4:D7"/>
    <mergeCell ref="A11:A12"/>
    <mergeCell ref="B11:B12"/>
    <mergeCell ref="C11:C12"/>
    <mergeCell ref="D11:D12"/>
    <mergeCell ref="E11:E12"/>
    <mergeCell ref="A1:T2"/>
    <mergeCell ref="Z4:Z7"/>
    <mergeCell ref="Y4:Y7"/>
    <mergeCell ref="X4:X7"/>
    <mergeCell ref="G3:H3"/>
    <mergeCell ref="H4:H7"/>
    <mergeCell ref="J4:J7"/>
    <mergeCell ref="K4:K7"/>
    <mergeCell ref="L4:L7"/>
    <mergeCell ref="U1:AB2"/>
    <mergeCell ref="E4:E7"/>
    <mergeCell ref="F4:F7"/>
    <mergeCell ref="G4:G7"/>
    <mergeCell ref="A9:A10"/>
    <mergeCell ref="B9:B10"/>
    <mergeCell ref="C9:C10"/>
    <mergeCell ref="D9:D10"/>
    <mergeCell ref="E9:E10"/>
    <mergeCell ref="AU2:AU3"/>
    <mergeCell ref="AR2:AR3"/>
    <mergeCell ref="AS2:AS3"/>
    <mergeCell ref="AL2:AN3"/>
    <mergeCell ref="AO2:AO3"/>
    <mergeCell ref="AO4:AO7"/>
    <mergeCell ref="AN4:AN7"/>
    <mergeCell ref="V4:V7"/>
    <mergeCell ref="W4:W7"/>
    <mergeCell ref="AA4:AA7"/>
    <mergeCell ref="AB4:AB7"/>
    <mergeCell ref="AO9:AO10"/>
    <mergeCell ref="AN9:AN10"/>
    <mergeCell ref="AB9:AB10"/>
    <mergeCell ref="X9:X10"/>
    <mergeCell ref="Y9:Y10"/>
    <mergeCell ref="Z9:Z10"/>
    <mergeCell ref="AI2:AK2"/>
    <mergeCell ref="AD2:AG2"/>
    <mergeCell ref="AP2:AQ3"/>
    <mergeCell ref="AJ3:AK3"/>
    <mergeCell ref="AA9:AA10"/>
    <mergeCell ref="K9:K10"/>
    <mergeCell ref="L9:L10"/>
    <mergeCell ref="N4:N7"/>
    <mergeCell ref="O4:O7"/>
    <mergeCell ref="M4:M7"/>
    <mergeCell ref="P4:P7"/>
    <mergeCell ref="V9:V10"/>
    <mergeCell ref="W9:W10"/>
    <mergeCell ref="U9:U10"/>
    <mergeCell ref="S9:S10"/>
    <mergeCell ref="T9:T10"/>
    <mergeCell ref="S4:S7"/>
    <mergeCell ref="U4:U7"/>
    <mergeCell ref="T4:T7"/>
    <mergeCell ref="AV2:BS2"/>
    <mergeCell ref="AP1:BS1"/>
    <mergeCell ref="I4:I7"/>
    <mergeCell ref="A4:A7"/>
    <mergeCell ref="B4:B7"/>
    <mergeCell ref="C4:C7"/>
    <mergeCell ref="R9:R10"/>
    <mergeCell ref="H9:H10"/>
    <mergeCell ref="I9:I10"/>
    <mergeCell ref="G9:G10"/>
    <mergeCell ref="F9:F10"/>
    <mergeCell ref="J9:J10"/>
    <mergeCell ref="M9:M10"/>
    <mergeCell ref="N9:N10"/>
    <mergeCell ref="O9:O10"/>
    <mergeCell ref="P9:P10"/>
    <mergeCell ref="Q9:Q10"/>
    <mergeCell ref="AC2:AC3"/>
    <mergeCell ref="AH2:AH3"/>
    <mergeCell ref="AC1:AK1"/>
    <mergeCell ref="AM1:AO1"/>
    <mergeCell ref="AT2:AT3"/>
    <mergeCell ref="Q4:Q7"/>
    <mergeCell ref="R4:R7"/>
  </mergeCells>
  <conditionalFormatting sqref="AC7">
    <cfRule type="containsText" dxfId="777" priority="71" operator="containsText" text="BAJA">
      <formula>NOT(ISERROR(SEARCH("BAJA",AC7)))</formula>
    </cfRule>
    <cfRule type="containsText" dxfId="776" priority="72" operator="containsText" text="MEDIA">
      <formula>NOT(ISERROR(SEARCH("MEDIA",AC7)))</formula>
    </cfRule>
    <cfRule type="containsText" dxfId="775" priority="73" operator="containsText" text="ALTA">
      <formula>NOT(ISERROR(SEARCH("ALTA",AC7)))</formula>
    </cfRule>
  </conditionalFormatting>
  <conditionalFormatting sqref="AC9">
    <cfRule type="containsText" dxfId="774" priority="69" operator="containsText" text="MEDIA">
      <formula>NOT(ISERROR(SEARCH("MEDIA",AC9)))</formula>
    </cfRule>
    <cfRule type="containsText" dxfId="773" priority="70" operator="containsText" text="ALTA">
      <formula>NOT(ISERROR(SEARCH("ALTA",AC9)))</formula>
    </cfRule>
    <cfRule type="containsText" dxfId="772" priority="68" operator="containsText" text="BAJA">
      <formula>NOT(ISERROR(SEARCH("BAJA",AC9)))</formula>
    </cfRule>
  </conditionalFormatting>
  <conditionalFormatting sqref="AC11:AC12">
    <cfRule type="containsText" dxfId="771" priority="62" operator="containsText" text="BAJA">
      <formula>NOT(ISERROR(SEARCH("BAJA",AC11)))</formula>
    </cfRule>
    <cfRule type="containsText" dxfId="770" priority="63" operator="containsText" text="MEDIA">
      <formula>NOT(ISERROR(SEARCH("MEDIA",AC11)))</formula>
    </cfRule>
    <cfRule type="containsText" dxfId="769" priority="64" operator="containsText" text="ALTA">
      <formula>NOT(ISERROR(SEARCH("ALTA",AC11)))</formula>
    </cfRule>
  </conditionalFormatting>
  <conditionalFormatting sqref="AC13:AE13">
    <cfRule type="containsText" dxfId="768" priority="45" operator="containsText" text="MEDIA">
      <formula>NOT(ISERROR(SEARCH("MEDIA",AC13)))</formula>
    </cfRule>
    <cfRule type="containsText" dxfId="767" priority="44" operator="containsText" text="BAJA">
      <formula>NOT(ISERROR(SEARCH("BAJA",AC13)))</formula>
    </cfRule>
    <cfRule type="containsText" dxfId="766" priority="46" operator="containsText" text="ALTA">
      <formula>NOT(ISERROR(SEARCH("ALTA",AC13)))</formula>
    </cfRule>
  </conditionalFormatting>
  <conditionalFormatting sqref="AI4:AI12 AK8:AM8">
    <cfRule type="containsText" dxfId="765" priority="65" operator="containsText" text="BAJA">
      <formula>NOT(ISERROR(SEARCH("BAJA",AI4)))</formula>
    </cfRule>
    <cfRule type="containsText" dxfId="764" priority="66" operator="containsText" text="MEDIA">
      <formula>NOT(ISERROR(SEARCH("MEDIA",AI4)))</formula>
    </cfRule>
  </conditionalFormatting>
  <conditionalFormatting sqref="AI4:AI12 AK8:AQ8">
    <cfRule type="containsText" dxfId="763" priority="67" operator="containsText" text="ALTA">
      <formula>NOT(ISERROR(SEARCH("ALTA",AI4)))</formula>
    </cfRule>
  </conditionalFormatting>
  <conditionalFormatting sqref="AJ11:AJ12">
    <cfRule type="containsText" dxfId="762" priority="76" operator="containsText" text="ALTA">
      <formula>NOT(ISERROR(SEARCH("ALTA",AJ11)))</formula>
    </cfRule>
    <cfRule type="containsText" dxfId="761" priority="74" operator="containsText" text="BAJA">
      <formula>NOT(ISERROR(SEARCH("BAJA",AJ11)))</formula>
    </cfRule>
    <cfRule type="containsText" dxfId="760" priority="75" operator="containsText" text="MEDIA">
      <formula>NOT(ISERROR(SEARCH("MEDIA",AJ11)))</formula>
    </cfRule>
  </conditionalFormatting>
  <conditionalFormatting sqref="AJ13:AM14">
    <cfRule type="containsText" dxfId="759" priority="30" operator="containsText" text="ALTA">
      <formula>NOT(ISERROR(SEARCH("ALTA",AJ13)))</formula>
    </cfRule>
    <cfRule type="containsText" dxfId="758" priority="28" operator="containsText" text="BAJA">
      <formula>NOT(ISERROR(SEARCH("BAJA",AJ13)))</formula>
    </cfRule>
    <cfRule type="containsText" dxfId="757" priority="29" operator="containsText" text="MEDIA">
      <formula>NOT(ISERROR(SEARCH("MEDIA",AJ13)))</formula>
    </cfRule>
  </conditionalFormatting>
  <conditionalFormatting sqref="AK7">
    <cfRule type="containsText" dxfId="756" priority="131" operator="containsText" text="ALTA">
      <formula>NOT(ISERROR(SEARCH("ALTA",AK7)))</formula>
    </cfRule>
    <cfRule type="containsText" dxfId="755" priority="129" operator="containsText" text="BAJA">
      <formula>NOT(ISERROR(SEARCH("BAJA",AK7)))</formula>
    </cfRule>
    <cfRule type="containsText" dxfId="754" priority="130" operator="containsText" text="MEDIA">
      <formula>NOT(ISERROR(SEARCH("MEDIA",AK7)))</formula>
    </cfRule>
  </conditionalFormatting>
  <conditionalFormatting sqref="AL4:AM7">
    <cfRule type="containsText" dxfId="753" priority="120" operator="containsText" text="BAJA">
      <formula>NOT(ISERROR(SEARCH("BAJA",AL4)))</formula>
    </cfRule>
    <cfRule type="containsText" dxfId="752" priority="121" operator="containsText" text="MEDIA">
      <formula>NOT(ISERROR(SEARCH("MEDIA",AL4)))</formula>
    </cfRule>
    <cfRule type="containsText" dxfId="751" priority="122" operator="containsText" text="ALTA">
      <formula>NOT(ISERROR(SEARCH("ALTA",AL4)))</formula>
    </cfRule>
  </conditionalFormatting>
  <conditionalFormatting sqref="AL9:AM9">
    <cfRule type="cellIs" dxfId="750" priority="100" operator="between">
      <formula>0%</formula>
      <formula>25%</formula>
    </cfRule>
    <cfRule type="cellIs" dxfId="749" priority="99" operator="between">
      <formula>26%</formula>
      <formula>50%</formula>
    </cfRule>
    <cfRule type="cellIs" dxfId="748" priority="98" operator="between">
      <formula>51%</formula>
      <formula>75%</formula>
    </cfRule>
    <cfRule type="cellIs" dxfId="747" priority="97" operator="greaterThan">
      <formula>75%</formula>
    </cfRule>
    <cfRule type="containsText" dxfId="746" priority="103" operator="containsText" text="ALTA">
      <formula>NOT(ISERROR(SEARCH("ALTA",AL9)))</formula>
    </cfRule>
    <cfRule type="containsText" dxfId="745" priority="102" operator="containsText" text="MEDIA">
      <formula>NOT(ISERROR(SEARCH("MEDIA",AL9)))</formula>
    </cfRule>
    <cfRule type="containsText" dxfId="744" priority="101" operator="containsText" text="BAJA">
      <formula>NOT(ISERROR(SEARCH("BAJA",AL9)))</formula>
    </cfRule>
  </conditionalFormatting>
  <conditionalFormatting sqref="AL10:AM10">
    <cfRule type="containsText" dxfId="743" priority="94" operator="containsText" text="BAJA">
      <formula>NOT(ISERROR(SEARCH("BAJA",AL10)))</formula>
    </cfRule>
    <cfRule type="containsText" dxfId="742" priority="95" operator="containsText" text="MEDIA">
      <formula>NOT(ISERROR(SEARCH("MEDIA",AL10)))</formula>
    </cfRule>
    <cfRule type="containsText" dxfId="741" priority="96" operator="containsText" text="ALTA">
      <formula>NOT(ISERROR(SEARCH("ALTA",AL10)))</formula>
    </cfRule>
  </conditionalFormatting>
  <conditionalFormatting sqref="AL11:AM12">
    <cfRule type="cellIs" dxfId="740" priority="78" operator="between">
      <formula>51%</formula>
      <formula>75%</formula>
    </cfRule>
    <cfRule type="cellIs" dxfId="739" priority="77" operator="greaterThan">
      <formula>75%</formula>
    </cfRule>
    <cfRule type="cellIs" dxfId="738" priority="80" operator="between">
      <formula>0%</formula>
      <formula>25%</formula>
    </cfRule>
    <cfRule type="containsText" dxfId="737" priority="83" operator="containsText" text="ALTA">
      <formula>NOT(ISERROR(SEARCH("ALTA",AL11)))</formula>
    </cfRule>
    <cfRule type="containsText" dxfId="736" priority="81" operator="containsText" text="BAJA">
      <formula>NOT(ISERROR(SEARCH("BAJA",AL11)))</formula>
    </cfRule>
    <cfRule type="containsText" dxfId="735" priority="82" operator="containsText" text="MEDIA">
      <formula>NOT(ISERROR(SEARCH("MEDIA",AL11)))</formula>
    </cfRule>
    <cfRule type="cellIs" dxfId="734" priority="79" operator="between">
      <formula>26%</formula>
      <formula>50%</formula>
    </cfRule>
  </conditionalFormatting>
  <conditionalFormatting sqref="AM4:AM8">
    <cfRule type="cellIs" dxfId="733" priority="116" operator="greaterThan">
      <formula>75%</formula>
    </cfRule>
    <cfRule type="cellIs" dxfId="732" priority="117" operator="between">
      <formula>51%</formula>
      <formula>75%</formula>
    </cfRule>
    <cfRule type="cellIs" dxfId="731" priority="118" operator="between">
      <formula>26%</formula>
      <formula>50%</formula>
    </cfRule>
    <cfRule type="cellIs" dxfId="730" priority="119" operator="between">
      <formula>0%</formula>
      <formula>25%</formula>
    </cfRule>
  </conditionalFormatting>
  <conditionalFormatting sqref="AM10">
    <cfRule type="cellIs" dxfId="729" priority="93" operator="between">
      <formula>0%</formula>
      <formula>25%</formula>
    </cfRule>
    <cfRule type="cellIs" dxfId="728" priority="90" operator="greaterThan">
      <formula>75%</formula>
    </cfRule>
    <cfRule type="cellIs" dxfId="727" priority="91" operator="between">
      <formula>51%</formula>
      <formula>75%</formula>
    </cfRule>
    <cfRule type="cellIs" dxfId="726" priority="92" operator="between">
      <formula>26%</formula>
      <formula>50%</formula>
    </cfRule>
  </conditionalFormatting>
  <conditionalFormatting sqref="AQ8">
    <cfRule type="containsText" dxfId="725" priority="110" operator="containsText" text="BAJA">
      <formula>NOT(ISERROR(SEARCH("BAJA",AQ8)))</formula>
    </cfRule>
    <cfRule type="containsText" dxfId="724" priority="111" operator="containsText" text="MEDIA">
      <formula>NOT(ISERROR(SEARCH("MEDIA",AQ8)))</formula>
    </cfRule>
  </conditionalFormatting>
  <conditionalFormatting sqref="AQ13">
    <cfRule type="containsText" dxfId="723" priority="1" operator="containsText" text="BAJA">
      <formula>NOT(ISERROR(SEARCH("BAJA",AQ13)))</formula>
    </cfRule>
    <cfRule type="containsText" dxfId="722" priority="3" operator="containsText" text="ALTA">
      <formula>NOT(ISERROR(SEARCH("ALTA",AQ13)))</formula>
    </cfRule>
    <cfRule type="containsText" dxfId="721" priority="2" operator="containsText" text="MEDIA">
      <formula>NOT(ISERROR(SEARCH("MEDIA",AQ13)))</formula>
    </cfRule>
  </conditionalFormatting>
  <conditionalFormatting sqref="AR13:AR14">
    <cfRule type="containsText" dxfId="720" priority="6" operator="containsText" text="ALTA">
      <formula>NOT(ISERROR(SEARCH("ALTA",AR13)))</formula>
    </cfRule>
    <cfRule type="containsText" dxfId="719" priority="5" operator="containsText" text="MEDIA">
      <formula>NOT(ISERROR(SEARCH("MEDIA",AR13)))</formula>
    </cfRule>
    <cfRule type="containsText" dxfId="718" priority="4" operator="containsText" text="BAJA">
      <formula>NOT(ISERROR(SEARCH("BAJA",AR13)))</formula>
    </cfRule>
  </conditionalFormatting>
  <conditionalFormatting sqref="AV13:AV14">
    <cfRule type="containsText" dxfId="717" priority="12" operator="containsText" text="MEDIA">
      <formula>NOT(ISERROR(SEARCH("MEDIA",AV13)))</formula>
    </cfRule>
    <cfRule type="containsText" dxfId="716" priority="13" operator="containsText" text="ALTA">
      <formula>NOT(ISERROR(SEARCH("ALTA",AV13)))</formula>
    </cfRule>
    <cfRule type="containsText" dxfId="715" priority="11" operator="containsText" text="BAJA">
      <formula>NOT(ISERROR(SEARCH("BAJA",AV13)))</formula>
    </cfRule>
    <cfRule type="cellIs" dxfId="714" priority="10" operator="between">
      <formula>0%</formula>
      <formula>25%</formula>
    </cfRule>
    <cfRule type="cellIs" dxfId="713" priority="9" operator="between">
      <formula>26%</formula>
      <formula>50%</formula>
    </cfRule>
    <cfRule type="cellIs" dxfId="712" priority="8" operator="between">
      <formula>51%</formula>
      <formula>75%</formula>
    </cfRule>
    <cfRule type="cellIs" dxfId="711" priority="7" operator="greaterThan">
      <formula>75%</formula>
    </cfRule>
  </conditionalFormatting>
  <dataValidations count="3">
    <dataValidation type="list" allowBlank="1" showInputMessage="1" showErrorMessage="1" sqref="AF4:AF12 AG13:AG14" xr:uid="{00000000-0002-0000-0800-000004000000}">
      <formula1>"Manual,Automático"</formula1>
    </dataValidation>
    <dataValidation type="list" allowBlank="1" showInputMessage="1" showErrorMessage="1" sqref="AI4:AI12" xr:uid="{00000000-0002-0000-0800-000001000000}">
      <formula1>"Confiable,No confiable"</formula1>
    </dataValidation>
    <dataValidation type="list" allowBlank="1" showInputMessage="1" showErrorMessage="1" sqref="A4 A8:A11 A13:A14" xr:uid="{00000000-0002-0000-0800-000000000000}">
      <formula1>"SI,NO"</formula1>
    </dataValidation>
  </dataValidations>
  <hyperlinks>
    <hyperlink ref="BA9" r:id="rId1" xr:uid="{0726542E-5F1B-4D23-BB45-22D572B685CA}"/>
    <hyperlink ref="BA11" r:id="rId2" xr:uid="{63C90346-C32B-418D-8D05-151A8345E4C5}"/>
    <hyperlink ref="BA8" r:id="rId3" xr:uid="{A1581ADC-51A2-481D-B383-806FC1DF540C}"/>
    <hyperlink ref="BD8" r:id="rId4" xr:uid="{FDB30C1E-6E90-4570-9A78-39D90AAD6681}"/>
    <hyperlink ref="BD9" r:id="rId5" xr:uid="{E42790A3-1EEC-4A60-990B-379ED7BB5577}"/>
    <hyperlink ref="BD10" r:id="rId6" xr:uid="{3CCBB45C-5C1F-4E66-BE1B-0A5125342C34}"/>
    <hyperlink ref="BA12" r:id="rId7" display="https://loteriadbogota-my.sharepoint.com/:x:/g/personal/paula_forero_loteriadebogota_com/EU99GsN1HJFDiVgHRA2Uu0AB1teJ54AWpbRZyTm9kxQTug?e=9Bn0h8" xr:uid="{34184B80-398D-4BE7-A36A-A9EE388F579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4">
        <x14:dataValidation type="list" allowBlank="1" showInputMessage="1" showErrorMessage="1" xr:uid="{344675F8-A1A0-4E96-949E-0F40A2CBBA8E}">
          <x14:formula1>
            <xm:f>Listas!$R$2:$R$3</xm:f>
          </x14:formula1>
          <xm:sqref>BK4:BK14 BP4:BP14 BF4:BF14</xm:sqref>
        </x14:dataValidation>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B13:B14</xm:sqref>
        </x14:dataValidation>
        <x14:dataValidation type="list" allowBlank="1" showInputMessage="1" showErrorMessage="1" xr:uid="{A1EC0C52-72E3-4BA1-B6E7-45630F1E2FFF}">
          <x14:formula1>
            <xm:f>Listas!$L$2:$L$5</xm:f>
          </x14:formula1>
          <xm:sqref>T13:T14</xm:sqref>
        </x14:dataValidation>
        <x14:dataValidation type="list" allowBlank="1" showInputMessage="1" showErrorMessage="1" xr:uid="{D0F9E551-71DF-46F7-927D-4A61BB428D66}">
          <x14:formula1>
            <xm:f>Listas!$G$2:$G$11</xm:f>
          </x14:formula1>
          <xm:sqref>C13:C14</xm:sqref>
        </x14:dataValidation>
        <x14:dataValidation type="list" allowBlank="1" showInputMessage="1" showErrorMessage="1" xr:uid="{63D23BA6-9019-451E-9D19-41631437BF20}">
          <x14:formula1>
            <xm:f>Listas!$B$2:$B$7</xm:f>
          </x14:formula1>
          <xm:sqref>D13:D14</xm:sqref>
        </x14:dataValidation>
        <x14:dataValidation type="list" allowBlank="1" showInputMessage="1" showErrorMessage="1" xr:uid="{76F8FDDA-FD2B-4304-8266-C7BF7F4B66BF}">
          <x14:formula1>
            <xm:f>Listas!$H$2:$H$3</xm:f>
          </x14:formula1>
          <xm:sqref>AJ13:AJ14 AL13:AL14</xm:sqref>
        </x14:dataValidation>
        <x14:dataValidation type="list" allowBlank="1" showInputMessage="1" showErrorMessage="1" xr:uid="{ABC1353B-F1F9-4830-BEFD-24F95AB86CF1}">
          <x14:formula1>
            <xm:f>Listas!$C$2:$C$8</xm:f>
          </x14:formula1>
          <xm:sqref>E13:E14</xm:sqref>
        </x14:dataValidation>
        <x14:dataValidation type="list" allowBlank="1" showInputMessage="1" showErrorMessage="1" xr:uid="{1470661C-8CEB-4A59-8B20-C637B6198DA7}">
          <x14:formula1>
            <xm:f>Listas!$F$2:$F$4</xm:f>
          </x14:formula1>
          <xm:sqref>AD13:AE14</xm:sqref>
        </x14:dataValidation>
        <x14:dataValidation type="list" allowBlank="1" showInputMessage="1" showErrorMessage="1" xr:uid="{31DEA624-3CD5-4764-94F2-F4E955F2EB61}">
          <x14:formula1>
            <xm:f>Listas!$Q$2:$Q$8</xm:f>
          </x14:formula1>
          <xm:sqref>J13:J14</xm:sqref>
        </x14:dataValidation>
        <x14:dataValidation type="list" allowBlank="1" showInputMessage="1" showErrorMessage="1" xr:uid="{B50B51A6-10B0-4D9B-8989-8BD56054DD61}">
          <x14:formula1>
            <xm:f>Listas!$P$2:$P$7</xm:f>
          </x14:formula1>
          <xm:sqref>Q13:Q14</xm:sqref>
        </x14:dataValidation>
        <x14:dataValidation type="list" allowBlank="1" showInputMessage="1" showErrorMessage="1" xr:uid="{AA84866A-EB66-46FB-A5D9-6831603C7F44}">
          <x14:formula1>
            <xm:f>Listas!$O$2:$O$7</xm:f>
          </x14:formula1>
          <xm:sqref>O13:O14</xm:sqref>
        </x14:dataValidation>
        <x14:dataValidation type="list" allowBlank="1" showInputMessage="1" showErrorMessage="1" xr:uid="{F0E90B33-7F47-4322-A6FC-1827AF61D542}">
          <x14:formula1>
            <xm:f>Listas!$N$2:$N$7</xm:f>
          </x14:formula1>
          <xm:sqref>M13:M14</xm:sqref>
        </x14:dataValidation>
        <x14:dataValidation type="list" allowBlank="1" showInputMessage="1" showErrorMessage="1" xr:uid="{207FD712-C65D-4398-ABB6-888C72BCEEE2}">
          <x14:formula1>
            <xm:f>Listas!$K$2:$K$5</xm:f>
          </x14:formula1>
          <xm:sqref>S13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R7"/>
  <sheetViews>
    <sheetView zoomScale="63" zoomScaleNormal="70" workbookViewId="0">
      <pane ySplit="3" topLeftCell="A4" activePane="bottomLeft" state="frozen"/>
      <selection activeCell="G4" sqref="G4:G13"/>
      <selection pane="bottomLeft" activeCell="G7" sqref="G7"/>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hidden="1" customWidth="1"/>
    <col min="48" max="48" width="47.42578125" style="1" hidden="1" customWidth="1"/>
    <col min="49" max="49" width="50" style="1" hidden="1" customWidth="1"/>
    <col min="50" max="50" width="14.85546875" style="1" hidden="1" customWidth="1"/>
    <col min="51" max="51" width="39.28515625" style="1" hidden="1" customWidth="1"/>
    <col min="52" max="52" width="25.7109375" style="1" hidden="1" customWidth="1"/>
    <col min="53" max="53" width="14.85546875" style="1" hidden="1" customWidth="1"/>
    <col min="54" max="54" width="40.7109375" style="1" hidden="1" customWidth="1"/>
    <col min="55" max="55" width="28.85546875" style="1" hidden="1" customWidth="1"/>
    <col min="56" max="56" width="11.5703125" style="1"/>
    <col min="57" max="57" width="30" style="1" customWidth="1"/>
    <col min="58" max="58" width="24.42578125" style="1" customWidth="1"/>
    <col min="59" max="59" width="31.85546875" style="1" customWidth="1"/>
    <col min="60" max="60" width="29.5703125" style="1" customWidth="1"/>
    <col min="61" max="61" width="27.42578125" style="1" customWidth="1"/>
    <col min="62" max="62" width="32.140625" style="1" customWidth="1"/>
    <col min="63" max="63" width="26.7109375" style="1" customWidth="1"/>
    <col min="64" max="64" width="25.28515625" style="1" customWidth="1"/>
    <col min="65" max="65" width="33.140625" style="1" customWidth="1"/>
    <col min="66" max="66" width="11.5703125" style="1"/>
    <col min="67" max="67" width="29.7109375" style="1" customWidth="1"/>
    <col min="68" max="68" width="35" style="1" customWidth="1"/>
    <col min="69" max="69" width="33" style="1" customWidth="1"/>
    <col min="70" max="70" width="34.28515625" style="1" customWidth="1"/>
    <col min="71" max="243" width="11.5703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5703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5703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5703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5703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5703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5703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5703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5703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5703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5703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5703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5703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5703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5703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5703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5703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5703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5703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5703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5703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5703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5703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5703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5703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5703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5703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5703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5703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5703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5703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5703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5703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5703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5703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5703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5703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5703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5703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5703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5703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5703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5703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5703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5703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5703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5703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5703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5703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5703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5703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5703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5703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5703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5703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5703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5703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5703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5703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5703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5703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5703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5703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5703125" style="1"/>
    <col min="16374" max="16384" width="11.5703125" style="1" customWidth="1"/>
  </cols>
  <sheetData>
    <row r="1" spans="1:70" ht="19.5" customHeight="1" x14ac:dyDescent="0.25">
      <c r="A1" s="850" t="s">
        <v>151</v>
      </c>
      <c r="B1" s="851"/>
      <c r="C1" s="851"/>
      <c r="D1" s="851"/>
      <c r="E1" s="851"/>
      <c r="F1" s="851"/>
      <c r="G1" s="851"/>
      <c r="H1" s="851"/>
      <c r="I1" s="851"/>
      <c r="J1" s="851"/>
      <c r="K1" s="851"/>
      <c r="L1" s="851"/>
      <c r="M1" s="851"/>
      <c r="N1" s="851"/>
      <c r="O1" s="851"/>
      <c r="P1" s="851"/>
      <c r="Q1" s="851"/>
      <c r="R1" s="851"/>
      <c r="S1" s="851"/>
      <c r="T1" s="851"/>
      <c r="U1" s="860" t="s">
        <v>152</v>
      </c>
      <c r="V1" s="860"/>
      <c r="W1" s="860"/>
      <c r="X1" s="860"/>
      <c r="Y1" s="860"/>
      <c r="Z1" s="860"/>
      <c r="AA1" s="860"/>
      <c r="AB1" s="860"/>
      <c r="AC1" s="868" t="s">
        <v>153</v>
      </c>
      <c r="AD1" s="868"/>
      <c r="AE1" s="868"/>
      <c r="AF1" s="868"/>
      <c r="AG1" s="868"/>
      <c r="AH1" s="868"/>
      <c r="AI1" s="868"/>
      <c r="AJ1" s="868"/>
      <c r="AK1" s="78"/>
      <c r="AL1" s="866" t="s">
        <v>154</v>
      </c>
      <c r="AM1" s="866"/>
      <c r="AN1" s="867"/>
      <c r="AO1" s="717" t="s">
        <v>523</v>
      </c>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70" ht="18.75" customHeight="1" x14ac:dyDescent="0.25">
      <c r="A2" s="852"/>
      <c r="B2" s="853"/>
      <c r="C2" s="853"/>
      <c r="D2" s="853"/>
      <c r="E2" s="853"/>
      <c r="F2" s="853"/>
      <c r="G2" s="853"/>
      <c r="H2" s="853"/>
      <c r="I2" s="853"/>
      <c r="J2" s="853"/>
      <c r="K2" s="853"/>
      <c r="L2" s="853"/>
      <c r="M2" s="853"/>
      <c r="N2" s="853"/>
      <c r="O2" s="853"/>
      <c r="P2" s="853"/>
      <c r="Q2" s="853"/>
      <c r="R2" s="853"/>
      <c r="S2" s="853"/>
      <c r="T2" s="853"/>
      <c r="U2" s="861"/>
      <c r="V2" s="861"/>
      <c r="W2" s="861"/>
      <c r="X2" s="861"/>
      <c r="Y2" s="861"/>
      <c r="Z2" s="861"/>
      <c r="AA2" s="861"/>
      <c r="AB2" s="861"/>
      <c r="AC2" s="863" t="s">
        <v>155</v>
      </c>
      <c r="AD2" s="863" t="s">
        <v>157</v>
      </c>
      <c r="AE2" s="863"/>
      <c r="AF2" s="863"/>
      <c r="AG2" s="863"/>
      <c r="AH2" s="863" t="s">
        <v>158</v>
      </c>
      <c r="AI2" s="863"/>
      <c r="AJ2" s="863"/>
      <c r="AK2" s="864" t="s">
        <v>160</v>
      </c>
      <c r="AL2" s="864"/>
      <c r="AM2" s="864"/>
      <c r="AN2" s="865" t="s">
        <v>9</v>
      </c>
      <c r="AO2" s="691" t="s">
        <v>161</v>
      </c>
      <c r="AP2" s="685"/>
      <c r="AQ2" s="685" t="s">
        <v>126</v>
      </c>
      <c r="AR2" s="685" t="s">
        <v>162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70" s="15" customFormat="1" ht="35.25" customHeight="1" x14ac:dyDescent="0.25">
      <c r="A3" s="146" t="s">
        <v>166</v>
      </c>
      <c r="B3" s="444" t="s">
        <v>124</v>
      </c>
      <c r="C3" s="444" t="s">
        <v>6</v>
      </c>
      <c r="D3" s="444" t="s">
        <v>1</v>
      </c>
      <c r="E3" s="444" t="s">
        <v>2</v>
      </c>
      <c r="F3" s="444" t="s">
        <v>167</v>
      </c>
      <c r="G3" s="862" t="s">
        <v>168</v>
      </c>
      <c r="H3" s="862"/>
      <c r="I3" s="444" t="s">
        <v>169</v>
      </c>
      <c r="J3" s="444" t="s">
        <v>16</v>
      </c>
      <c r="K3" s="444" t="s">
        <v>170</v>
      </c>
      <c r="L3" s="444" t="s">
        <v>171</v>
      </c>
      <c r="M3" s="444" t="s">
        <v>13</v>
      </c>
      <c r="N3" s="444" t="s">
        <v>147</v>
      </c>
      <c r="O3" s="444" t="s">
        <v>14</v>
      </c>
      <c r="P3" s="444" t="s">
        <v>147</v>
      </c>
      <c r="Q3" s="444" t="s">
        <v>15</v>
      </c>
      <c r="R3" s="444" t="s">
        <v>147</v>
      </c>
      <c r="S3" s="444" t="s">
        <v>172</v>
      </c>
      <c r="T3" s="444" t="s">
        <v>11</v>
      </c>
      <c r="U3" s="147" t="s">
        <v>173</v>
      </c>
      <c r="V3" s="145" t="s">
        <v>174</v>
      </c>
      <c r="W3" s="147" t="s">
        <v>147</v>
      </c>
      <c r="X3" s="145" t="s">
        <v>175</v>
      </c>
      <c r="Y3" s="147" t="s">
        <v>147</v>
      </c>
      <c r="Z3" s="145" t="s">
        <v>176</v>
      </c>
      <c r="AA3" s="145" t="s">
        <v>147</v>
      </c>
      <c r="AB3" s="145" t="s">
        <v>177</v>
      </c>
      <c r="AC3" s="863"/>
      <c r="AD3" s="445" t="s">
        <v>5</v>
      </c>
      <c r="AE3" s="148" t="s">
        <v>178</v>
      </c>
      <c r="AF3" s="445" t="s">
        <v>179</v>
      </c>
      <c r="AG3" s="445" t="s">
        <v>178</v>
      </c>
      <c r="AH3" s="863"/>
      <c r="AI3" s="863" t="s">
        <v>7</v>
      </c>
      <c r="AJ3" s="863"/>
      <c r="AK3" s="864"/>
      <c r="AL3" s="864"/>
      <c r="AM3" s="864"/>
      <c r="AN3" s="865"/>
      <c r="AO3" s="691"/>
      <c r="AP3" s="685"/>
      <c r="AQ3" s="685"/>
      <c r="AR3" s="685"/>
      <c r="AS3" s="685"/>
      <c r="AT3" s="685"/>
      <c r="AU3" s="392" t="s">
        <v>184</v>
      </c>
      <c r="AV3" s="392" t="s">
        <v>185</v>
      </c>
      <c r="AW3" s="392" t="s">
        <v>186</v>
      </c>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392" t="s">
        <v>1558</v>
      </c>
    </row>
    <row r="4" spans="1:70" ht="213.75" customHeight="1" x14ac:dyDescent="0.25">
      <c r="A4" s="854" t="s">
        <v>197</v>
      </c>
      <c r="B4" s="846" t="s">
        <v>28</v>
      </c>
      <c r="C4" s="846" t="s">
        <v>89</v>
      </c>
      <c r="D4" s="846" t="s">
        <v>76</v>
      </c>
      <c r="E4" s="846" t="s">
        <v>34</v>
      </c>
      <c r="F4" s="858" t="s">
        <v>854</v>
      </c>
      <c r="G4" s="846" t="s">
        <v>1650</v>
      </c>
      <c r="H4" s="856" t="s">
        <v>1589</v>
      </c>
      <c r="I4" s="858" t="s">
        <v>855</v>
      </c>
      <c r="J4" s="846" t="s">
        <v>63</v>
      </c>
      <c r="K4" s="846">
        <v>1</v>
      </c>
      <c r="L4" s="848">
        <f>IF(J4="Diaria",+(K4/360),IF(J4="Mensual",+(K4/12),IF(J4="Bimestral",+(K4/6),IF(J4="Trimestral",+(K4/4),IF(J4="Semestral",+(K4/2),IF(J4="Anual",+(K4/1),""))))))</f>
        <v>8.3333333333333329E-2</v>
      </c>
      <c r="M4" s="846" t="s">
        <v>70</v>
      </c>
      <c r="N4" s="84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846" t="s">
        <v>30</v>
      </c>
      <c r="P4" s="84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846" t="s">
        <v>70</v>
      </c>
      <c r="R4" s="84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44" t="s">
        <v>57</v>
      </c>
      <c r="T4" s="844" t="s">
        <v>43</v>
      </c>
      <c r="U4" s="844">
        <f>+MAX(N4,P4,R4)</f>
        <v>0.2</v>
      </c>
      <c r="V4" s="877" t="str">
        <f>IF(L4&lt;=20%,"Muy baja",IF(L4&lt;=40%,"Baja",IF(L4&lt;=60%,"Media",IF(L4&lt;=80%,"Alta",IF(L4&lt;=100%,"Muy alta",IF(L4&gt;=100%,"Muy alta",""))))))</f>
        <v>Muy baja</v>
      </c>
      <c r="W4" s="879">
        <f>+IFERROR(VLOOKUP(V4,Fórmula!$F$1:$G$6,2,FALSE),"")</f>
        <v>0.2</v>
      </c>
      <c r="X4" s="877" t="str">
        <f>IF(U4=20%,"Leve",IF(U4=40%,"Menor",IF(U4=60%,"Moderado",IF(U4=80%,"Mayor",IF(U4=100%,"Catastrófico","")))))</f>
        <v>Leve</v>
      </c>
      <c r="Y4" s="879">
        <f>+IFERROR(VLOOKUP(X4,Fórmula!$H$1:$I$6,2,FALSE),"")</f>
        <v>0.2</v>
      </c>
      <c r="Z4" s="869" t="str">
        <f>+IFERROR(VLOOKUP(V4&amp;X4,Fórmula!$C$2:$D$26,2,FALSE),"")</f>
        <v>Bajo</v>
      </c>
      <c r="AA4" s="875">
        <f>IF(Z4="Bajo",25%,IF(Z4="Moderado",50%,IF(Z4="Alto",75%,IF(Z4="Extremo",100%,""))))</f>
        <v>0.25</v>
      </c>
      <c r="AB4" s="873" t="s">
        <v>856</v>
      </c>
      <c r="AC4" s="572" t="s">
        <v>1591</v>
      </c>
      <c r="AD4" s="75" t="s">
        <v>54</v>
      </c>
      <c r="AE4" s="76">
        <f>IF(AD4="Preventivo",25%,IF(AD4="Detectivo",15%,IF(AD4="Correctivo",10%,"")))</f>
        <v>0.25</v>
      </c>
      <c r="AF4" s="442" t="s">
        <v>701</v>
      </c>
      <c r="AG4" s="76">
        <f>IF(AF4="Manual",15%,IF(AF4="Automático",25%,""))</f>
        <v>0.25</v>
      </c>
      <c r="AH4" s="76">
        <f>+AG4+AE4</f>
        <v>0.5</v>
      </c>
      <c r="AI4" s="438" t="s">
        <v>23</v>
      </c>
      <c r="AJ4" s="442" t="s">
        <v>857</v>
      </c>
      <c r="AK4" s="442">
        <f>+AH4*AA4</f>
        <v>0.125</v>
      </c>
      <c r="AL4" s="77">
        <f>+AA4-AK4</f>
        <v>0.125</v>
      </c>
      <c r="AM4" s="869" t="str">
        <f>+IF(C4="Corrupción","Moderado",IF(AL5&lt;=25%,"Bajo",IF(AL5&lt;=50%,"Moderado",IF(AL5&lt;=75%,"Alto",IF(AL5&gt;75%,"Extremo","")))))</f>
        <v>Bajo</v>
      </c>
      <c r="AN4" s="871" t="s">
        <v>56</v>
      </c>
      <c r="AO4" s="152">
        <v>1</v>
      </c>
      <c r="AP4" s="98" t="s">
        <v>858</v>
      </c>
      <c r="AQ4" s="373" t="s">
        <v>859</v>
      </c>
      <c r="AR4" s="36">
        <v>44927</v>
      </c>
      <c r="AS4" s="36">
        <v>45291</v>
      </c>
      <c r="AT4" s="377" t="s">
        <v>860</v>
      </c>
      <c r="AU4" s="83">
        <v>44985</v>
      </c>
      <c r="AV4" s="84" t="s">
        <v>861</v>
      </c>
      <c r="AW4" s="507" t="s">
        <v>862</v>
      </c>
      <c r="AX4" s="34">
        <v>45046</v>
      </c>
      <c r="AY4" s="84"/>
      <c r="AZ4" s="84"/>
      <c r="BA4" s="34">
        <v>45107</v>
      </c>
      <c r="BB4" s="84"/>
      <c r="BC4" s="228"/>
      <c r="BD4" s="34">
        <v>45169</v>
      </c>
      <c r="BE4" s="34"/>
      <c r="BF4" s="97"/>
      <c r="BG4" s="97"/>
      <c r="BH4" s="97"/>
      <c r="BI4" s="34">
        <v>45230</v>
      </c>
      <c r="BJ4" s="34"/>
      <c r="BK4" s="97"/>
      <c r="BL4" s="97"/>
      <c r="BM4" s="97"/>
      <c r="BN4" s="34">
        <v>45291</v>
      </c>
      <c r="BO4" s="34"/>
      <c r="BP4" s="97"/>
      <c r="BQ4" s="97"/>
      <c r="BR4" s="97"/>
    </row>
    <row r="5" spans="1:70" ht="261.75" customHeight="1" thickBot="1" x14ac:dyDescent="0.3">
      <c r="A5" s="855"/>
      <c r="B5" s="847"/>
      <c r="C5" s="847"/>
      <c r="D5" s="847"/>
      <c r="E5" s="847"/>
      <c r="F5" s="859"/>
      <c r="G5" s="847"/>
      <c r="H5" s="857"/>
      <c r="I5" s="859"/>
      <c r="J5" s="847"/>
      <c r="K5" s="847"/>
      <c r="L5" s="849"/>
      <c r="M5" s="847"/>
      <c r="N5" s="847"/>
      <c r="O5" s="847"/>
      <c r="P5" s="847"/>
      <c r="Q5" s="847"/>
      <c r="R5" s="847"/>
      <c r="S5" s="845"/>
      <c r="T5" s="845"/>
      <c r="U5" s="845"/>
      <c r="V5" s="878"/>
      <c r="W5" s="880"/>
      <c r="X5" s="878"/>
      <c r="Y5" s="880"/>
      <c r="Z5" s="870"/>
      <c r="AA5" s="876"/>
      <c r="AB5" s="874"/>
      <c r="AC5" s="573" t="s">
        <v>1590</v>
      </c>
      <c r="AD5" s="79" t="s">
        <v>54</v>
      </c>
      <c r="AE5" s="80">
        <f>IF(AD5="Preventivo",25%,IF(AD5="Detectivo",15%,IF(AD5="Correctivo",10%,"")))</f>
        <v>0.25</v>
      </c>
      <c r="AF5" s="443" t="s">
        <v>195</v>
      </c>
      <c r="AG5" s="80">
        <f>IF(AF5="Manual",15%,IF(AF5="Automático",25%,""))</f>
        <v>0.15</v>
      </c>
      <c r="AH5" s="80">
        <f>+AG5+AE5</f>
        <v>0.4</v>
      </c>
      <c r="AI5" s="439" t="s">
        <v>39</v>
      </c>
      <c r="AJ5" s="443"/>
      <c r="AK5" s="443">
        <f>+AL4*AH5</f>
        <v>0.05</v>
      </c>
      <c r="AL5" s="81">
        <f>+AL4-AK5</f>
        <v>7.4999999999999997E-2</v>
      </c>
      <c r="AM5" s="870"/>
      <c r="AN5" s="872"/>
      <c r="AO5" s="158">
        <v>2</v>
      </c>
      <c r="AP5" s="98" t="s">
        <v>864</v>
      </c>
      <c r="AQ5" s="373" t="s">
        <v>859</v>
      </c>
      <c r="AR5" s="36">
        <v>44927</v>
      </c>
      <c r="AS5" s="36">
        <v>45291</v>
      </c>
      <c r="AT5" s="386" t="s">
        <v>865</v>
      </c>
      <c r="AU5" s="83">
        <v>44985</v>
      </c>
      <c r="AV5" s="84" t="s">
        <v>866</v>
      </c>
      <c r="AW5" s="508" t="s">
        <v>867</v>
      </c>
      <c r="AX5" s="34">
        <v>45046</v>
      </c>
      <c r="AY5" s="84"/>
      <c r="AZ5" s="84"/>
      <c r="BA5" s="34">
        <v>45107</v>
      </c>
      <c r="BB5" s="84"/>
      <c r="BC5" s="97"/>
      <c r="BD5" s="34">
        <v>45169</v>
      </c>
      <c r="BE5" s="34"/>
      <c r="BF5" s="97"/>
      <c r="BG5" s="97"/>
      <c r="BH5" s="97"/>
      <c r="BI5" s="34">
        <v>45230</v>
      </c>
      <c r="BJ5" s="34"/>
      <c r="BK5" s="97"/>
      <c r="BL5" s="97"/>
      <c r="BM5" s="97"/>
      <c r="BN5" s="34">
        <v>45291</v>
      </c>
      <c r="BO5" s="34"/>
      <c r="BP5" s="97"/>
      <c r="BQ5" s="97"/>
      <c r="BR5" s="97"/>
    </row>
    <row r="6" spans="1:70" ht="147.75" customHeight="1" thickBot="1" x14ac:dyDescent="0.3">
      <c r="A6" s="441" t="s">
        <v>197</v>
      </c>
      <c r="B6" s="438" t="s">
        <v>28</v>
      </c>
      <c r="C6" s="438" t="s">
        <v>89</v>
      </c>
      <c r="D6" s="438" t="s">
        <v>76</v>
      </c>
      <c r="E6" s="438" t="s">
        <v>93</v>
      </c>
      <c r="F6" s="442" t="s">
        <v>868</v>
      </c>
      <c r="G6" s="438" t="s">
        <v>1632</v>
      </c>
      <c r="H6" s="438" t="s">
        <v>1604</v>
      </c>
      <c r="I6" s="442" t="s">
        <v>869</v>
      </c>
      <c r="J6" s="438" t="s">
        <v>32</v>
      </c>
      <c r="K6" s="438">
        <v>1</v>
      </c>
      <c r="L6" s="440">
        <f>IF(J6="Diaria",+(K6/360),IF(J6="Mensual",+(K6/12),IF(J6="Bimestral",+(K6/6),IF(J6="Trimestral",+(K6/4),IF(J6="Semestral",+(K6/2),IF(J6="Anual",+(K6/1),""))))))</f>
        <v>2.7777777777777779E-3</v>
      </c>
      <c r="M6" s="438" t="s">
        <v>70</v>
      </c>
      <c r="N6" s="438">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438" t="s">
        <v>30</v>
      </c>
      <c r="P6" s="438">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438" t="s">
        <v>70</v>
      </c>
      <c r="R6" s="43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37" t="s">
        <v>57</v>
      </c>
      <c r="T6" s="437" t="s">
        <v>43</v>
      </c>
      <c r="U6" s="437">
        <f>+MAX(N6,P6,R6)</f>
        <v>0.2</v>
      </c>
      <c r="V6" s="448" t="str">
        <f>IF(L6&lt;=20%,"Muy baja",IF(L6&lt;=40%,"Baja",IF(L6&lt;=60%,"Media",IF(L6&lt;=80%,"Alta",IF(L6&lt;=100%,"Muy alta",IF(L6&gt;=100%,"Muy alta",""))))))</f>
        <v>Muy baja</v>
      </c>
      <c r="W6" s="449">
        <f>+IFERROR(VLOOKUP(V6,Fórmula!$F$1:$G$6,2,FALSE),"")</f>
        <v>0.2</v>
      </c>
      <c r="X6" s="448" t="str">
        <f>IF(U6=20%,"Leve",IF(U6=40%,"Menor",IF(U6=60%,"Moderado",IF(U6=80%,"Mayor",IF(U6=100%,"Catastrófico","")))))</f>
        <v>Leve</v>
      </c>
      <c r="Y6" s="448" t="s">
        <v>20</v>
      </c>
      <c r="Z6" s="449" t="s">
        <v>148</v>
      </c>
      <c r="AA6" s="446" t="s">
        <v>148</v>
      </c>
      <c r="AB6" s="450" t="s">
        <v>870</v>
      </c>
      <c r="AC6" s="74" t="s">
        <v>1605</v>
      </c>
      <c r="AD6" s="75" t="s">
        <v>54</v>
      </c>
      <c r="AE6" s="76">
        <f>IF(AD6="Preventivo",25%,IF(AD6="Detectivo",15%,IF(AD6="Correctivo",10%,"")))</f>
        <v>0.25</v>
      </c>
      <c r="AF6" s="442" t="s">
        <v>195</v>
      </c>
      <c r="AG6" s="22">
        <f t="shared" ref="AG6:AG7" si="0">IF(AF6="Manual",15%,IF(AF6="Automático",25%,""))</f>
        <v>0.15</v>
      </c>
      <c r="AH6" s="22">
        <f t="shared" ref="AH6:AH7" si="1">+AG6+AE6</f>
        <v>0.4</v>
      </c>
      <c r="AI6" s="385" t="s">
        <v>70</v>
      </c>
      <c r="AJ6" s="438" t="s">
        <v>39</v>
      </c>
      <c r="AK6" s="385" t="s">
        <v>70</v>
      </c>
      <c r="AL6" s="589">
        <v>0.15</v>
      </c>
      <c r="AM6" s="583" t="s">
        <v>148</v>
      </c>
      <c r="AN6" s="595" t="s">
        <v>56</v>
      </c>
      <c r="AO6" s="596">
        <v>1</v>
      </c>
      <c r="AP6" s="386" t="s">
        <v>1606</v>
      </c>
      <c r="AQ6" s="310" t="s">
        <v>1611</v>
      </c>
      <c r="AR6" s="30">
        <v>45108</v>
      </c>
      <c r="AS6" s="30">
        <v>45291</v>
      </c>
      <c r="AT6" s="377" t="s">
        <v>1607</v>
      </c>
      <c r="AU6" s="589">
        <v>0.15</v>
      </c>
      <c r="AV6" s="583" t="s">
        <v>148</v>
      </c>
      <c r="AW6" s="368" t="s">
        <v>56</v>
      </c>
      <c r="BD6" s="126">
        <v>45169</v>
      </c>
      <c r="BE6" s="34"/>
      <c r="BF6" s="84"/>
      <c r="BG6" s="84"/>
      <c r="BH6" s="84"/>
      <c r="BI6" s="34">
        <v>45230</v>
      </c>
      <c r="BJ6" s="34"/>
      <c r="BK6" s="84"/>
      <c r="BL6" s="84"/>
      <c r="BM6" s="84"/>
      <c r="BN6" s="34">
        <v>45291</v>
      </c>
      <c r="BO6" s="34"/>
      <c r="BP6" s="84"/>
      <c r="BQ6" s="84"/>
      <c r="BR6" s="84"/>
    </row>
    <row r="7" spans="1:70" ht="140.25" customHeight="1" thickBot="1" x14ac:dyDescent="0.3">
      <c r="A7" s="383" t="s">
        <v>197</v>
      </c>
      <c r="B7" s="438" t="s">
        <v>28</v>
      </c>
      <c r="C7" s="362" t="s">
        <v>89</v>
      </c>
      <c r="D7" s="362" t="s">
        <v>76</v>
      </c>
      <c r="E7" s="362" t="s">
        <v>34</v>
      </c>
      <c r="F7" s="385" t="s">
        <v>568</v>
      </c>
      <c r="G7" s="362" t="s">
        <v>1630</v>
      </c>
      <c r="H7" s="362" t="s">
        <v>569</v>
      </c>
      <c r="I7" s="385" t="s">
        <v>570</v>
      </c>
      <c r="J7" s="362" t="s">
        <v>63</v>
      </c>
      <c r="K7" s="362">
        <v>1</v>
      </c>
      <c r="L7" s="365">
        <v>2.7777777777777779E-3</v>
      </c>
      <c r="M7" s="362" t="s">
        <v>29</v>
      </c>
      <c r="N7" s="362">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362" t="s">
        <v>61</v>
      </c>
      <c r="P7" s="362">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362" t="s">
        <v>70</v>
      </c>
      <c r="R7" s="362">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58" t="s">
        <v>57</v>
      </c>
      <c r="T7" s="358" t="s">
        <v>43</v>
      </c>
      <c r="U7" s="358">
        <f>+MAX(N7,P7,R7)</f>
        <v>0.6</v>
      </c>
      <c r="V7" s="369" t="str">
        <f>IF(L7&lt;=20%,"Muy baja",IF(L7&lt;=40%,"Baja",IF(L7&lt;=60%,"Media",IF(L7&lt;=80%,"Alta",IF(L7&lt;=100%,"Muy alta",IF(L7&gt;=100%,"Muy alta",""))))))</f>
        <v>Muy baja</v>
      </c>
      <c r="W7" s="351">
        <f>+IFERROR(VLOOKUP(V7,Fórmula!$F$1:$G$6,2,FALSE),"")</f>
        <v>0.2</v>
      </c>
      <c r="X7" s="360" t="str">
        <f>IF(U7=20%,"Leve",IF(U7=40%,"Menor",IF(U7=60%,"Moderado",IF(U7=80%,"Mayor",IF(U7=100%,"Catastrófico","")))))</f>
        <v>Moderado</v>
      </c>
      <c r="Y7" s="378" t="s">
        <v>53</v>
      </c>
      <c r="Z7" s="355" t="str">
        <f>+IFERROR(VLOOKUP(V7&amp;X7,Fórmula!$C$2:$D$26,2,FALSE),"")</f>
        <v>Moderado</v>
      </c>
      <c r="AA7" s="378" t="s">
        <v>53</v>
      </c>
      <c r="AB7" s="397" t="s">
        <v>571</v>
      </c>
      <c r="AC7" s="60" t="s">
        <v>1598</v>
      </c>
      <c r="AD7" s="50" t="s">
        <v>54</v>
      </c>
      <c r="AE7" s="22">
        <f t="shared" ref="AE7" si="2">IF(AD7="Preventivo",25%,IF(AD7="Detectivo",15%,IF(AD7="Correctivo",10%,"")))</f>
        <v>0.25</v>
      </c>
      <c r="AF7" s="385" t="s">
        <v>195</v>
      </c>
      <c r="AG7" s="22">
        <f t="shared" si="0"/>
        <v>0.15</v>
      </c>
      <c r="AH7" s="22">
        <f t="shared" si="1"/>
        <v>0.4</v>
      </c>
      <c r="AI7" s="385" t="s">
        <v>572</v>
      </c>
      <c r="AJ7" s="362" t="s">
        <v>23</v>
      </c>
      <c r="AK7" s="385" t="s">
        <v>572</v>
      </c>
      <c r="AL7" s="466">
        <v>0.3</v>
      </c>
      <c r="AM7" s="426" t="s">
        <v>53</v>
      </c>
      <c r="AN7" s="597" t="s">
        <v>56</v>
      </c>
      <c r="AO7" s="585">
        <v>1</v>
      </c>
      <c r="AP7" s="587" t="s">
        <v>1602</v>
      </c>
      <c r="AQ7" s="310" t="s">
        <v>1611</v>
      </c>
      <c r="AR7" s="30">
        <v>45108</v>
      </c>
      <c r="AS7" s="30">
        <v>45291</v>
      </c>
      <c r="AT7" s="30" t="s">
        <v>1603</v>
      </c>
      <c r="AU7" s="466">
        <v>0.3</v>
      </c>
      <c r="AV7" s="426" t="s">
        <v>53</v>
      </c>
      <c r="AW7" s="368" t="s">
        <v>56</v>
      </c>
      <c r="BD7" s="126">
        <v>45169</v>
      </c>
      <c r="BE7" s="34"/>
      <c r="BF7" s="84"/>
      <c r="BG7" s="84"/>
      <c r="BH7" s="84"/>
      <c r="BI7" s="34">
        <v>45230</v>
      </c>
      <c r="BJ7" s="34"/>
      <c r="BK7" s="84"/>
      <c r="BL7" s="84"/>
      <c r="BM7" s="84"/>
      <c r="BN7" s="34">
        <v>45291</v>
      </c>
      <c r="BO7" s="34"/>
      <c r="BP7" s="84"/>
      <c r="BQ7" s="84"/>
      <c r="BR7" s="84"/>
    </row>
  </sheetData>
  <sheetProtection formatCells="0" formatColumns="0" formatRows="0"/>
  <mergeCells count="49">
    <mergeCell ref="AB4:AB5"/>
    <mergeCell ref="AA4:AA5"/>
    <mergeCell ref="V4:V5"/>
    <mergeCell ref="W4:W5"/>
    <mergeCell ref="X4:X5"/>
    <mergeCell ref="Y4:Y5"/>
    <mergeCell ref="Z4:Z5"/>
    <mergeCell ref="AH2:AH3"/>
    <mergeCell ref="AI2:AJ2"/>
    <mergeCell ref="AC1:AJ1"/>
    <mergeCell ref="AM4:AM5"/>
    <mergeCell ref="AN4:AN5"/>
    <mergeCell ref="M4:M5"/>
    <mergeCell ref="S4:S5"/>
    <mergeCell ref="U1:AB2"/>
    <mergeCell ref="F4:F5"/>
    <mergeCell ref="AT2:AT3"/>
    <mergeCell ref="G3:H3"/>
    <mergeCell ref="AI3:AJ3"/>
    <mergeCell ref="AK2:AM3"/>
    <mergeCell ref="AN2:AN3"/>
    <mergeCell ref="AO2:AP3"/>
    <mergeCell ref="AQ2:AQ3"/>
    <mergeCell ref="AR2:AR3"/>
    <mergeCell ref="AS2:AS3"/>
    <mergeCell ref="AL1:AN1"/>
    <mergeCell ref="AC2:AC3"/>
    <mergeCell ref="AD2:AG2"/>
    <mergeCell ref="D4:D5"/>
    <mergeCell ref="E4:E5"/>
    <mergeCell ref="G4:G5"/>
    <mergeCell ref="H4:H5"/>
    <mergeCell ref="I4:I5"/>
    <mergeCell ref="AU2:BR2"/>
    <mergeCell ref="AO1:BR1"/>
    <mergeCell ref="U4:U5"/>
    <mergeCell ref="J4:J5"/>
    <mergeCell ref="K4:K5"/>
    <mergeCell ref="L4:L5"/>
    <mergeCell ref="T4:T5"/>
    <mergeCell ref="N4:N5"/>
    <mergeCell ref="O4:O5"/>
    <mergeCell ref="P4:P5"/>
    <mergeCell ref="Q4:Q5"/>
    <mergeCell ref="R4:R5"/>
    <mergeCell ref="A1:T2"/>
    <mergeCell ref="A4:A5"/>
    <mergeCell ref="B4:B5"/>
    <mergeCell ref="C4:C5"/>
  </mergeCells>
  <conditionalFormatting sqref="AC6:AD6">
    <cfRule type="containsText" dxfId="710" priority="70" operator="containsText" text="ALTA">
      <formula>NOT(ISERROR(SEARCH("ALTA",AC6)))</formula>
    </cfRule>
    <cfRule type="containsText" dxfId="709" priority="69" operator="containsText" text="MEDIA">
      <formula>NOT(ISERROR(SEARCH("MEDIA",AC6)))</formula>
    </cfRule>
    <cfRule type="containsText" dxfId="708" priority="68" operator="containsText" text="BAJA">
      <formula>NOT(ISERROR(SEARCH("BAJA",AC6)))</formula>
    </cfRule>
  </conditionalFormatting>
  <conditionalFormatting sqref="AI6:AL7">
    <cfRule type="containsText" dxfId="707" priority="14" operator="containsText" text="BAJA">
      <formula>NOT(ISERROR(SEARCH("BAJA",AI6)))</formula>
    </cfRule>
    <cfRule type="containsText" dxfId="706" priority="15" operator="containsText" text="MEDIA">
      <formula>NOT(ISERROR(SEARCH("MEDIA",AI6)))</formula>
    </cfRule>
    <cfRule type="containsText" dxfId="705" priority="16" operator="containsText" text="ALTA">
      <formula>NOT(ISERROR(SEARCH("ALTA",AI6)))</formula>
    </cfRule>
  </conditionalFormatting>
  <conditionalFormatting sqref="AK4:AL5">
    <cfRule type="containsText" dxfId="704" priority="147" operator="containsText" text="ALTA">
      <formula>NOT(ISERROR(SEARCH("ALTA",AK4)))</formula>
    </cfRule>
    <cfRule type="containsText" dxfId="703" priority="146" operator="containsText" text="MEDIA">
      <formula>NOT(ISERROR(SEARCH("MEDIA",AK4)))</formula>
    </cfRule>
    <cfRule type="containsText" dxfId="702" priority="145" operator="containsText" text="BAJA">
      <formula>NOT(ISERROR(SEARCH("BAJA",AK4)))</formula>
    </cfRule>
  </conditionalFormatting>
  <conditionalFormatting sqref="AL4:AL7">
    <cfRule type="cellIs" dxfId="701" priority="10" operator="greaterThan">
      <formula>75%</formula>
    </cfRule>
    <cfRule type="cellIs" dxfId="700" priority="11" operator="between">
      <formula>51%</formula>
      <formula>75%</formula>
    </cfRule>
    <cfRule type="cellIs" dxfId="699" priority="12" operator="between">
      <formula>26%</formula>
      <formula>50%</formula>
    </cfRule>
    <cfRule type="cellIs" dxfId="698" priority="13" operator="between">
      <formula>0%</formula>
      <formula>25%</formula>
    </cfRule>
  </conditionalFormatting>
  <conditionalFormatting sqref="AP6">
    <cfRule type="containsText" dxfId="697" priority="2" operator="containsText" text="MEDIA">
      <formula>NOT(ISERROR(SEARCH("MEDIA",AP6)))</formula>
    </cfRule>
    <cfRule type="containsText" dxfId="696" priority="3" operator="containsText" text="ALTA">
      <formula>NOT(ISERROR(SEARCH("ALTA",AP6)))</formula>
    </cfRule>
    <cfRule type="containsText" dxfId="695" priority="1" operator="containsText" text="BAJA">
      <formula>NOT(ISERROR(SEARCH("BAJA",AP6)))</formula>
    </cfRule>
  </conditionalFormatting>
  <conditionalFormatting sqref="AQ6:AQ7">
    <cfRule type="containsText" dxfId="694" priority="7" operator="containsText" text="BAJA">
      <formula>NOT(ISERROR(SEARCH("BAJA",AQ6)))</formula>
    </cfRule>
    <cfRule type="containsText" dxfId="693" priority="8" operator="containsText" text="MEDIA">
      <formula>NOT(ISERROR(SEARCH("MEDIA",AQ6)))</formula>
    </cfRule>
    <cfRule type="containsText" dxfId="692" priority="9" operator="containsText" text="ALTA">
      <formula>NOT(ISERROR(SEARCH("ALTA",AQ6)))</formula>
    </cfRule>
  </conditionalFormatting>
  <conditionalFormatting sqref="AU6:AU7">
    <cfRule type="containsText" dxfId="691" priority="40" operator="containsText" text="BAJA">
      <formula>NOT(ISERROR(SEARCH("BAJA",AU6)))</formula>
    </cfRule>
    <cfRule type="containsText" dxfId="690" priority="41" operator="containsText" text="MEDIA">
      <formula>NOT(ISERROR(SEARCH("MEDIA",AU6)))</formula>
    </cfRule>
    <cfRule type="containsText" dxfId="689" priority="42" operator="containsText" text="ALTA">
      <formula>NOT(ISERROR(SEARCH("ALTA",AU6)))</formula>
    </cfRule>
    <cfRule type="cellIs" dxfId="688" priority="38" operator="between">
      <formula>26%</formula>
      <formula>50%</formula>
    </cfRule>
    <cfRule type="cellIs" dxfId="687" priority="37" operator="between">
      <formula>51%</formula>
      <formula>75%</formula>
    </cfRule>
    <cfRule type="cellIs" dxfId="686" priority="36" operator="greaterThan">
      <formula>75%</formula>
    </cfRule>
    <cfRule type="cellIs" dxfId="685" priority="39" operator="between">
      <formula>0%</formula>
      <formula>25%</formula>
    </cfRule>
  </conditionalFormatting>
  <dataValidations count="2">
    <dataValidation type="list" allowBlank="1" showInputMessage="1" showErrorMessage="1" sqref="A4 A6:A7" xr:uid="{00000000-0002-0000-0B00-000000000000}">
      <formula1>"SI,NO"</formula1>
    </dataValidation>
    <dataValidation type="list" allowBlank="1" showInputMessage="1" showErrorMessage="1" sqref="AF4:AF7" xr:uid="{00000000-0002-0000-0B00-000004000000}">
      <formula1>"Manual,Automático"</formula1>
    </dataValidation>
  </dataValidations>
  <hyperlinks>
    <hyperlink ref="AW4" r:id="rId1" xr:uid="{745F4AED-55D0-41C5-AF6D-4D69D249B395}"/>
    <hyperlink ref="AW5" r:id="rId2" xr:uid="{AA2938CC-670C-4825-B1E3-FABE815A0AB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5000000}">
          <x14:formula1>
            <xm:f>Listas!$K$2:$K$5</xm:f>
          </x14:formula1>
          <xm:sqref>S4 S6</xm:sqref>
        </x14:dataValidation>
        <x14:dataValidation type="list" allowBlank="1" showInputMessage="1" showErrorMessage="1" xr:uid="{00000000-0002-0000-0B00-000006000000}">
          <x14:formula1>
            <xm:f>Listas!$C$2:$C$8</xm:f>
          </x14:formula1>
          <xm:sqref>E4 E6:E7</xm:sqref>
        </x14:dataValidation>
        <x14:dataValidation type="list" allowBlank="1" showInputMessage="1" showErrorMessage="1" xr:uid="{00000000-0002-0000-0B00-000007000000}">
          <x14:formula1>
            <xm:f>Listas!$J$2:$J$6</xm:f>
          </x14:formula1>
          <xm:sqref>AN4</xm:sqref>
        </x14:dataValidation>
        <x14:dataValidation type="list" allowBlank="1" showInputMessage="1" showErrorMessage="1" xr:uid="{00000000-0002-0000-0B00-000008000000}">
          <x14:formula1>
            <xm:f>Listas!$B$2:$B$7</xm:f>
          </x14:formula1>
          <xm:sqref>D4 D6:D7</xm:sqref>
        </x14:dataValidation>
        <x14:dataValidation type="list" allowBlank="1" showInputMessage="1" showErrorMessage="1" xr:uid="{00000000-0002-0000-0B00-000009000000}">
          <x14:formula1>
            <xm:f>Listas!$Q$2:$Q$8</xm:f>
          </x14:formula1>
          <xm:sqref>J4:J7</xm:sqref>
        </x14:dataValidation>
        <x14:dataValidation type="list" allowBlank="1" showInputMessage="1" showErrorMessage="1" xr:uid="{00000000-0002-0000-0B00-00000A000000}">
          <x14:formula1>
            <xm:f>Listas!$L$2:$L$5</xm:f>
          </x14:formula1>
          <xm:sqref>T4:T7</xm:sqref>
        </x14:dataValidation>
        <x14:dataValidation type="list" allowBlank="1" showInputMessage="1" showErrorMessage="1" xr:uid="{00000000-0002-0000-0B00-00000B000000}">
          <x14:formula1>
            <xm:f>Listas!$G$2:$G$11</xm:f>
          </x14:formula1>
          <xm:sqref>C4:C7</xm:sqref>
        </x14:dataValidation>
        <x14:dataValidation type="list" allowBlank="1" showInputMessage="1" showErrorMessage="1" xr:uid="{00000000-0002-0000-0B00-00000C000000}">
          <x14:formula1>
            <xm:f>Listas!$F$2:$F$4</xm:f>
          </x14:formula1>
          <xm:sqref>AD4:AD7</xm:sqref>
        </x14:dataValidation>
        <x14:dataValidation type="list" allowBlank="1" showInputMessage="1" showErrorMessage="1" xr:uid="{00000000-0002-0000-0B00-00000D000000}">
          <x14:formula1>
            <xm:f>Listas!$H$2:$H$3</xm:f>
          </x14:formula1>
          <xm:sqref>AI4:AI5 AJ6:AJ7</xm:sqref>
        </x14:dataValidation>
        <x14:dataValidation type="list" allowBlank="1" showInputMessage="1" showErrorMessage="1" xr:uid="{00000000-0002-0000-0B00-00000F000000}">
          <x14:formula1>
            <xm:f>Listas!$P$2:$P$7</xm:f>
          </x14:formula1>
          <xm:sqref>Q4:Q7</xm:sqref>
        </x14:dataValidation>
        <x14:dataValidation type="list" allowBlank="1" showInputMessage="1" showErrorMessage="1" xr:uid="{00000000-0002-0000-0B00-000010000000}">
          <x14:formula1>
            <xm:f>Listas!$O$2:$O$7</xm:f>
          </x14:formula1>
          <xm:sqref>O4:O7</xm:sqref>
        </x14:dataValidation>
        <x14:dataValidation type="list" allowBlank="1" showInputMessage="1" showErrorMessage="1" xr:uid="{00000000-0002-0000-0B00-000011000000}">
          <x14:formula1>
            <xm:f>Listas!$N$2:$N$7</xm:f>
          </x14:formula1>
          <xm:sqref>M4:M7</xm:sqref>
        </x14:dataValidation>
        <x14:dataValidation type="list" allowBlank="1" showInputMessage="1" showErrorMessage="1" xr:uid="{00000000-0002-0000-0B00-000012000000}">
          <x14:formula1>
            <xm:f>Listas!$M$2:$M$15</xm:f>
          </x14:formula1>
          <xm:sqref>B4 B6:B7</xm:sqref>
        </x14:dataValidation>
        <x14:dataValidation type="list" allowBlank="1" showInputMessage="1" showErrorMessage="1" xr:uid="{5B61057D-A91A-4AFE-8CFF-5C3AB3C2E9EF}">
          <x14:formula1>
            <xm:f>Listas!$R$2:$R$3</xm:f>
          </x14:formula1>
          <xm:sqref>BJ4:BJ7 BO4:BO7 BE4:BE7</xm:sqref>
        </x14:dataValidation>
        <x14:dataValidation type="list" allowBlank="1" showInputMessage="1" showErrorMessage="1" xr:uid="{82BD8AA0-B553-49B5-A47D-A67B1DB47269}">
          <x14:formula1>
            <xm:f>Listas!$K$2:$K$6</xm:f>
          </x14:formula1>
          <xm:sqref>S7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B0EAB-30D2-4EAB-844E-4CF1E8C20F4E}">
  <dimension ref="A1:BR29"/>
  <sheetViews>
    <sheetView topLeftCell="A21" zoomScale="76" zoomScaleNormal="100" workbookViewId="0">
      <selection activeCell="C22" sqref="C22"/>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7.85546875" style="2" customWidth="1"/>
    <col min="14" max="14" width="3.42578125" style="2"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customWidth="1"/>
    <col min="39" max="39" width="12.7109375" style="2" customWidth="1"/>
    <col min="40" max="40" width="15.7109375" style="2" customWidth="1"/>
    <col min="41" max="41" width="8.5703125" style="5" customWidth="1"/>
    <col min="42" max="42" width="27.85546875" style="5" customWidth="1"/>
    <col min="43" max="43" width="18.85546875" style="4" customWidth="1"/>
    <col min="44" max="44" width="10.42578125" style="3" customWidth="1"/>
    <col min="45" max="45" width="15.7109375" style="3" customWidth="1"/>
    <col min="46" max="46" width="21.85546875" style="2" customWidth="1"/>
    <col min="47" max="47" width="11.5703125" style="1" hidden="1" customWidth="1"/>
    <col min="48" max="48" width="20.5703125" style="71" hidden="1" customWidth="1"/>
    <col min="49" max="49" width="14.28515625" style="1" hidden="1" customWidth="1"/>
    <col min="50" max="50" width="14.85546875" style="1" hidden="1" customWidth="1"/>
    <col min="51" max="51" width="51.140625" style="1" hidden="1" customWidth="1"/>
    <col min="52" max="52" width="26.5703125" style="1" hidden="1" customWidth="1"/>
    <col min="53" max="53" width="14.85546875" style="1" hidden="1" customWidth="1"/>
    <col min="54" max="54" width="36.140625" style="1" hidden="1" customWidth="1"/>
    <col min="55" max="55" width="50.28515625" style="1" hidden="1" customWidth="1"/>
    <col min="56" max="56" width="11.42578125" style="1"/>
    <col min="57" max="57" width="33.140625" style="1" customWidth="1"/>
    <col min="58" max="58" width="25.7109375" style="1" customWidth="1"/>
    <col min="59" max="59" width="27.5703125" style="1" customWidth="1"/>
    <col min="60" max="60" width="43.85546875" style="1" customWidth="1"/>
    <col min="61" max="61" width="26.140625" style="1" customWidth="1"/>
    <col min="62" max="62" width="27.42578125" style="1" customWidth="1"/>
    <col min="63" max="63" width="28.7109375" style="1" customWidth="1"/>
    <col min="64" max="64" width="24.7109375" style="1" customWidth="1"/>
    <col min="65" max="65" width="37" style="1" customWidth="1"/>
    <col min="66" max="66" width="11.42578125" style="1"/>
    <col min="67" max="67" width="26.42578125" style="1" customWidth="1"/>
    <col min="68" max="68" width="36.85546875" style="1" customWidth="1"/>
    <col min="69" max="69" width="30.85546875" style="1" customWidth="1"/>
    <col min="70" max="70" width="41.28515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18.7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471"/>
      <c r="AL1" s="699" t="s">
        <v>154</v>
      </c>
      <c r="AM1" s="699"/>
      <c r="AN1" s="700"/>
      <c r="AO1" s="717" t="s">
        <v>523</v>
      </c>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70" ht="17.2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c r="AJ2" s="688"/>
      <c r="AK2" s="689" t="s">
        <v>160</v>
      </c>
      <c r="AL2" s="689"/>
      <c r="AM2" s="689"/>
      <c r="AN2" s="690" t="s">
        <v>9</v>
      </c>
      <c r="AO2" s="691" t="s">
        <v>161</v>
      </c>
      <c r="AP2" s="685"/>
      <c r="AQ2" s="685" t="s">
        <v>126</v>
      </c>
      <c r="AR2" s="685" t="s">
        <v>162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70" s="15" customFormat="1" ht="39"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395" t="s">
        <v>5</v>
      </c>
      <c r="AE3" s="144" t="s">
        <v>178</v>
      </c>
      <c r="AF3" s="395" t="s">
        <v>179</v>
      </c>
      <c r="AG3" s="395" t="s">
        <v>178</v>
      </c>
      <c r="AH3" s="688"/>
      <c r="AI3" s="688" t="s">
        <v>7</v>
      </c>
      <c r="AJ3" s="688"/>
      <c r="AK3" s="689"/>
      <c r="AL3" s="689"/>
      <c r="AM3" s="689"/>
      <c r="AN3" s="690"/>
      <c r="AO3" s="691"/>
      <c r="AP3" s="685"/>
      <c r="AQ3" s="685"/>
      <c r="AR3" s="685"/>
      <c r="AS3" s="685"/>
      <c r="AT3" s="685"/>
      <c r="AU3" s="392" t="s">
        <v>184</v>
      </c>
      <c r="AV3" s="392" t="s">
        <v>185</v>
      </c>
      <c r="AW3" s="392" t="s">
        <v>186</v>
      </c>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392" t="s">
        <v>1558</v>
      </c>
    </row>
    <row r="4" spans="1:70" ht="234" customHeight="1" x14ac:dyDescent="0.25">
      <c r="A4" s="675" t="s">
        <v>187</v>
      </c>
      <c r="B4" s="663" t="s">
        <v>99</v>
      </c>
      <c r="C4" s="663" t="s">
        <v>89</v>
      </c>
      <c r="D4" s="663" t="s">
        <v>76</v>
      </c>
      <c r="E4" s="663" t="s">
        <v>34</v>
      </c>
      <c r="F4" s="679" t="s">
        <v>872</v>
      </c>
      <c r="G4" s="903" t="s">
        <v>1651</v>
      </c>
      <c r="H4" s="903" t="s">
        <v>873</v>
      </c>
      <c r="I4" s="904" t="s">
        <v>874</v>
      </c>
      <c r="J4" s="889" t="s">
        <v>92</v>
      </c>
      <c r="K4" s="889">
        <v>1</v>
      </c>
      <c r="L4" s="890">
        <f>IF(J4="Diaria",+(K4/360),IF(J4="Mensual",+(K4/12),IF(J4="Bimestral",+(K4/6),IF(J4="Trimestral",+(K4/4),IF(J4="Semestral",+(K4/2),IF(J4="Anual",+(K4/1),""))))))</f>
        <v>0.5</v>
      </c>
      <c r="M4" s="889" t="s">
        <v>70</v>
      </c>
      <c r="N4" s="88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889" t="s">
        <v>70</v>
      </c>
      <c r="P4" s="88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889" t="s">
        <v>31</v>
      </c>
      <c r="R4" s="88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893" t="s">
        <v>57</v>
      </c>
      <c r="T4" s="893" t="s">
        <v>58</v>
      </c>
      <c r="U4" s="893">
        <f>+MAX(N4,P4,R4)</f>
        <v>0.2</v>
      </c>
      <c r="V4" s="905" t="str">
        <f>IF(L4&lt;=20%,"Muy baja",IF(L4&lt;=40%,"Baja",IF(L4&lt;=60%,"Media",IF(L4&lt;=80%,"Alta",IF(L4&lt;=100%,"Muy alta",IF(L4&gt;=100%,"Muy alta",""))))))</f>
        <v>Media</v>
      </c>
      <c r="W4" s="902">
        <f>+IFERROR(VLOOKUP(V4,[8]Fórmula!$F$1:$G$6,2,FALSE),"")</f>
        <v>0.6</v>
      </c>
      <c r="X4" s="905" t="str">
        <f>IF(U4=20%,"Leve",IF(U4=40%,"Menor",IF(U4=60%,"Moderado",IF(U4=80%,"Mayor",IF(U4=100%,"Catastrófico","")))))</f>
        <v>Leve</v>
      </c>
      <c r="Y4" s="902">
        <f>+IFERROR(VLOOKUP(X4,[8]Fórmula!$H$1:$I$6,2,FALSE),"")</f>
        <v>0.2</v>
      </c>
      <c r="Z4" s="893" t="str">
        <f>+IFERROR(VLOOKUP(V4&amp;X4,[8]Fórmula!$C$2:$D$26,2,FALSE),"")</f>
        <v>Moderado</v>
      </c>
      <c r="AA4" s="902">
        <f>IF(Z4="Bajo",25%,IF(Z4="Moderado",50%,IF(Z4="Alto",75%,IF(Z4="Extremo",100%,""))))</f>
        <v>0.5</v>
      </c>
      <c r="AB4" s="902"/>
      <c r="AC4" s="106" t="s">
        <v>1521</v>
      </c>
      <c r="AD4" s="106" t="s">
        <v>54</v>
      </c>
      <c r="AE4" s="107">
        <f t="shared" ref="AE4:AE10" si="0">IF(AD4="Preventivo",25%,IF(AD4="Detectivo",15%,IF(AD4="Correctivo",10%,"")))</f>
        <v>0.25</v>
      </c>
      <c r="AF4" s="102" t="s">
        <v>195</v>
      </c>
      <c r="AG4" s="107">
        <f t="shared" ref="AG4:AG10" si="1">IF(AF4="Manual",15%,IF(AF4="Automático",25%,""))</f>
        <v>0.15</v>
      </c>
      <c r="AH4" s="107">
        <f t="shared" ref="AH4:AH10" si="2">+AG4+AE4</f>
        <v>0.4</v>
      </c>
      <c r="AI4" s="452" t="s">
        <v>39</v>
      </c>
      <c r="AJ4" s="102"/>
      <c r="AK4" s="102">
        <f>+AH4*AA4</f>
        <v>0.2</v>
      </c>
      <c r="AL4" s="109">
        <f>+AA4-AK4</f>
        <v>0.3</v>
      </c>
      <c r="AM4" s="724" t="str">
        <f>+IF(C4="Corrupción","Moderado",IF(AL6&lt;=25%,"Bajo",IF(AL6&lt;=50%,"Moderado",IF(AL6&lt;=75%,"Alto",IF(AL6&gt;75%,"Extremo","")))))</f>
        <v>Bajo</v>
      </c>
      <c r="AN4" s="908" t="s">
        <v>56</v>
      </c>
      <c r="AO4" s="912">
        <v>1</v>
      </c>
      <c r="AP4" s="903" t="s">
        <v>876</v>
      </c>
      <c r="AQ4" s="903" t="s">
        <v>877</v>
      </c>
      <c r="AR4" s="913">
        <v>44927</v>
      </c>
      <c r="AS4" s="913">
        <v>45291</v>
      </c>
      <c r="AT4" s="903" t="s">
        <v>812</v>
      </c>
      <c r="AU4" s="113">
        <v>44985</v>
      </c>
      <c r="AV4" s="504" t="s">
        <v>878</v>
      </c>
      <c r="AW4" s="502" t="s">
        <v>283</v>
      </c>
      <c r="AX4" s="115">
        <v>45046</v>
      </c>
      <c r="AY4" s="84" t="s">
        <v>1520</v>
      </c>
      <c r="AZ4" s="84" t="s">
        <v>1518</v>
      </c>
      <c r="BA4" s="115">
        <v>45107</v>
      </c>
      <c r="BB4" s="84" t="s">
        <v>1519</v>
      </c>
      <c r="BC4" s="119" t="s">
        <v>1518</v>
      </c>
      <c r="BD4" s="115">
        <v>45169</v>
      </c>
      <c r="BE4" s="34"/>
      <c r="BF4" s="97"/>
      <c r="BG4" s="97"/>
      <c r="BH4" s="97"/>
      <c r="BI4" s="34">
        <v>45230</v>
      </c>
      <c r="BJ4" s="34"/>
      <c r="BK4" s="97"/>
      <c r="BL4" s="97"/>
      <c r="BM4" s="97"/>
      <c r="BN4" s="34">
        <v>45291</v>
      </c>
      <c r="BO4" s="34"/>
      <c r="BP4" s="97"/>
      <c r="BQ4" s="97"/>
      <c r="BR4" s="97"/>
    </row>
    <row r="5" spans="1:70" ht="315" x14ac:dyDescent="0.25">
      <c r="A5" s="675"/>
      <c r="B5" s="663"/>
      <c r="C5" s="663"/>
      <c r="D5" s="663"/>
      <c r="E5" s="663"/>
      <c r="F5" s="679"/>
      <c r="G5" s="903"/>
      <c r="H5" s="903"/>
      <c r="I5" s="904"/>
      <c r="J5" s="889"/>
      <c r="K5" s="889"/>
      <c r="L5" s="890"/>
      <c r="M5" s="889"/>
      <c r="N5" s="889"/>
      <c r="O5" s="889"/>
      <c r="P5" s="889"/>
      <c r="Q5" s="889"/>
      <c r="R5" s="889"/>
      <c r="S5" s="893"/>
      <c r="T5" s="893"/>
      <c r="U5" s="893"/>
      <c r="V5" s="905"/>
      <c r="W5" s="902"/>
      <c r="X5" s="905"/>
      <c r="Y5" s="902"/>
      <c r="Z5" s="893"/>
      <c r="AA5" s="902"/>
      <c r="AB5" s="902"/>
      <c r="AC5" s="106" t="s">
        <v>1517</v>
      </c>
      <c r="AD5" s="106" t="s">
        <v>37</v>
      </c>
      <c r="AE5" s="107">
        <f t="shared" si="0"/>
        <v>0.15</v>
      </c>
      <c r="AF5" s="102" t="s">
        <v>195</v>
      </c>
      <c r="AG5" s="107">
        <f t="shared" si="1"/>
        <v>0.15</v>
      </c>
      <c r="AH5" s="107">
        <f t="shared" si="2"/>
        <v>0.3</v>
      </c>
      <c r="AI5" s="452" t="s">
        <v>39</v>
      </c>
      <c r="AJ5" s="102"/>
      <c r="AK5" s="102">
        <f>+AL4*AH5</f>
        <v>0.09</v>
      </c>
      <c r="AL5" s="109">
        <f>+AL4-AK5</f>
        <v>0.21</v>
      </c>
      <c r="AM5" s="724"/>
      <c r="AN5" s="908"/>
      <c r="AO5" s="912"/>
      <c r="AP5" s="903"/>
      <c r="AQ5" s="903"/>
      <c r="AR5" s="913"/>
      <c r="AS5" s="913"/>
      <c r="AT5" s="903"/>
      <c r="AU5" s="113">
        <v>44985</v>
      </c>
      <c r="AV5" s="505" t="s">
        <v>879</v>
      </c>
      <c r="AW5" s="503" t="s">
        <v>283</v>
      </c>
      <c r="AX5" s="115">
        <v>45046</v>
      </c>
      <c r="AY5" s="84" t="s">
        <v>1516</v>
      </c>
      <c r="AZ5" s="84" t="s">
        <v>1511</v>
      </c>
      <c r="BA5" s="115">
        <v>45107</v>
      </c>
      <c r="BB5" s="84" t="s">
        <v>1515</v>
      </c>
      <c r="BC5" s="119" t="s">
        <v>1511</v>
      </c>
      <c r="BD5" s="115">
        <v>45169</v>
      </c>
      <c r="BE5" s="34"/>
      <c r="BF5" s="97"/>
      <c r="BG5" s="97"/>
      <c r="BH5" s="97"/>
      <c r="BI5" s="34">
        <v>45230</v>
      </c>
      <c r="BJ5" s="34"/>
      <c r="BK5" s="97"/>
      <c r="BL5" s="97"/>
      <c r="BM5" s="97"/>
      <c r="BN5" s="34">
        <v>45291</v>
      </c>
      <c r="BO5" s="34"/>
      <c r="BP5" s="97"/>
      <c r="BQ5" s="97"/>
      <c r="BR5" s="97"/>
    </row>
    <row r="6" spans="1:70" ht="144" customHeight="1" x14ac:dyDescent="0.25">
      <c r="A6" s="675"/>
      <c r="B6" s="663"/>
      <c r="C6" s="663"/>
      <c r="D6" s="663"/>
      <c r="E6" s="663"/>
      <c r="F6" s="679"/>
      <c r="G6" s="903"/>
      <c r="H6" s="903"/>
      <c r="I6" s="904"/>
      <c r="J6" s="889"/>
      <c r="K6" s="889"/>
      <c r="L6" s="890"/>
      <c r="M6" s="889"/>
      <c r="N6" s="889"/>
      <c r="O6" s="889"/>
      <c r="P6" s="889"/>
      <c r="Q6" s="889"/>
      <c r="R6" s="889"/>
      <c r="S6" s="893"/>
      <c r="T6" s="893"/>
      <c r="U6" s="893"/>
      <c r="V6" s="905"/>
      <c r="W6" s="902"/>
      <c r="X6" s="905"/>
      <c r="Y6" s="902"/>
      <c r="Z6" s="893"/>
      <c r="AA6" s="902"/>
      <c r="AB6" s="902"/>
      <c r="AC6" s="106" t="s">
        <v>1514</v>
      </c>
      <c r="AD6" s="106" t="s">
        <v>37</v>
      </c>
      <c r="AE6" s="107">
        <f t="shared" si="0"/>
        <v>0.15</v>
      </c>
      <c r="AF6" s="102" t="s">
        <v>195</v>
      </c>
      <c r="AG6" s="107">
        <f t="shared" si="1"/>
        <v>0.15</v>
      </c>
      <c r="AH6" s="107">
        <f t="shared" si="2"/>
        <v>0.3</v>
      </c>
      <c r="AI6" s="452" t="s">
        <v>39</v>
      </c>
      <c r="AJ6" s="102"/>
      <c r="AK6" s="102">
        <f>+AL5*AH6</f>
        <v>6.3E-2</v>
      </c>
      <c r="AL6" s="109">
        <f>+AL5-AK6</f>
        <v>0.14699999999999999</v>
      </c>
      <c r="AM6" s="724"/>
      <c r="AN6" s="908"/>
      <c r="AO6" s="213">
        <v>2</v>
      </c>
      <c r="AP6" s="214" t="s">
        <v>880</v>
      </c>
      <c r="AQ6" s="455" t="s">
        <v>877</v>
      </c>
      <c r="AR6" s="215">
        <v>44927</v>
      </c>
      <c r="AS6" s="215">
        <v>45290</v>
      </c>
      <c r="AT6" s="456" t="s">
        <v>881</v>
      </c>
      <c r="AU6" s="113">
        <v>44985</v>
      </c>
      <c r="AV6" s="505" t="s">
        <v>882</v>
      </c>
      <c r="AW6" s="503" t="s">
        <v>883</v>
      </c>
      <c r="AX6" s="115">
        <v>45046</v>
      </c>
      <c r="AY6" s="84" t="s">
        <v>1513</v>
      </c>
      <c r="AZ6" s="461" t="s">
        <v>1511</v>
      </c>
      <c r="BA6" s="115">
        <v>45107</v>
      </c>
      <c r="BB6" s="84" t="s">
        <v>1512</v>
      </c>
      <c r="BC6" s="461" t="s">
        <v>1511</v>
      </c>
      <c r="BD6" s="115">
        <v>45169</v>
      </c>
      <c r="BE6" s="34"/>
      <c r="BF6" s="85"/>
      <c r="BG6" s="85"/>
      <c r="BH6" s="85"/>
      <c r="BI6" s="34">
        <v>45230</v>
      </c>
      <c r="BJ6" s="34"/>
      <c r="BK6" s="85"/>
      <c r="BL6" s="85"/>
      <c r="BM6" s="85"/>
      <c r="BN6" s="34">
        <v>45291</v>
      </c>
      <c r="BO6" s="34"/>
      <c r="BP6" s="85"/>
      <c r="BQ6" s="85"/>
      <c r="BR6" s="85"/>
    </row>
    <row r="7" spans="1:70" ht="273.75" customHeight="1" x14ac:dyDescent="0.25">
      <c r="A7" s="823" t="s">
        <v>197</v>
      </c>
      <c r="B7" s="825" t="s">
        <v>99</v>
      </c>
      <c r="C7" s="825" t="s">
        <v>89</v>
      </c>
      <c r="D7" s="825" t="s">
        <v>76</v>
      </c>
      <c r="E7" s="825" t="s">
        <v>88</v>
      </c>
      <c r="F7" s="885" t="s">
        <v>884</v>
      </c>
      <c r="G7" s="885" t="s">
        <v>1652</v>
      </c>
      <c r="H7" s="885" t="s">
        <v>885</v>
      </c>
      <c r="I7" s="885" t="s">
        <v>886</v>
      </c>
      <c r="J7" s="825" t="s">
        <v>92</v>
      </c>
      <c r="K7" s="825">
        <v>1</v>
      </c>
      <c r="L7" s="828">
        <f>IF(J7="Diaria",+(K7/360),IF(J7="Mensual",+(K7/12),IF(J7="Bimestral",+(K7/6),IF(J7="Trimestral",+(K7/4),IF(J7="Semestral",+(K7/2),IF(J7="Anual",+(K7/1),""))))))</f>
        <v>0.5</v>
      </c>
      <c r="M7" s="825" t="s">
        <v>60</v>
      </c>
      <c r="N7" s="66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825" t="s">
        <v>46</v>
      </c>
      <c r="P7" s="66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825" t="s">
        <v>70</v>
      </c>
      <c r="R7" s="66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830" t="s">
        <v>57</v>
      </c>
      <c r="T7" s="830" t="s">
        <v>58</v>
      </c>
      <c r="U7" s="658">
        <f>+MAX(N7,P7,R7)</f>
        <v>0.6</v>
      </c>
      <c r="V7" s="842" t="str">
        <f>IF(L7&lt;=20%,"Muy baja",IF(L7&lt;=40%,"Baja",IF(L7&lt;=60%,"Media",IF(L7&lt;=80%,"Alta",IF(L7&lt;=100%,"Muy alta",IF(L7&gt;=100%,"Muy alta",""))))))</f>
        <v>Media</v>
      </c>
      <c r="W7" s="669">
        <f>+IFERROR(VLOOKUP(V7,[8]Fórmula!$F$1:$G$6,2,FALSE),"")</f>
        <v>0.6</v>
      </c>
      <c r="X7" s="842" t="str">
        <f>IF(U7=20%,"Leve",IF(U7=40%,"Menor",IF(U7=60%,"Moderado",IF(U7=80%,"Mayor",IF(U7=100%,"Catastrófico","")))))</f>
        <v>Moderado</v>
      </c>
      <c r="Y7" s="669">
        <f>+IFERROR(VLOOKUP(X7,[8]Fórmula!$H$1:$I$6,2,FALSE),"")</f>
        <v>0.6</v>
      </c>
      <c r="Z7" s="836" t="str">
        <f>+IFERROR(VLOOKUP(V7&amp;X7,[8]Fórmula!$C$2:$D$26,2,FALSE),"")</f>
        <v>Moderado</v>
      </c>
      <c r="AA7" s="661">
        <f>IF(Z7="Bajo",25%,IF(Z7="Moderado",50%,IF(Z7="Alto",75%,IF(Z7="Extremo",100%,""))))</f>
        <v>0.5</v>
      </c>
      <c r="AB7" s="834"/>
      <c r="AC7" s="49" t="s">
        <v>1510</v>
      </c>
      <c r="AD7" s="49" t="s">
        <v>54</v>
      </c>
      <c r="AE7" s="31">
        <f t="shared" si="0"/>
        <v>0.25</v>
      </c>
      <c r="AF7" s="386" t="s">
        <v>195</v>
      </c>
      <c r="AG7" s="31">
        <f t="shared" si="1"/>
        <v>0.15</v>
      </c>
      <c r="AH7" s="31">
        <f t="shared" si="2"/>
        <v>0.4</v>
      </c>
      <c r="AI7" s="373" t="s">
        <v>23</v>
      </c>
      <c r="AJ7" s="386" t="s">
        <v>887</v>
      </c>
      <c r="AK7" s="386">
        <f>+AH7*AA7</f>
        <v>0.2</v>
      </c>
      <c r="AL7" s="32">
        <f>+AA7-AK7</f>
        <v>0.3</v>
      </c>
      <c r="AM7" s="707" t="str">
        <f>+IF(C7="Corrupción","Moderado",IF(AL11&lt;=25%,"Bajo",IF(AL11&lt;=50%,"Moderado",IF(AL11&lt;=75%,"Alto",IF(AL11&gt;75%,"Extremo","")))))</f>
        <v>Bajo</v>
      </c>
      <c r="AN7" s="838" t="s">
        <v>56</v>
      </c>
      <c r="AO7" s="152">
        <v>1</v>
      </c>
      <c r="AP7" s="94" t="s">
        <v>888</v>
      </c>
      <c r="AQ7" s="375" t="s">
        <v>875</v>
      </c>
      <c r="AR7" s="376">
        <v>44927</v>
      </c>
      <c r="AS7" s="376">
        <v>45290</v>
      </c>
      <c r="AT7" s="48" t="s">
        <v>889</v>
      </c>
      <c r="AU7" s="83">
        <v>44985</v>
      </c>
      <c r="AV7" s="204" t="s">
        <v>890</v>
      </c>
      <c r="AW7" s="556" t="s">
        <v>891</v>
      </c>
      <c r="AX7" s="34">
        <v>45046</v>
      </c>
      <c r="AY7" s="84" t="s">
        <v>1509</v>
      </c>
      <c r="AZ7" s="84" t="s">
        <v>891</v>
      </c>
      <c r="BA7" s="34">
        <v>45107</v>
      </c>
      <c r="BB7" s="84" t="s">
        <v>1508</v>
      </c>
      <c r="BC7" s="84" t="s">
        <v>891</v>
      </c>
      <c r="BD7" s="34">
        <v>45169</v>
      </c>
      <c r="BE7" s="34"/>
      <c r="BF7" s="84"/>
      <c r="BG7" s="84"/>
      <c r="BH7" s="84"/>
      <c r="BI7" s="34">
        <v>45230</v>
      </c>
      <c r="BJ7" s="34"/>
      <c r="BK7" s="84"/>
      <c r="BL7" s="84"/>
      <c r="BM7" s="84"/>
      <c r="BN7" s="34">
        <v>45291</v>
      </c>
      <c r="BO7" s="34"/>
      <c r="BP7" s="84"/>
      <c r="BQ7" s="84"/>
      <c r="BR7" s="84"/>
    </row>
    <row r="8" spans="1:70" ht="183.75" customHeight="1" x14ac:dyDescent="0.25">
      <c r="A8" s="881"/>
      <c r="B8" s="883"/>
      <c r="C8" s="883"/>
      <c r="D8" s="883"/>
      <c r="E8" s="883"/>
      <c r="F8" s="886"/>
      <c r="G8" s="886"/>
      <c r="H8" s="886"/>
      <c r="I8" s="886"/>
      <c r="J8" s="883"/>
      <c r="K8" s="883"/>
      <c r="L8" s="906"/>
      <c r="M8" s="883"/>
      <c r="N8" s="663"/>
      <c r="O8" s="883"/>
      <c r="P8" s="663"/>
      <c r="Q8" s="883"/>
      <c r="R8" s="663"/>
      <c r="S8" s="891"/>
      <c r="T8" s="891"/>
      <c r="U8" s="658"/>
      <c r="V8" s="894"/>
      <c r="W8" s="669"/>
      <c r="X8" s="894"/>
      <c r="Y8" s="669"/>
      <c r="Z8" s="896"/>
      <c r="AA8" s="661"/>
      <c r="AB8" s="898"/>
      <c r="AC8" s="49" t="s">
        <v>1496</v>
      </c>
      <c r="AD8" s="49" t="s">
        <v>54</v>
      </c>
      <c r="AE8" s="31">
        <f t="shared" si="0"/>
        <v>0.25</v>
      </c>
      <c r="AF8" s="386" t="s">
        <v>195</v>
      </c>
      <c r="AG8" s="31">
        <f t="shared" si="1"/>
        <v>0.15</v>
      </c>
      <c r="AH8" s="31">
        <f t="shared" si="2"/>
        <v>0.4</v>
      </c>
      <c r="AI8" s="373" t="s">
        <v>23</v>
      </c>
      <c r="AJ8" s="386" t="s">
        <v>892</v>
      </c>
      <c r="AK8" s="386">
        <f>+AL7*AH8</f>
        <v>0.12</v>
      </c>
      <c r="AL8" s="32">
        <f>+AL7-AK8</f>
        <v>0.18</v>
      </c>
      <c r="AM8" s="814"/>
      <c r="AN8" s="909"/>
      <c r="AO8" s="158">
        <v>2</v>
      </c>
      <c r="AP8" s="214" t="s">
        <v>893</v>
      </c>
      <c r="AQ8" s="455" t="s">
        <v>894</v>
      </c>
      <c r="AR8" s="215">
        <v>44927</v>
      </c>
      <c r="AS8" s="215">
        <v>45290</v>
      </c>
      <c r="AT8" s="241" t="s">
        <v>895</v>
      </c>
      <c r="AU8" s="113">
        <v>44985</v>
      </c>
      <c r="AV8" s="506" t="s">
        <v>896</v>
      </c>
      <c r="AW8" s="555" t="s">
        <v>897</v>
      </c>
      <c r="AX8" s="115">
        <v>45046</v>
      </c>
      <c r="AY8" s="84" t="s">
        <v>1507</v>
      </c>
      <c r="AZ8" s="84" t="s">
        <v>897</v>
      </c>
      <c r="BA8" s="115">
        <v>45107</v>
      </c>
      <c r="BB8" s="84" t="s">
        <v>1506</v>
      </c>
      <c r="BC8" s="84" t="s">
        <v>897</v>
      </c>
      <c r="BD8" s="115">
        <v>45169</v>
      </c>
      <c r="BE8" s="34"/>
      <c r="BF8" s="90"/>
      <c r="BG8" s="90"/>
      <c r="BH8" s="90"/>
      <c r="BI8" s="34">
        <v>45230</v>
      </c>
      <c r="BJ8" s="34"/>
      <c r="BK8" s="90"/>
      <c r="BL8" s="90"/>
      <c r="BM8" s="90"/>
      <c r="BN8" s="34">
        <v>45291</v>
      </c>
      <c r="BO8" s="34"/>
      <c r="BP8" s="90"/>
      <c r="BQ8" s="90"/>
      <c r="BR8" s="90"/>
    </row>
    <row r="9" spans="1:70" ht="126" customHeight="1" x14ac:dyDescent="0.25">
      <c r="A9" s="881"/>
      <c r="B9" s="883"/>
      <c r="C9" s="883"/>
      <c r="D9" s="883"/>
      <c r="E9" s="883"/>
      <c r="F9" s="886"/>
      <c r="G9" s="886"/>
      <c r="H9" s="886"/>
      <c r="I9" s="886"/>
      <c r="J9" s="883"/>
      <c r="K9" s="883"/>
      <c r="L9" s="906"/>
      <c r="M9" s="883"/>
      <c r="N9" s="663"/>
      <c r="O9" s="883"/>
      <c r="P9" s="663"/>
      <c r="Q9" s="883"/>
      <c r="R9" s="663"/>
      <c r="S9" s="891"/>
      <c r="T9" s="891"/>
      <c r="U9" s="658"/>
      <c r="V9" s="894"/>
      <c r="W9" s="669"/>
      <c r="X9" s="894"/>
      <c r="Y9" s="669"/>
      <c r="Z9" s="896"/>
      <c r="AA9" s="661"/>
      <c r="AB9" s="898"/>
      <c r="AC9" s="49" t="s">
        <v>1505</v>
      </c>
      <c r="AD9" s="49" t="s">
        <v>37</v>
      </c>
      <c r="AE9" s="31">
        <f t="shared" si="0"/>
        <v>0.15</v>
      </c>
      <c r="AF9" s="386" t="s">
        <v>195</v>
      </c>
      <c r="AG9" s="31">
        <f t="shared" si="1"/>
        <v>0.15</v>
      </c>
      <c r="AH9" s="31">
        <f t="shared" si="2"/>
        <v>0.3</v>
      </c>
      <c r="AI9" s="373" t="s">
        <v>23</v>
      </c>
      <c r="AJ9" s="386" t="s">
        <v>898</v>
      </c>
      <c r="AK9" s="386">
        <f>+AL8*AH9</f>
        <v>5.3999999999999999E-2</v>
      </c>
      <c r="AL9" s="32">
        <f>+AL8-AK9</f>
        <v>0.126</v>
      </c>
      <c r="AM9" s="814"/>
      <c r="AN9" s="909"/>
      <c r="AO9" s="158">
        <v>3</v>
      </c>
      <c r="AP9" s="47" t="s">
        <v>899</v>
      </c>
      <c r="AQ9" s="375" t="s">
        <v>875</v>
      </c>
      <c r="AR9" s="215">
        <v>44927</v>
      </c>
      <c r="AS9" s="215">
        <v>45290</v>
      </c>
      <c r="AT9" s="48" t="s">
        <v>1612</v>
      </c>
      <c r="AU9" s="83">
        <v>44985</v>
      </c>
      <c r="AV9" s="506" t="s">
        <v>900</v>
      </c>
      <c r="AW9" s="119" t="s">
        <v>897</v>
      </c>
      <c r="AX9" s="34">
        <v>45046</v>
      </c>
      <c r="AY9" s="84" t="s">
        <v>1495</v>
      </c>
      <c r="AZ9" s="84" t="s">
        <v>1473</v>
      </c>
      <c r="BA9" s="210">
        <v>45107</v>
      </c>
      <c r="BB9" s="84" t="s">
        <v>1504</v>
      </c>
      <c r="BC9" s="84" t="s">
        <v>1473</v>
      </c>
      <c r="BD9" s="34">
        <v>45169</v>
      </c>
      <c r="BE9" s="34"/>
      <c r="BF9" s="34"/>
      <c r="BG9" s="34"/>
      <c r="BH9" s="34"/>
      <c r="BI9" s="34">
        <v>45230</v>
      </c>
      <c r="BJ9" s="34"/>
      <c r="BK9" s="34"/>
      <c r="BL9" s="34"/>
      <c r="BM9" s="34"/>
      <c r="BN9" s="34">
        <v>45291</v>
      </c>
      <c r="BO9" s="34"/>
      <c r="BP9" s="34"/>
      <c r="BQ9" s="34"/>
      <c r="BR9" s="34"/>
    </row>
    <row r="10" spans="1:70" ht="216" customHeight="1" x14ac:dyDescent="0.25">
      <c r="A10" s="881"/>
      <c r="B10" s="883"/>
      <c r="C10" s="883"/>
      <c r="D10" s="883"/>
      <c r="E10" s="883"/>
      <c r="F10" s="886"/>
      <c r="G10" s="886"/>
      <c r="H10" s="886"/>
      <c r="I10" s="886"/>
      <c r="J10" s="883"/>
      <c r="K10" s="883"/>
      <c r="L10" s="906"/>
      <c r="M10" s="883"/>
      <c r="N10" s="663"/>
      <c r="O10" s="883"/>
      <c r="P10" s="663"/>
      <c r="Q10" s="883"/>
      <c r="R10" s="663"/>
      <c r="S10" s="891"/>
      <c r="T10" s="891"/>
      <c r="U10" s="658"/>
      <c r="V10" s="894"/>
      <c r="W10" s="669"/>
      <c r="X10" s="894"/>
      <c r="Y10" s="669"/>
      <c r="Z10" s="896"/>
      <c r="AA10" s="661"/>
      <c r="AB10" s="898"/>
      <c r="AC10" s="106" t="s">
        <v>1503</v>
      </c>
      <c r="AD10" s="106" t="s">
        <v>37</v>
      </c>
      <c r="AE10" s="107">
        <f t="shared" si="0"/>
        <v>0.15</v>
      </c>
      <c r="AF10" s="102" t="s">
        <v>195</v>
      </c>
      <c r="AG10" s="107">
        <f t="shared" si="1"/>
        <v>0.15</v>
      </c>
      <c r="AH10" s="107">
        <f t="shared" si="2"/>
        <v>0.3</v>
      </c>
      <c r="AI10" s="452" t="s">
        <v>23</v>
      </c>
      <c r="AJ10" s="102" t="s">
        <v>901</v>
      </c>
      <c r="AK10" s="102">
        <f>+AL9*AH10</f>
        <v>3.78E-2</v>
      </c>
      <c r="AL10" s="109">
        <f>+AL9-AK10</f>
        <v>8.8200000000000001E-2</v>
      </c>
      <c r="AM10" s="900"/>
      <c r="AN10" s="910"/>
      <c r="AO10" s="213">
        <v>4</v>
      </c>
      <c r="AP10" s="216" t="s">
        <v>902</v>
      </c>
      <c r="AQ10" s="111" t="s">
        <v>903</v>
      </c>
      <c r="AR10" s="215">
        <v>44927</v>
      </c>
      <c r="AS10" s="215">
        <v>45290</v>
      </c>
      <c r="AT10" s="111" t="s">
        <v>904</v>
      </c>
      <c r="AU10" s="113">
        <v>44985</v>
      </c>
      <c r="AV10" s="216" t="s">
        <v>905</v>
      </c>
      <c r="AW10" s="114" t="s">
        <v>906</v>
      </c>
      <c r="AX10" s="115">
        <v>45046</v>
      </c>
      <c r="AY10" s="84" t="s">
        <v>1502</v>
      </c>
      <c r="AZ10" s="84" t="s">
        <v>1497</v>
      </c>
      <c r="BA10" s="217">
        <v>45107</v>
      </c>
      <c r="BB10" s="84" t="s">
        <v>1501</v>
      </c>
      <c r="BC10" s="84" t="s">
        <v>1497</v>
      </c>
      <c r="BD10" s="115">
        <v>45169</v>
      </c>
      <c r="BE10" s="34"/>
      <c r="BF10" s="84"/>
      <c r="BG10" s="84"/>
      <c r="BH10" s="84"/>
      <c r="BI10" s="34">
        <v>45230</v>
      </c>
      <c r="BJ10" s="34"/>
      <c r="BK10" s="84"/>
      <c r="BL10" s="84"/>
      <c r="BM10" s="84"/>
      <c r="BN10" s="34">
        <v>45291</v>
      </c>
      <c r="BO10" s="34"/>
      <c r="BP10" s="84"/>
      <c r="BQ10" s="84"/>
      <c r="BR10" s="84"/>
    </row>
    <row r="11" spans="1:70" ht="189.75" customHeight="1" x14ac:dyDescent="0.25">
      <c r="A11" s="882"/>
      <c r="B11" s="884"/>
      <c r="C11" s="884"/>
      <c r="D11" s="884"/>
      <c r="E11" s="884"/>
      <c r="F11" s="887"/>
      <c r="G11" s="887"/>
      <c r="H11" s="887"/>
      <c r="I11" s="887"/>
      <c r="J11" s="884"/>
      <c r="K11" s="884"/>
      <c r="L11" s="907"/>
      <c r="M11" s="884"/>
      <c r="N11" s="373"/>
      <c r="O11" s="884"/>
      <c r="P11" s="373"/>
      <c r="Q11" s="884"/>
      <c r="R11" s="373"/>
      <c r="S11" s="892"/>
      <c r="T11" s="892"/>
      <c r="U11" s="368"/>
      <c r="V11" s="895"/>
      <c r="W11" s="379"/>
      <c r="X11" s="895"/>
      <c r="Y11" s="379"/>
      <c r="Z11" s="897"/>
      <c r="AA11" s="371"/>
      <c r="AB11" s="899"/>
      <c r="AC11" s="49" t="s">
        <v>1500</v>
      </c>
      <c r="AD11" s="49"/>
      <c r="AE11" s="31"/>
      <c r="AF11" s="386"/>
      <c r="AG11" s="31"/>
      <c r="AH11" s="31"/>
      <c r="AI11" s="373" t="s">
        <v>39</v>
      </c>
      <c r="AJ11" s="386"/>
      <c r="AK11" s="386"/>
      <c r="AL11" s="32">
        <f>+AL10-AK11</f>
        <v>8.8200000000000001E-2</v>
      </c>
      <c r="AM11" s="815"/>
      <c r="AN11" s="911"/>
      <c r="AO11" s="158"/>
      <c r="AP11" s="33"/>
      <c r="AQ11" s="377"/>
      <c r="AR11" s="376"/>
      <c r="AS11" s="376"/>
      <c r="AT11" s="377"/>
      <c r="AU11" s="83"/>
      <c r="AV11" s="84" t="s">
        <v>907</v>
      </c>
      <c r="AW11" s="84" t="s">
        <v>908</v>
      </c>
      <c r="AX11" s="34">
        <v>45046</v>
      </c>
      <c r="AY11" s="84" t="s">
        <v>1499</v>
      </c>
      <c r="AZ11" s="84" t="s">
        <v>1497</v>
      </c>
      <c r="BA11" s="217">
        <v>45107</v>
      </c>
      <c r="BB11" s="84" t="s">
        <v>1498</v>
      </c>
      <c r="BC11" s="119" t="s">
        <v>1497</v>
      </c>
      <c r="BD11" s="34"/>
      <c r="BE11" s="34"/>
      <c r="BF11" s="84"/>
      <c r="BG11" s="84"/>
      <c r="BH11" s="84"/>
      <c r="BI11" s="34">
        <v>45230</v>
      </c>
      <c r="BJ11" s="34"/>
      <c r="BK11" s="84"/>
      <c r="BL11" s="84"/>
      <c r="BM11" s="84"/>
      <c r="BN11" s="34">
        <v>45291</v>
      </c>
      <c r="BO11" s="34"/>
      <c r="BP11" s="84"/>
      <c r="BQ11" s="84"/>
      <c r="BR11" s="84"/>
    </row>
    <row r="12" spans="1:70" ht="129" customHeight="1" x14ac:dyDescent="0.25">
      <c r="A12" s="675" t="s">
        <v>187</v>
      </c>
      <c r="B12" s="663" t="s">
        <v>99</v>
      </c>
      <c r="C12" s="663" t="s">
        <v>89</v>
      </c>
      <c r="D12" s="663" t="s">
        <v>76</v>
      </c>
      <c r="E12" s="663" t="s">
        <v>34</v>
      </c>
      <c r="F12" s="679" t="s">
        <v>909</v>
      </c>
      <c r="G12" s="665" t="s">
        <v>1653</v>
      </c>
      <c r="H12" s="665" t="s">
        <v>910</v>
      </c>
      <c r="I12" s="679" t="s">
        <v>911</v>
      </c>
      <c r="J12" s="663" t="s">
        <v>92</v>
      </c>
      <c r="K12" s="663">
        <v>1</v>
      </c>
      <c r="L12" s="673">
        <f>IF(J12="Diaria",+(K12/360),IF(J12="Mensual",+(K12/12),IF(J12="Bimestral",+(K12/6),IF(J12="Trimestral",+(K12/4),IF(J12="Semestral",+(K12/2),IF(J12="Anual",+(K12/1),""))))))</f>
        <v>0.5</v>
      </c>
      <c r="M12" s="663" t="s">
        <v>29</v>
      </c>
      <c r="N12" s="663">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663" t="s">
        <v>70</v>
      </c>
      <c r="P12" s="663">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663" t="s">
        <v>70</v>
      </c>
      <c r="R12" s="663">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58" t="s">
        <v>70</v>
      </c>
      <c r="T12" s="658" t="s">
        <v>43</v>
      </c>
      <c r="U12" s="658">
        <f>+MAX(N12,P12,R12)</f>
        <v>0.2</v>
      </c>
      <c r="V12" s="662" t="str">
        <f>IF(L12&lt;=20%,"Muy baja",IF(L12&lt;=40%,"Baja",IF(L12&lt;=60%,"Media",IF(L12&lt;=80%,"Alta",IF(L12&lt;=100%,"Muy alta",IF(L12&gt;=100%,"Muy alta",""))))))</f>
        <v>Media</v>
      </c>
      <c r="W12" s="661">
        <f>+IFERROR(VLOOKUP(V12,[8]Fórmula!$F$1:$G$6,2,FALSE),"")</f>
        <v>0.6</v>
      </c>
      <c r="X12" s="660" t="str">
        <f>IF(U12=20%,"Leve",IF(U12=40%,"Menor",IF(U12=60%,"Moderado",IF(U12=80%,"Mayor",IF(U12=100%,"Catastrófico","")))))</f>
        <v>Leve</v>
      </c>
      <c r="Y12" s="661">
        <f>+IFERROR(VLOOKUP(X12,[8]Fórmula!$H$1:$I$6,2,FALSE),"")</f>
        <v>0.2</v>
      </c>
      <c r="Z12" s="670" t="str">
        <f>+IFERROR(VLOOKUP(V12&amp;X12,[8]Fórmula!$C$2:$D$26,2,FALSE),"")</f>
        <v>Moderado</v>
      </c>
      <c r="AA12" s="661">
        <f>IF(Z12="Bajo",25%,IF(Z12="Moderado",50%,IF(Z12="Alto",75%,IF(Z12="Extremo",100%,""))))</f>
        <v>0.5</v>
      </c>
      <c r="AB12" s="678" t="s">
        <v>912</v>
      </c>
      <c r="AC12" s="49" t="s">
        <v>1496</v>
      </c>
      <c r="AD12" s="49" t="s">
        <v>54</v>
      </c>
      <c r="AE12" s="31">
        <f t="shared" ref="AE12:AE22" si="3">IF(AD12="Preventivo",25%,IF(AD12="Detectivo",15%,IF(AD12="Correctivo",10%,"")))</f>
        <v>0.25</v>
      </c>
      <c r="AF12" s="386" t="s">
        <v>195</v>
      </c>
      <c r="AG12" s="31">
        <f t="shared" ref="AG12:AG24" si="4">IF(AF12="Manual",15%,IF(AF12="Automático",25%,""))</f>
        <v>0.15</v>
      </c>
      <c r="AH12" s="31">
        <f t="shared" ref="AH12:AH24" si="5">+AG12+AE12</f>
        <v>0.4</v>
      </c>
      <c r="AI12" s="373" t="s">
        <v>23</v>
      </c>
      <c r="AJ12" s="49" t="s">
        <v>913</v>
      </c>
      <c r="AK12" s="386">
        <f>+AH12*AA12</f>
        <v>0.2</v>
      </c>
      <c r="AL12" s="32">
        <f>+AA12-AK12</f>
        <v>0.3</v>
      </c>
      <c r="AM12" s="724" t="str">
        <f>+IF(C12="Corrupción","Moderado",IF(AL14&lt;=25%,"Bajo",IF(AL14&lt;=50%,"Moderado",IF(AL14&lt;=75%,"Alto",IF(AL14&gt;75%,"Extremo","")))))</f>
        <v>Bajo</v>
      </c>
      <c r="AN12" s="672" t="s">
        <v>56</v>
      </c>
      <c r="AO12" s="157">
        <v>1</v>
      </c>
      <c r="AP12" s="69" t="s">
        <v>914</v>
      </c>
      <c r="AQ12" s="375" t="s">
        <v>877</v>
      </c>
      <c r="AR12" s="376">
        <v>44927</v>
      </c>
      <c r="AS12" s="376">
        <v>45291</v>
      </c>
      <c r="AT12" s="35" t="s">
        <v>915</v>
      </c>
      <c r="AU12" s="83">
        <v>44985</v>
      </c>
      <c r="AV12" s="84" t="s">
        <v>916</v>
      </c>
      <c r="AW12" s="84" t="s">
        <v>917</v>
      </c>
      <c r="AX12" s="34">
        <v>45046</v>
      </c>
      <c r="AY12" s="84" t="s">
        <v>1495</v>
      </c>
      <c r="AZ12" s="90" t="s">
        <v>1473</v>
      </c>
      <c r="BA12" s="34">
        <v>45107</v>
      </c>
      <c r="BB12" s="84" t="s">
        <v>1494</v>
      </c>
      <c r="BC12" s="90" t="s">
        <v>1473</v>
      </c>
      <c r="BD12" s="34">
        <v>45169</v>
      </c>
      <c r="BE12" s="34"/>
      <c r="BF12" s="84"/>
      <c r="BG12" s="84"/>
      <c r="BH12" s="84"/>
      <c r="BI12" s="34">
        <v>45230</v>
      </c>
      <c r="BJ12" s="34"/>
      <c r="BK12" s="84"/>
      <c r="BL12" s="84"/>
      <c r="BM12" s="84"/>
      <c r="BN12" s="34">
        <v>45291</v>
      </c>
      <c r="BO12" s="34"/>
      <c r="BP12" s="84"/>
      <c r="BQ12" s="84"/>
      <c r="BR12" s="84"/>
    </row>
    <row r="13" spans="1:70" ht="217.5" customHeight="1" x14ac:dyDescent="0.25">
      <c r="A13" s="675"/>
      <c r="B13" s="663"/>
      <c r="C13" s="663"/>
      <c r="D13" s="663"/>
      <c r="E13" s="663"/>
      <c r="F13" s="679"/>
      <c r="G13" s="665"/>
      <c r="H13" s="665"/>
      <c r="I13" s="679"/>
      <c r="J13" s="663"/>
      <c r="K13" s="663"/>
      <c r="L13" s="673"/>
      <c r="M13" s="663"/>
      <c r="N13" s="663"/>
      <c r="O13" s="663"/>
      <c r="P13" s="663"/>
      <c r="Q13" s="663"/>
      <c r="R13" s="663"/>
      <c r="S13" s="658"/>
      <c r="T13" s="658"/>
      <c r="U13" s="658"/>
      <c r="V13" s="662"/>
      <c r="W13" s="661"/>
      <c r="X13" s="660"/>
      <c r="Y13" s="661"/>
      <c r="Z13" s="670"/>
      <c r="AA13" s="661"/>
      <c r="AB13" s="678"/>
      <c r="AC13" s="49" t="s">
        <v>1493</v>
      </c>
      <c r="AD13" s="49" t="s">
        <v>54</v>
      </c>
      <c r="AE13" s="31">
        <f t="shared" si="3"/>
        <v>0.25</v>
      </c>
      <c r="AF13" s="386" t="s">
        <v>195</v>
      </c>
      <c r="AG13" s="31">
        <f t="shared" si="4"/>
        <v>0.15</v>
      </c>
      <c r="AH13" s="31">
        <f t="shared" si="5"/>
        <v>0.4</v>
      </c>
      <c r="AI13" s="373" t="s">
        <v>23</v>
      </c>
      <c r="AJ13" s="49" t="s">
        <v>918</v>
      </c>
      <c r="AK13" s="386">
        <f>+AL12*AH13</f>
        <v>0.12</v>
      </c>
      <c r="AL13" s="32">
        <f>+AL12-AK13</f>
        <v>0.18</v>
      </c>
      <c r="AM13" s="724"/>
      <c r="AN13" s="672"/>
      <c r="AO13" s="157">
        <v>2</v>
      </c>
      <c r="AP13" s="29" t="s">
        <v>919</v>
      </c>
      <c r="AQ13" s="373" t="s">
        <v>877</v>
      </c>
      <c r="AR13" s="376">
        <v>44927</v>
      </c>
      <c r="AS13" s="376">
        <v>45291</v>
      </c>
      <c r="AT13" s="35" t="s">
        <v>920</v>
      </c>
      <c r="AU13" s="83">
        <v>44985</v>
      </c>
      <c r="AV13" s="84" t="s">
        <v>921</v>
      </c>
      <c r="AW13" s="119" t="s">
        <v>922</v>
      </c>
      <c r="AX13" s="34">
        <v>45046</v>
      </c>
      <c r="AY13" s="84" t="s">
        <v>1492</v>
      </c>
      <c r="AZ13" s="84" t="s">
        <v>1487</v>
      </c>
      <c r="BA13" s="34">
        <v>45107</v>
      </c>
      <c r="BB13" s="84" t="s">
        <v>1491</v>
      </c>
      <c r="BC13" s="84" t="s">
        <v>1487</v>
      </c>
      <c r="BD13" s="34">
        <v>45169</v>
      </c>
      <c r="BE13" s="34"/>
      <c r="BF13" s="84"/>
      <c r="BG13" s="84"/>
      <c r="BH13" s="84"/>
      <c r="BI13" s="34">
        <v>45230</v>
      </c>
      <c r="BJ13" s="34"/>
      <c r="BK13" s="84"/>
      <c r="BL13" s="84"/>
      <c r="BM13" s="84"/>
      <c r="BN13" s="34">
        <v>45291</v>
      </c>
      <c r="BO13" s="34"/>
      <c r="BP13" s="84"/>
      <c r="BQ13" s="84"/>
      <c r="BR13" s="84"/>
    </row>
    <row r="14" spans="1:70" ht="183" customHeight="1" x14ac:dyDescent="0.25">
      <c r="A14" s="675"/>
      <c r="B14" s="663"/>
      <c r="C14" s="663"/>
      <c r="D14" s="663"/>
      <c r="E14" s="663"/>
      <c r="F14" s="679"/>
      <c r="G14" s="665"/>
      <c r="H14" s="665"/>
      <c r="I14" s="679"/>
      <c r="J14" s="663"/>
      <c r="K14" s="663"/>
      <c r="L14" s="673"/>
      <c r="M14" s="663"/>
      <c r="N14" s="663"/>
      <c r="O14" s="663"/>
      <c r="P14" s="663"/>
      <c r="Q14" s="663"/>
      <c r="R14" s="663"/>
      <c r="S14" s="658"/>
      <c r="T14" s="658"/>
      <c r="U14" s="658"/>
      <c r="V14" s="662"/>
      <c r="W14" s="661"/>
      <c r="X14" s="660"/>
      <c r="Y14" s="661"/>
      <c r="Z14" s="670"/>
      <c r="AA14" s="661"/>
      <c r="AB14" s="678"/>
      <c r="AC14" s="49" t="s">
        <v>1490</v>
      </c>
      <c r="AD14" s="49" t="s">
        <v>54</v>
      </c>
      <c r="AE14" s="31">
        <f t="shared" si="3"/>
        <v>0.25</v>
      </c>
      <c r="AF14" s="386" t="s">
        <v>195</v>
      </c>
      <c r="AG14" s="31">
        <f t="shared" si="4"/>
        <v>0.15</v>
      </c>
      <c r="AH14" s="31">
        <f t="shared" si="5"/>
        <v>0.4</v>
      </c>
      <c r="AI14" s="373" t="s">
        <v>23</v>
      </c>
      <c r="AJ14" s="386" t="s">
        <v>923</v>
      </c>
      <c r="AK14" s="386">
        <f>+AL13*AH14</f>
        <v>7.1999999999999995E-2</v>
      </c>
      <c r="AL14" s="32">
        <f>+AL13-AK14</f>
        <v>0.108</v>
      </c>
      <c r="AM14" s="724"/>
      <c r="AN14" s="672"/>
      <c r="AO14" s="167">
        <v>3</v>
      </c>
      <c r="AP14" s="47" t="s">
        <v>924</v>
      </c>
      <c r="AQ14" s="375" t="s">
        <v>925</v>
      </c>
      <c r="AR14" s="376">
        <v>44927</v>
      </c>
      <c r="AS14" s="376">
        <v>45291</v>
      </c>
      <c r="AT14" s="387" t="s">
        <v>923</v>
      </c>
      <c r="AU14" s="83">
        <v>44985</v>
      </c>
      <c r="AV14" s="84" t="s">
        <v>926</v>
      </c>
      <c r="AW14" s="84" t="s">
        <v>927</v>
      </c>
      <c r="AX14" s="34">
        <v>45046</v>
      </c>
      <c r="AY14" s="84" t="s">
        <v>1489</v>
      </c>
      <c r="AZ14" s="84" t="s">
        <v>1487</v>
      </c>
      <c r="BA14" s="34">
        <v>45107</v>
      </c>
      <c r="BB14" s="84" t="s">
        <v>1488</v>
      </c>
      <c r="BC14" s="84" t="s">
        <v>1487</v>
      </c>
      <c r="BD14" s="34">
        <v>45169</v>
      </c>
      <c r="BE14" s="34"/>
      <c r="BF14" s="84"/>
      <c r="BG14" s="84"/>
      <c r="BH14" s="84"/>
      <c r="BI14" s="34">
        <v>45230</v>
      </c>
      <c r="BJ14" s="34"/>
      <c r="BK14" s="84"/>
      <c r="BL14" s="84"/>
      <c r="BM14" s="84"/>
      <c r="BN14" s="34">
        <v>45291</v>
      </c>
      <c r="BO14" s="34"/>
      <c r="BP14" s="84"/>
      <c r="BQ14" s="84"/>
      <c r="BR14" s="84"/>
    </row>
    <row r="15" spans="1:70" ht="303" customHeight="1" thickBot="1" x14ac:dyDescent="0.3">
      <c r="A15" s="675" t="s">
        <v>187</v>
      </c>
      <c r="B15" s="663" t="s">
        <v>99</v>
      </c>
      <c r="C15" s="663" t="s">
        <v>89</v>
      </c>
      <c r="D15" s="663" t="s">
        <v>76</v>
      </c>
      <c r="E15" s="663" t="s">
        <v>34</v>
      </c>
      <c r="F15" s="679" t="s">
        <v>928</v>
      </c>
      <c r="G15" s="665" t="s">
        <v>1654</v>
      </c>
      <c r="H15" s="665" t="s">
        <v>929</v>
      </c>
      <c r="I15" s="679" t="s">
        <v>930</v>
      </c>
      <c r="J15" s="663" t="s">
        <v>92</v>
      </c>
      <c r="K15" s="663">
        <v>1</v>
      </c>
      <c r="L15" s="673">
        <f>IF(J15="Diaria",+(K15/360),IF(J15="Mensual",+(K15/12),IF(J15="Bimestral",+(K15/6),IF(J15="Trimestral",+(K15/4),IF(J15="Semestral",+(K15/2),IF(J15="Anual",+(K15/1),""))))))</f>
        <v>0.5</v>
      </c>
      <c r="M15" s="663" t="s">
        <v>60</v>
      </c>
      <c r="N15" s="66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663" t="s">
        <v>46</v>
      </c>
      <c r="P15" s="66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663" t="s">
        <v>70</v>
      </c>
      <c r="R15" s="66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58" t="s">
        <v>57</v>
      </c>
      <c r="T15" s="658" t="s">
        <v>58</v>
      </c>
      <c r="U15" s="658">
        <f>+MAX(N15,P15,R15)</f>
        <v>0.6</v>
      </c>
      <c r="V15" s="662" t="str">
        <f>IF(L15&lt;=20%,"Muy baja",IF(L15&lt;=40%,"Baja",IF(L15&lt;=60%,"Media",IF(L15&lt;=80%,"Alta",IF(L15&lt;=100%,"Muy alta",IF(L15&gt;=100%,"Muy alta",""))))))</f>
        <v>Media</v>
      </c>
      <c r="W15" s="669">
        <f>+IFERROR(VLOOKUP(V15,[8]Fórmula!$F$1:$G$6,2,FALSE),"")</f>
        <v>0.6</v>
      </c>
      <c r="X15" s="662" t="str">
        <f>IF(U15=20%,"Leve",IF(U15=40%,"Menor",IF(U15=60%,"Moderado",IF(U15=80%,"Mayor",IF(U15=100%,"Catastrófico","")))))</f>
        <v>Moderado</v>
      </c>
      <c r="Y15" s="669">
        <f>+IFERROR(VLOOKUP(X15,[8]Fórmula!$H$1:$I$6,2,FALSE),"")</f>
        <v>0.6</v>
      </c>
      <c r="Z15" s="670" t="str">
        <f>+IFERROR(VLOOKUP(V15&amp;X15,[8]Fórmula!$C$2:$D$26,2,FALSE),"")</f>
        <v>Moderado</v>
      </c>
      <c r="AA15" s="661">
        <f>IF(Z15="Bajo",25%,IF(Z15="Moderado",50%,IF(Z15="Alto",75%,IF(Z15="Extremo",100%,""))))</f>
        <v>0.5</v>
      </c>
      <c r="AB15" s="661"/>
      <c r="AC15" s="49" t="str">
        <f>+AC7</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5" s="49" t="s">
        <v>54</v>
      </c>
      <c r="AE15" s="31">
        <f t="shared" si="3"/>
        <v>0.25</v>
      </c>
      <c r="AF15" s="386" t="s">
        <v>195</v>
      </c>
      <c r="AG15" s="31">
        <f t="shared" si="4"/>
        <v>0.15</v>
      </c>
      <c r="AH15" s="31">
        <f t="shared" si="5"/>
        <v>0.4</v>
      </c>
      <c r="AI15" s="373" t="s">
        <v>23</v>
      </c>
      <c r="AJ15" s="49" t="s">
        <v>931</v>
      </c>
      <c r="AK15" s="386">
        <f>+AH15*AA15</f>
        <v>0.2</v>
      </c>
      <c r="AL15" s="32">
        <f>+AA15-AK15</f>
        <v>0.3</v>
      </c>
      <c r="AM15" s="724" t="str">
        <f>+IF(C15="Corrupción","Moderado",IF(AL16&lt;=25%,"Bajo",IF(AL16&lt;=50%,"Moderado",IF(AL16&lt;=75%,"Alto",IF(AL16&gt;75%,"Extremo","")))))</f>
        <v>Bajo</v>
      </c>
      <c r="AN15" s="672" t="s">
        <v>56</v>
      </c>
      <c r="AO15" s="152">
        <v>1</v>
      </c>
      <c r="AP15" s="94"/>
      <c r="AQ15" s="375" t="s">
        <v>875</v>
      </c>
      <c r="AR15" s="376">
        <v>44927</v>
      </c>
      <c r="AS15" s="376">
        <v>45290</v>
      </c>
      <c r="AT15" s="48" t="s">
        <v>278</v>
      </c>
      <c r="AU15" s="83">
        <v>44985</v>
      </c>
      <c r="AV15" s="84" t="s">
        <v>932</v>
      </c>
      <c r="AW15" s="84" t="s">
        <v>933</v>
      </c>
      <c r="AX15" s="34">
        <v>45046</v>
      </c>
      <c r="AY15" s="84" t="s">
        <v>1486</v>
      </c>
      <c r="AZ15" s="84" t="s">
        <v>1481</v>
      </c>
      <c r="BA15" s="34">
        <v>45107</v>
      </c>
      <c r="BB15" s="84" t="s">
        <v>1485</v>
      </c>
      <c r="BC15" s="84" t="s">
        <v>1481</v>
      </c>
      <c r="BD15" s="34">
        <v>45169</v>
      </c>
      <c r="BE15" s="34"/>
      <c r="BF15" s="125"/>
      <c r="BG15" s="125"/>
      <c r="BH15" s="125"/>
      <c r="BI15" s="126">
        <v>45230</v>
      </c>
      <c r="BJ15" s="34"/>
      <c r="BK15" s="125"/>
      <c r="BL15" s="125"/>
      <c r="BM15" s="125"/>
      <c r="BN15" s="126">
        <v>45291</v>
      </c>
      <c r="BO15" s="34"/>
      <c r="BP15" s="125"/>
      <c r="BQ15" s="125"/>
      <c r="BR15" s="125"/>
    </row>
    <row r="16" spans="1:70" ht="142.5" customHeight="1" thickBot="1" x14ac:dyDescent="0.3">
      <c r="A16" s="675"/>
      <c r="B16" s="663"/>
      <c r="C16" s="663"/>
      <c r="D16" s="663"/>
      <c r="E16" s="663"/>
      <c r="F16" s="679"/>
      <c r="G16" s="665"/>
      <c r="H16" s="665"/>
      <c r="I16" s="679"/>
      <c r="J16" s="663"/>
      <c r="K16" s="663"/>
      <c r="L16" s="673"/>
      <c r="M16" s="663"/>
      <c r="N16" s="663"/>
      <c r="O16" s="663"/>
      <c r="P16" s="663"/>
      <c r="Q16" s="663"/>
      <c r="R16" s="663"/>
      <c r="S16" s="658"/>
      <c r="T16" s="658"/>
      <c r="U16" s="658"/>
      <c r="V16" s="662"/>
      <c r="W16" s="669"/>
      <c r="X16" s="662"/>
      <c r="Y16" s="669"/>
      <c r="Z16" s="670"/>
      <c r="AA16" s="661"/>
      <c r="AB16" s="661"/>
      <c r="AC16" s="49" t="s">
        <v>1484</v>
      </c>
      <c r="AD16" s="49" t="s">
        <v>37</v>
      </c>
      <c r="AE16" s="31">
        <f t="shared" si="3"/>
        <v>0.15</v>
      </c>
      <c r="AF16" s="386" t="s">
        <v>195</v>
      </c>
      <c r="AG16" s="31">
        <f t="shared" si="4"/>
        <v>0.15</v>
      </c>
      <c r="AH16" s="31">
        <f t="shared" si="5"/>
        <v>0.3</v>
      </c>
      <c r="AI16" s="373" t="s">
        <v>23</v>
      </c>
      <c r="AJ16" s="386" t="s">
        <v>934</v>
      </c>
      <c r="AK16" s="386">
        <f>+AL15*AH16</f>
        <v>0.09</v>
      </c>
      <c r="AL16" s="32">
        <f>+AL15-AK16</f>
        <v>0.21</v>
      </c>
      <c r="AM16" s="724"/>
      <c r="AN16" s="672"/>
      <c r="AO16" s="158">
        <v>2</v>
      </c>
      <c r="AP16" s="49" t="s">
        <v>935</v>
      </c>
      <c r="AQ16" s="375" t="s">
        <v>875</v>
      </c>
      <c r="AR16" s="376">
        <v>44927</v>
      </c>
      <c r="AS16" s="376">
        <v>45290</v>
      </c>
      <c r="AT16" s="386" t="s">
        <v>309</v>
      </c>
      <c r="AU16" s="83">
        <v>44985</v>
      </c>
      <c r="AV16" s="84" t="s">
        <v>936</v>
      </c>
      <c r="AW16" s="84" t="s">
        <v>937</v>
      </c>
      <c r="AX16" s="34">
        <v>45046</v>
      </c>
      <c r="AY16" s="84" t="s">
        <v>1483</v>
      </c>
      <c r="AZ16" s="84" t="s">
        <v>1481</v>
      </c>
      <c r="BA16" s="210">
        <v>45107</v>
      </c>
      <c r="BB16" s="84" t="s">
        <v>1482</v>
      </c>
      <c r="BC16" s="84" t="s">
        <v>1481</v>
      </c>
      <c r="BD16" s="34">
        <v>45169</v>
      </c>
      <c r="BE16" s="34"/>
      <c r="BF16" s="125"/>
      <c r="BG16" s="125"/>
      <c r="BH16" s="125"/>
      <c r="BI16" s="126">
        <v>45230</v>
      </c>
      <c r="BJ16" s="34"/>
      <c r="BK16" s="125"/>
      <c r="BL16" s="125"/>
      <c r="BM16" s="125"/>
      <c r="BN16" s="126">
        <v>45291</v>
      </c>
      <c r="BO16" s="34"/>
      <c r="BP16" s="125"/>
      <c r="BQ16" s="125"/>
      <c r="BR16" s="125"/>
    </row>
    <row r="17" spans="1:70" ht="246.75" customHeight="1" thickBot="1" x14ac:dyDescent="0.3">
      <c r="A17" s="901" t="s">
        <v>187</v>
      </c>
      <c r="B17" s="663" t="s">
        <v>99</v>
      </c>
      <c r="C17" s="663" t="s">
        <v>89</v>
      </c>
      <c r="D17" s="663" t="s">
        <v>12</v>
      </c>
      <c r="E17" s="663" t="s">
        <v>34</v>
      </c>
      <c r="F17" s="665" t="s">
        <v>938</v>
      </c>
      <c r="G17" s="665" t="s">
        <v>1655</v>
      </c>
      <c r="H17" s="665" t="s">
        <v>939</v>
      </c>
      <c r="I17" s="665" t="s">
        <v>940</v>
      </c>
      <c r="J17" s="663" t="s">
        <v>63</v>
      </c>
      <c r="K17" s="663">
        <v>0</v>
      </c>
      <c r="L17" s="673">
        <f>IF(J17="Diaria",+(K17/360),IF(J17="Mensual",+(K17/12),IF(J17="Bimestral",+(K17/6),IF(J17="Trimestral",+(K17/4),IF(J17="Semestral",+(K17/2),IF(J17="Anual",+(K17/1),""))))))</f>
        <v>0</v>
      </c>
      <c r="M17" s="663" t="s">
        <v>29</v>
      </c>
      <c r="N17" s="373">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663" t="s">
        <v>70</v>
      </c>
      <c r="P17" s="373">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663" t="s">
        <v>70</v>
      </c>
      <c r="R17" s="373">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58" t="s">
        <v>69</v>
      </c>
      <c r="T17" s="658" t="s">
        <v>58</v>
      </c>
      <c r="U17" s="86">
        <f>+MAX(N17,P17,R17)</f>
        <v>0.2</v>
      </c>
      <c r="V17" s="660" t="str">
        <f>IF(L17&lt;=20%,"Muy baja",IF(L17&lt;=40%,"Baja",IF(L17&lt;=60%,"Media",IF(L17&lt;=80%,"Alta",IF(L17&lt;=100%,"Muy alta",IF(L17&gt;=100%,"Muy alta",""))))))</f>
        <v>Muy baja</v>
      </c>
      <c r="W17" s="388">
        <f>+IFERROR(VLOOKUP(V17,[8]Fórmula!$F$1:$G$6,2,FALSE),"")</f>
        <v>0.2</v>
      </c>
      <c r="X17" s="660" t="str">
        <f>IF(U17=20%,"Leve",IF(U17=40%,"Menor",IF(U17=60%,"Moderado",IF(U17=80%,"Mayor",IF(U17=100%,"Catastrófico","")))))</f>
        <v>Leve</v>
      </c>
      <c r="Y17" s="388">
        <f>+IFERROR(VLOOKUP(X17,[8]Fórmula!$H$1:$I$6,2,FALSE),"")</f>
        <v>0.2</v>
      </c>
      <c r="Z17" s="724" t="str">
        <f>+IFERROR(VLOOKUP(V17&amp;X17,[8]Fórmula!$C$2:$D$26,2,FALSE),"")</f>
        <v>Bajo</v>
      </c>
      <c r="AA17" s="371">
        <f>IF(Z17="Bajo",25%,IF(Z17="Moderado",50%,IF(Z17="Alto",75%,IF(Z17="Extremo",100%,""))))</f>
        <v>0.25</v>
      </c>
      <c r="AB17" s="812" t="s">
        <v>941</v>
      </c>
      <c r="AC17" s="28" t="s">
        <v>1472</v>
      </c>
      <c r="AD17" s="28" t="s">
        <v>54</v>
      </c>
      <c r="AE17" s="37">
        <f t="shared" si="3"/>
        <v>0.25</v>
      </c>
      <c r="AF17" s="403" t="s">
        <v>195</v>
      </c>
      <c r="AG17" s="37">
        <f t="shared" si="4"/>
        <v>0.15</v>
      </c>
      <c r="AH17" s="37">
        <f t="shared" si="5"/>
        <v>0.4</v>
      </c>
      <c r="AI17" s="363" t="s">
        <v>23</v>
      </c>
      <c r="AJ17" s="174" t="s">
        <v>942</v>
      </c>
      <c r="AK17" s="403">
        <f>+AH17*AA17</f>
        <v>0.1</v>
      </c>
      <c r="AL17" s="467">
        <f>+AA17-AK17</f>
        <v>0.15</v>
      </c>
      <c r="AM17" s="707" t="str">
        <f>+IF(C17="Corrupción","Moderado",IF(AL18&lt;=25%,"Bajo",IF(AL18&lt;=50%,"Moderado",IF(AL18&lt;=75%,"Alto",IF(AL18&gt;75%,"Extremo","")))))</f>
        <v>Bajo</v>
      </c>
      <c r="AN17" s="838" t="s">
        <v>56</v>
      </c>
      <c r="AO17" s="154">
        <v>1</v>
      </c>
      <c r="AP17" s="95"/>
      <c r="AQ17" s="433"/>
      <c r="AR17" s="123"/>
      <c r="AS17" s="123"/>
      <c r="AT17" s="96"/>
      <c r="AU17" s="124">
        <v>44985</v>
      </c>
      <c r="AV17" s="95" t="s">
        <v>943</v>
      </c>
      <c r="AW17" s="125" t="s">
        <v>944</v>
      </c>
      <c r="AX17" s="126">
        <v>45046</v>
      </c>
      <c r="AY17" s="125" t="s">
        <v>1480</v>
      </c>
      <c r="AZ17" s="125" t="s">
        <v>1466</v>
      </c>
      <c r="BA17" s="206">
        <v>45107</v>
      </c>
      <c r="BB17" s="125" t="s">
        <v>1479</v>
      </c>
      <c r="BC17" s="125" t="s">
        <v>1466</v>
      </c>
      <c r="BD17" s="34">
        <v>45169</v>
      </c>
      <c r="BE17" s="34"/>
      <c r="BF17" s="125"/>
      <c r="BG17" s="125"/>
      <c r="BH17" s="125"/>
      <c r="BI17" s="126">
        <v>45230</v>
      </c>
      <c r="BJ17" s="34"/>
      <c r="BK17" s="125"/>
      <c r="BL17" s="125"/>
      <c r="BM17" s="125"/>
      <c r="BN17" s="126">
        <v>45291</v>
      </c>
      <c r="BO17" s="34"/>
      <c r="BP17" s="125"/>
      <c r="BQ17" s="125"/>
      <c r="BR17" s="125"/>
    </row>
    <row r="18" spans="1:70" ht="141" thickBot="1" x14ac:dyDescent="0.3">
      <c r="A18" s="901"/>
      <c r="B18" s="663"/>
      <c r="C18" s="663"/>
      <c r="D18" s="663"/>
      <c r="E18" s="663"/>
      <c r="F18" s="665"/>
      <c r="G18" s="665"/>
      <c r="H18" s="665"/>
      <c r="I18" s="665"/>
      <c r="J18" s="663"/>
      <c r="K18" s="663"/>
      <c r="L18" s="673"/>
      <c r="M18" s="663"/>
      <c r="N18" s="87"/>
      <c r="O18" s="663"/>
      <c r="P18" s="87"/>
      <c r="Q18" s="663"/>
      <c r="R18" s="87"/>
      <c r="S18" s="658"/>
      <c r="T18" s="658"/>
      <c r="U18" s="87"/>
      <c r="V18" s="660"/>
      <c r="W18" s="87"/>
      <c r="X18" s="660"/>
      <c r="Y18" s="175"/>
      <c r="Z18" s="724"/>
      <c r="AA18" s="87"/>
      <c r="AB18" s="812"/>
      <c r="AC18" s="28" t="s">
        <v>1469</v>
      </c>
      <c r="AD18" s="28" t="s">
        <v>54</v>
      </c>
      <c r="AE18" s="37">
        <f t="shared" si="3"/>
        <v>0.25</v>
      </c>
      <c r="AF18" s="403" t="s">
        <v>195</v>
      </c>
      <c r="AG18" s="37">
        <f t="shared" si="4"/>
        <v>0.15</v>
      </c>
      <c r="AH18" s="37">
        <f t="shared" si="5"/>
        <v>0.4</v>
      </c>
      <c r="AI18" s="363" t="s">
        <v>39</v>
      </c>
      <c r="AJ18" s="403"/>
      <c r="AK18" s="403">
        <f>+AH18*AA18</f>
        <v>0</v>
      </c>
      <c r="AL18" s="467">
        <f>+AA18-AK18</f>
        <v>0</v>
      </c>
      <c r="AM18" s="888"/>
      <c r="AN18" s="839"/>
      <c r="AO18" s="154">
        <v>1</v>
      </c>
      <c r="AP18" s="95"/>
      <c r="AQ18" s="433"/>
      <c r="AR18" s="123"/>
      <c r="AS18" s="123"/>
      <c r="AT18" s="96"/>
      <c r="AU18" s="124">
        <v>44985</v>
      </c>
      <c r="AV18" s="125" t="s">
        <v>945</v>
      </c>
      <c r="AW18" s="125" t="s">
        <v>944</v>
      </c>
      <c r="AX18" s="126">
        <v>45046</v>
      </c>
      <c r="AY18" s="125" t="s">
        <v>1478</v>
      </c>
      <c r="AZ18" s="125" t="s">
        <v>1466</v>
      </c>
      <c r="BA18" s="126">
        <v>45107</v>
      </c>
      <c r="BB18" s="125" t="s">
        <v>1477</v>
      </c>
      <c r="BC18" s="125" t="s">
        <v>1466</v>
      </c>
      <c r="BD18" s="34">
        <v>45169</v>
      </c>
      <c r="BE18" s="34"/>
      <c r="BF18" s="125"/>
      <c r="BG18" s="125"/>
      <c r="BH18" s="125"/>
      <c r="BI18" s="126">
        <v>45230</v>
      </c>
      <c r="BJ18" s="34"/>
      <c r="BK18" s="125"/>
      <c r="BL18" s="125"/>
      <c r="BM18" s="125"/>
      <c r="BN18" s="126">
        <v>45291</v>
      </c>
      <c r="BO18" s="34"/>
      <c r="BP18" s="125"/>
      <c r="BQ18" s="125"/>
      <c r="BR18" s="125"/>
    </row>
    <row r="19" spans="1:70" ht="240.75" customHeight="1" thickBot="1" x14ac:dyDescent="0.3">
      <c r="A19" s="384" t="s">
        <v>187</v>
      </c>
      <c r="B19" s="373" t="s">
        <v>99</v>
      </c>
      <c r="C19" s="373" t="s">
        <v>55</v>
      </c>
      <c r="D19" s="373" t="s">
        <v>76</v>
      </c>
      <c r="E19" s="373" t="s">
        <v>34</v>
      </c>
      <c r="F19" s="387" t="s">
        <v>285</v>
      </c>
      <c r="G19" s="375" t="s">
        <v>269</v>
      </c>
      <c r="H19" s="375" t="s">
        <v>287</v>
      </c>
      <c r="I19" s="387" t="s">
        <v>288</v>
      </c>
      <c r="J19" s="373" t="s">
        <v>32</v>
      </c>
      <c r="K19" s="373">
        <v>0</v>
      </c>
      <c r="L19" s="382">
        <f>IF(J19="Diaria",+(K19/360),IF(J19="Mensual",+(K19/12),IF(J19="Bimestral",+(K19/6),IF(J19="Trimestral",+(K19/4),IF(J19="Semestral",+(K19/2),IF(J19="Anual",+(K19/1),""))))))</f>
        <v>0</v>
      </c>
      <c r="M19" s="373" t="s">
        <v>70</v>
      </c>
      <c r="N19" s="373">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373" t="s">
        <v>30</v>
      </c>
      <c r="P19" s="373">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73" t="s">
        <v>70</v>
      </c>
      <c r="R19" s="373">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68" t="s">
        <v>70</v>
      </c>
      <c r="T19" s="368" t="s">
        <v>58</v>
      </c>
      <c r="U19" s="368">
        <f>+MAX(N19,P19,R19)</f>
        <v>0.2</v>
      </c>
      <c r="V19" s="372" t="str">
        <f>IF(L19&lt;=20%,"Muy baja",IF(L19&lt;=40%,"Baja",IF(L19&lt;=60%,"Media",IF(L19&lt;=80%,"Alta",IF(L19&lt;=100%,"Muy alta",IF(L19&gt;=100%,"Muy alta",""))))))</f>
        <v>Muy baja</v>
      </c>
      <c r="W19" s="379">
        <f>+IFERROR(VLOOKUP(V19,[8]Fórmula!$F$1:$G$6,2,FALSE),"")</f>
        <v>0.2</v>
      </c>
      <c r="X19" s="372" t="str">
        <f>IF(U19=20%,"Leve",IF(U19=40%,"Menor",IF(U19=60%,"Moderado",IF(U19=80%,"Mayor",IF(U19=100%,"Catastrófico","")))))</f>
        <v>Leve</v>
      </c>
      <c r="Y19" s="379">
        <f>+IFERROR(VLOOKUP(X19,[8]Fórmula!$H$1:$I$6,2,FALSE),"")</f>
        <v>0.2</v>
      </c>
      <c r="Z19" s="380" t="str">
        <f>+IFERROR(VLOOKUP(V19&amp;X19,[8]Fórmula!$C$2:$D$26,2,FALSE),"")</f>
        <v>Bajo</v>
      </c>
      <c r="AA19" s="371">
        <f>IF(Z19="Bajo",25%,IF(Z19="Moderado",50%,IF(Z19="Alto",75%,IF(Z19="Extremo",100%,""))))</f>
        <v>0.25</v>
      </c>
      <c r="AB19" s="371"/>
      <c r="AC19" s="49" t="s">
        <v>1476</v>
      </c>
      <c r="AD19" s="49" t="s">
        <v>54</v>
      </c>
      <c r="AE19" s="31">
        <f t="shared" si="3"/>
        <v>0.25</v>
      </c>
      <c r="AF19" s="386" t="s">
        <v>195</v>
      </c>
      <c r="AG19" s="31">
        <f t="shared" si="4"/>
        <v>0.15</v>
      </c>
      <c r="AH19" s="31">
        <f t="shared" si="5"/>
        <v>0.4</v>
      </c>
      <c r="AI19" s="373" t="s">
        <v>39</v>
      </c>
      <c r="AJ19" s="49"/>
      <c r="AK19" s="386">
        <f>+AH19*AA19</f>
        <v>0.1</v>
      </c>
      <c r="AL19" s="32">
        <f>+AA19-AK19</f>
        <v>0.15</v>
      </c>
      <c r="AM19" s="380" t="str">
        <f>+IF(C19="Corrupción","Moderado",IF(#REF!&lt;=25%,"Bajo",IF(#REF!&lt;=50%,"Moderado",IF(#REF!&lt;=75%,"Alto",IF(#REF!&gt;75%,"Extremo","")))))</f>
        <v>Moderado</v>
      </c>
      <c r="AN19" s="381" t="s">
        <v>56</v>
      </c>
      <c r="AO19" s="152">
        <v>1</v>
      </c>
      <c r="AP19" s="94" t="s">
        <v>291</v>
      </c>
      <c r="AQ19" s="375" t="s">
        <v>875</v>
      </c>
      <c r="AR19" s="376">
        <v>45170</v>
      </c>
      <c r="AS19" s="376">
        <v>45290</v>
      </c>
      <c r="AT19" s="48" t="s">
        <v>1613</v>
      </c>
      <c r="AU19" s="83">
        <v>44985</v>
      </c>
      <c r="AV19" s="84" t="s">
        <v>946</v>
      </c>
      <c r="AW19" s="84" t="s">
        <v>947</v>
      </c>
      <c r="AX19" s="34">
        <v>45046</v>
      </c>
      <c r="AY19" s="84" t="s">
        <v>1475</v>
      </c>
      <c r="AZ19" s="84" t="s">
        <v>1473</v>
      </c>
      <c r="BA19" s="34">
        <v>45107</v>
      </c>
      <c r="BB19" s="84" t="s">
        <v>1474</v>
      </c>
      <c r="BC19" s="84" t="s">
        <v>1473</v>
      </c>
      <c r="BD19" s="34">
        <v>45169</v>
      </c>
      <c r="BE19" s="34"/>
      <c r="BF19" s="125"/>
      <c r="BG19" s="125"/>
      <c r="BH19" s="125"/>
      <c r="BI19" s="126">
        <v>45230</v>
      </c>
      <c r="BJ19" s="34"/>
      <c r="BK19" s="125"/>
      <c r="BL19" s="125"/>
      <c r="BM19" s="125"/>
      <c r="BN19" s="126">
        <v>45291</v>
      </c>
      <c r="BO19" s="34"/>
      <c r="BP19" s="125"/>
      <c r="BQ19" s="125"/>
      <c r="BR19" s="125"/>
    </row>
    <row r="20" spans="1:70" ht="126.75" customHeight="1" thickBot="1" x14ac:dyDescent="0.3">
      <c r="A20" s="675" t="s">
        <v>187</v>
      </c>
      <c r="B20" s="663" t="s">
        <v>99</v>
      </c>
      <c r="C20" s="663" t="s">
        <v>55</v>
      </c>
      <c r="D20" s="663" t="s">
        <v>76</v>
      </c>
      <c r="E20" s="663" t="s">
        <v>34</v>
      </c>
      <c r="F20" s="679" t="s">
        <v>296</v>
      </c>
      <c r="G20" s="665" t="s">
        <v>286</v>
      </c>
      <c r="H20" s="665" t="s">
        <v>298</v>
      </c>
      <c r="I20" s="679" t="s">
        <v>299</v>
      </c>
      <c r="J20" s="663" t="s">
        <v>63</v>
      </c>
      <c r="K20" s="663">
        <v>0</v>
      </c>
      <c r="L20" s="673">
        <f>IF(J20="Diaria",+(K20/360),IF(J20="Mensual",+(K20/12),IF(J20="Bimestral",+(K20/6),IF(J20="Trimestral",+(K20/4),IF(J20="Semestral",+(K20/2),IF(J20="Anual",+(K20/1),""))))))</f>
        <v>0</v>
      </c>
      <c r="M20" s="663" t="s">
        <v>29</v>
      </c>
      <c r="N20" s="663">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663" t="s">
        <v>46</v>
      </c>
      <c r="P20" s="663">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663" t="s">
        <v>70</v>
      </c>
      <c r="R20" s="663">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658" t="s">
        <v>70</v>
      </c>
      <c r="T20" s="658" t="s">
        <v>58</v>
      </c>
      <c r="U20" s="658">
        <f>+MAX(N20,P20,R20)</f>
        <v>0.4</v>
      </c>
      <c r="V20" s="662" t="str">
        <f>IF(L20&lt;=20%,"Muy baja",IF(L20&lt;=40%,"Baja",IF(L20&lt;=60%,"Media",IF(L20&lt;=80%,"Alta",IF(L20&lt;=100%,"Muy alta",IF(L20&gt;=100%,"Muy alta",""))))))</f>
        <v>Muy baja</v>
      </c>
      <c r="W20" s="669">
        <f>+IFERROR(VLOOKUP(V20,[8]Fórmula!$F$1:$G$6,2,FALSE),"")</f>
        <v>0.2</v>
      </c>
      <c r="X20" s="662" t="str">
        <f>IF(U20=20%,"Leve",IF(U20=40%,"Menor",IF(U20=60%,"Moderado",IF(U20=80%,"Mayor",IF(U20=100%,"Catastrófico","")))))</f>
        <v>Menor</v>
      </c>
      <c r="Y20" s="669">
        <f>+IFERROR(VLOOKUP(X20,[8]Fórmula!$H$1:$I$6,2,FALSE),"")</f>
        <v>0.4</v>
      </c>
      <c r="Z20" s="670" t="str">
        <f>+IFERROR(VLOOKUP(V20&amp;X20,[8]Fórmula!$C$2:$D$26,2,FALSE),"")</f>
        <v>Bajo</v>
      </c>
      <c r="AA20" s="661">
        <f>IF(Z20="Bajo",25%,IF(Z20="Moderado",50%,IF(Z20="Alto",75%,IF(Z20="Extremo",100%,""))))</f>
        <v>0.25</v>
      </c>
      <c r="AB20" s="661"/>
      <c r="AC20" s="28" t="s">
        <v>1472</v>
      </c>
      <c r="AD20" s="49" t="s">
        <v>54</v>
      </c>
      <c r="AE20" s="31">
        <f t="shared" si="3"/>
        <v>0.25</v>
      </c>
      <c r="AF20" s="386" t="s">
        <v>195</v>
      </c>
      <c r="AG20" s="31">
        <f t="shared" si="4"/>
        <v>0.15</v>
      </c>
      <c r="AH20" s="31">
        <f t="shared" si="5"/>
        <v>0.4</v>
      </c>
      <c r="AI20" s="373" t="s">
        <v>23</v>
      </c>
      <c r="AJ20" s="49" t="s">
        <v>302</v>
      </c>
      <c r="AK20" s="386">
        <f>+AH20*AA20</f>
        <v>0.1</v>
      </c>
      <c r="AL20" s="32">
        <f>+AA20-AK20</f>
        <v>0.15</v>
      </c>
      <c r="AM20" s="670" t="str">
        <f>+IF(C20="Corrupción","Moderado",IF(AL21&lt;=25%,"Bajo",IF(AL21&lt;=50%,"Moderado",IF(AL21&lt;=75%,"Alto",IF(AL21&gt;75%,"Extremo","")))))</f>
        <v>Moderado</v>
      </c>
      <c r="AN20" s="672" t="s">
        <v>56</v>
      </c>
      <c r="AO20" s="152">
        <v>1</v>
      </c>
      <c r="AP20" s="94"/>
      <c r="AQ20" s="375"/>
      <c r="AR20" s="376"/>
      <c r="AS20" s="376"/>
      <c r="AT20" s="48"/>
      <c r="AU20" s="83">
        <v>44985</v>
      </c>
      <c r="AV20" s="95" t="s">
        <v>943</v>
      </c>
      <c r="AW20" s="84" t="s">
        <v>944</v>
      </c>
      <c r="AX20" s="34">
        <v>45046</v>
      </c>
      <c r="AY20" s="84" t="s">
        <v>1471</v>
      </c>
      <c r="AZ20" s="125" t="s">
        <v>1466</v>
      </c>
      <c r="BA20" s="34">
        <v>45107</v>
      </c>
      <c r="BB20" s="84" t="s">
        <v>1470</v>
      </c>
      <c r="BC20" s="125" t="s">
        <v>1466</v>
      </c>
      <c r="BD20" s="34">
        <v>45169</v>
      </c>
      <c r="BE20" s="34"/>
      <c r="BF20" s="125"/>
      <c r="BG20" s="125"/>
      <c r="BH20" s="125"/>
      <c r="BI20" s="126">
        <v>45230</v>
      </c>
      <c r="BJ20" s="34"/>
      <c r="BK20" s="125"/>
      <c r="BL20" s="125"/>
      <c r="BM20" s="125"/>
      <c r="BN20" s="126">
        <v>45291</v>
      </c>
      <c r="BO20" s="34"/>
      <c r="BP20" s="125"/>
      <c r="BQ20" s="125"/>
      <c r="BR20" s="125"/>
    </row>
    <row r="21" spans="1:70" ht="156.75" customHeight="1" thickBot="1" x14ac:dyDescent="0.3">
      <c r="A21" s="675"/>
      <c r="B21" s="663"/>
      <c r="C21" s="663"/>
      <c r="D21" s="663"/>
      <c r="E21" s="663"/>
      <c r="F21" s="679"/>
      <c r="G21" s="665"/>
      <c r="H21" s="665"/>
      <c r="I21" s="679"/>
      <c r="J21" s="663"/>
      <c r="K21" s="663"/>
      <c r="L21" s="673"/>
      <c r="M21" s="663"/>
      <c r="N21" s="663"/>
      <c r="O21" s="663"/>
      <c r="P21" s="663"/>
      <c r="Q21" s="663"/>
      <c r="R21" s="663"/>
      <c r="S21" s="658"/>
      <c r="T21" s="658"/>
      <c r="U21" s="658"/>
      <c r="V21" s="662"/>
      <c r="W21" s="669"/>
      <c r="X21" s="662"/>
      <c r="Y21" s="669"/>
      <c r="Z21" s="670"/>
      <c r="AA21" s="661"/>
      <c r="AB21" s="661"/>
      <c r="AC21" s="28" t="s">
        <v>1469</v>
      </c>
      <c r="AD21" s="28" t="s">
        <v>54</v>
      </c>
      <c r="AE21" s="37">
        <f t="shared" si="3"/>
        <v>0.25</v>
      </c>
      <c r="AF21" s="403" t="s">
        <v>195</v>
      </c>
      <c r="AG21" s="37">
        <f t="shared" si="4"/>
        <v>0.15</v>
      </c>
      <c r="AH21" s="37">
        <f t="shared" si="5"/>
        <v>0.4</v>
      </c>
      <c r="AI21" s="363" t="s">
        <v>39</v>
      </c>
      <c r="AJ21" s="403"/>
      <c r="AK21" s="386">
        <f>+AL20*AH21</f>
        <v>0.06</v>
      </c>
      <c r="AL21" s="32">
        <f>+AL20-AK21</f>
        <v>0.09</v>
      </c>
      <c r="AM21" s="670"/>
      <c r="AN21" s="672"/>
      <c r="AO21" s="158">
        <v>2</v>
      </c>
      <c r="AP21" s="49"/>
      <c r="AQ21" s="375"/>
      <c r="AR21" s="376"/>
      <c r="AS21" s="376"/>
      <c r="AT21" s="386"/>
      <c r="AU21" s="83">
        <v>44985</v>
      </c>
      <c r="AV21" s="125" t="s">
        <v>945</v>
      </c>
      <c r="AW21" s="84" t="s">
        <v>944</v>
      </c>
      <c r="AX21" s="34">
        <v>45046</v>
      </c>
      <c r="AY21" s="84" t="s">
        <v>1468</v>
      </c>
      <c r="AZ21" s="125" t="s">
        <v>1466</v>
      </c>
      <c r="BA21" s="210">
        <v>45107</v>
      </c>
      <c r="BB21" s="84" t="s">
        <v>1467</v>
      </c>
      <c r="BC21" s="125" t="s">
        <v>1466</v>
      </c>
      <c r="BD21" s="34">
        <v>45169</v>
      </c>
      <c r="BE21" s="34"/>
      <c r="BF21" s="125"/>
      <c r="BG21" s="125"/>
      <c r="BH21" s="125"/>
      <c r="BI21" s="126">
        <v>45230</v>
      </c>
      <c r="BJ21" s="34"/>
      <c r="BK21" s="125"/>
      <c r="BL21" s="125"/>
      <c r="BM21" s="125"/>
      <c r="BN21" s="126">
        <v>45291</v>
      </c>
      <c r="BO21" s="34"/>
      <c r="BP21" s="125"/>
      <c r="BQ21" s="125"/>
      <c r="BR21" s="125"/>
    </row>
    <row r="22" spans="1:70" ht="216.75" customHeight="1" thickBot="1" x14ac:dyDescent="0.3">
      <c r="A22" s="384" t="s">
        <v>187</v>
      </c>
      <c r="B22" s="373" t="s">
        <v>99</v>
      </c>
      <c r="C22" s="373" t="s">
        <v>55</v>
      </c>
      <c r="D22" s="373" t="s">
        <v>76</v>
      </c>
      <c r="E22" s="373" t="s">
        <v>34</v>
      </c>
      <c r="F22" s="387" t="s">
        <v>314</v>
      </c>
      <c r="G22" s="375" t="s">
        <v>297</v>
      </c>
      <c r="H22" s="375" t="s">
        <v>316</v>
      </c>
      <c r="I22" s="387" t="s">
        <v>317</v>
      </c>
      <c r="J22" s="373" t="s">
        <v>32</v>
      </c>
      <c r="K22" s="373">
        <v>0</v>
      </c>
      <c r="L22" s="382">
        <f>IF(J22="Diaria",+(K22/360),IF(J22="Mensual",+(K22/12),IF(J22="Bimestral",+(K22/6),IF(J22="Trimestral",+(K22/4),IF(J22="Semestral",+(K22/2),IF(J22="Anual",+(K22/1),""))))))</f>
        <v>0</v>
      </c>
      <c r="M22" s="373" t="s">
        <v>70</v>
      </c>
      <c r="N22" s="373">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373" t="s">
        <v>30</v>
      </c>
      <c r="P22" s="373">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373" t="s">
        <v>70</v>
      </c>
      <c r="R22" s="373">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368" t="s">
        <v>70</v>
      </c>
      <c r="T22" s="368" t="s">
        <v>58</v>
      </c>
      <c r="U22" s="368">
        <f>+MAX(N22,P22,R22)</f>
        <v>0.2</v>
      </c>
      <c r="V22" s="372" t="str">
        <f>IF(L22&lt;=20%,"Muy baja",IF(L22&lt;=40%,"Baja",IF(L22&lt;=60%,"Media",IF(L22&lt;=80%,"Alta",IF(L22&lt;=100%,"Muy alta",IF(L22&gt;=100%,"Muy alta",""))))))</f>
        <v>Muy baja</v>
      </c>
      <c r="W22" s="379">
        <f>+IFERROR(VLOOKUP(V22,[8]Fórmula!$F$1:$G$6,2,FALSE),"")</f>
        <v>0.2</v>
      </c>
      <c r="X22" s="372" t="str">
        <f>IF(U22=20%,"Leve",IF(U22=40%,"Menor",IF(U22=60%,"Moderado",IF(U22=80%,"Mayor",IF(U22=100%,"Catastrófico","")))))</f>
        <v>Leve</v>
      </c>
      <c r="Y22" s="379">
        <f>+IFERROR(VLOOKUP(X22,[8]Fórmula!$H$1:$I$6,2,FALSE),"")</f>
        <v>0.2</v>
      </c>
      <c r="Z22" s="380" t="str">
        <f>+IFERROR(VLOOKUP(V22&amp;X22,[8]Fórmula!$C$2:$D$26,2,FALSE),"")</f>
        <v>Bajo</v>
      </c>
      <c r="AA22" s="371">
        <f>IF(Z22="Bajo",25%,IF(Z22="Moderado",50%,IF(Z22="Alto",75%,IF(Z22="Extremo",100%,""))))</f>
        <v>0.25</v>
      </c>
      <c r="AB22" s="371"/>
      <c r="AC22" s="49" t="s">
        <v>1465</v>
      </c>
      <c r="AD22" s="49" t="s">
        <v>54</v>
      </c>
      <c r="AE22" s="31">
        <f t="shared" si="3"/>
        <v>0.25</v>
      </c>
      <c r="AF22" s="386" t="s">
        <v>195</v>
      </c>
      <c r="AG22" s="31">
        <f t="shared" si="4"/>
        <v>0.15</v>
      </c>
      <c r="AH22" s="31">
        <f t="shared" si="5"/>
        <v>0.4</v>
      </c>
      <c r="AI22" s="373" t="s">
        <v>39</v>
      </c>
      <c r="AJ22" s="49"/>
      <c r="AK22" s="386">
        <f>+AH22*AA22</f>
        <v>0.1</v>
      </c>
      <c r="AL22" s="32">
        <f>+AA22-AK22</f>
        <v>0.15</v>
      </c>
      <c r="AM22" s="380" t="str">
        <f>+IF(C22="Corrupción","Moderado",IF(#REF!&lt;=25%,"Bajo",IF(#REF!&lt;=50%,"Moderado",IF(#REF!&lt;=75%,"Alto",IF(#REF!&gt;75%,"Extremo","")))))</f>
        <v>Moderado</v>
      </c>
      <c r="AN22" s="381" t="s">
        <v>56</v>
      </c>
      <c r="AO22" s="152">
        <v>1</v>
      </c>
      <c r="AP22" s="94" t="s">
        <v>320</v>
      </c>
      <c r="AQ22" s="375" t="s">
        <v>875</v>
      </c>
      <c r="AR22" s="376">
        <v>45170</v>
      </c>
      <c r="AS22" s="376">
        <v>45290</v>
      </c>
      <c r="AT22" s="48" t="s">
        <v>1613</v>
      </c>
      <c r="AU22" s="83">
        <v>44985</v>
      </c>
      <c r="AV22" s="84" t="s">
        <v>948</v>
      </c>
      <c r="AW22" s="119" t="s">
        <v>949</v>
      </c>
      <c r="AX22" s="34">
        <v>45046</v>
      </c>
      <c r="AY22" s="84" t="s">
        <v>1464</v>
      </c>
      <c r="AZ22" s="84" t="s">
        <v>1462</v>
      </c>
      <c r="BA22" s="210">
        <v>45107</v>
      </c>
      <c r="BB22" s="84" t="s">
        <v>1463</v>
      </c>
      <c r="BC22" s="84" t="s">
        <v>1462</v>
      </c>
      <c r="BD22" s="34">
        <v>45169</v>
      </c>
      <c r="BE22" s="34"/>
      <c r="BF22" s="125"/>
      <c r="BG22" s="125"/>
      <c r="BH22" s="125"/>
      <c r="BI22" s="126">
        <v>45230</v>
      </c>
      <c r="BJ22" s="34"/>
      <c r="BK22" s="125"/>
      <c r="BL22" s="125"/>
      <c r="BM22" s="125"/>
      <c r="BN22" s="126">
        <v>45291</v>
      </c>
      <c r="BO22" s="34"/>
      <c r="BP22" s="125"/>
      <c r="BQ22" s="125"/>
      <c r="BR22" s="125"/>
    </row>
    <row r="23" spans="1:70" ht="134.25" customHeight="1" thickBot="1" x14ac:dyDescent="0.3">
      <c r="A23" s="441" t="s">
        <v>197</v>
      </c>
      <c r="B23" s="438" t="s">
        <v>99</v>
      </c>
      <c r="C23" s="438" t="s">
        <v>89</v>
      </c>
      <c r="D23" s="438" t="s">
        <v>76</v>
      </c>
      <c r="E23" s="438" t="s">
        <v>93</v>
      </c>
      <c r="F23" s="442" t="s">
        <v>868</v>
      </c>
      <c r="G23" s="438" t="s">
        <v>1632</v>
      </c>
      <c r="H23" s="438" t="s">
        <v>1604</v>
      </c>
      <c r="I23" s="442" t="s">
        <v>869</v>
      </c>
      <c r="J23" s="438" t="s">
        <v>32</v>
      </c>
      <c r="K23" s="438">
        <v>1</v>
      </c>
      <c r="L23" s="440">
        <f>IF(J23="Diaria",+(K23/360),IF(J23="Mensual",+(K23/12),IF(J23="Bimestral",+(K23/6),IF(J23="Trimestral",+(K23/4),IF(J23="Semestral",+(K23/2),IF(J23="Anual",+(K23/1),""))))))</f>
        <v>2.7777777777777779E-3</v>
      </c>
      <c r="M23" s="438" t="s">
        <v>70</v>
      </c>
      <c r="N23" s="438">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v>
      </c>
      <c r="O23" s="438" t="s">
        <v>30</v>
      </c>
      <c r="P23" s="438">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0.2</v>
      </c>
      <c r="Q23" s="438" t="s">
        <v>70</v>
      </c>
      <c r="R23" s="438">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437" t="s">
        <v>57</v>
      </c>
      <c r="T23" s="437" t="s">
        <v>43</v>
      </c>
      <c r="U23" s="437">
        <f>+MAX(N23,P23,R23)</f>
        <v>0.2</v>
      </c>
      <c r="V23" s="448" t="str">
        <f>IF(L23&lt;=20%,"Muy baja",IF(L23&lt;=40%,"Baja",IF(L23&lt;=60%,"Media",IF(L23&lt;=80%,"Alta",IF(L23&lt;=100%,"Muy alta",IF(L23&gt;=100%,"Muy alta",""))))))</f>
        <v>Muy baja</v>
      </c>
      <c r="W23" s="449">
        <f>+IFERROR(VLOOKUP(V23,Fórmula!$F$1:$G$6,2,FALSE),"")</f>
        <v>0.2</v>
      </c>
      <c r="X23" s="448" t="str">
        <f>IF(U23=20%,"Leve",IF(U23=40%,"Menor",IF(U23=60%,"Moderado",IF(U23=80%,"Mayor",IF(U23=100%,"Catastrófico","")))))</f>
        <v>Leve</v>
      </c>
      <c r="Y23" s="448" t="s">
        <v>20</v>
      </c>
      <c r="Z23" s="449" t="s">
        <v>148</v>
      </c>
      <c r="AA23" s="446" t="s">
        <v>148</v>
      </c>
      <c r="AB23" s="450" t="s">
        <v>870</v>
      </c>
      <c r="AC23" s="74" t="s">
        <v>1605</v>
      </c>
      <c r="AD23" s="75" t="s">
        <v>54</v>
      </c>
      <c r="AE23" s="76">
        <f>IF(AD23="Preventivo",25%,IF(AD23="Detectivo",15%,IF(AD23="Correctivo",10%,"")))</f>
        <v>0.25</v>
      </c>
      <c r="AF23" s="442" t="s">
        <v>195</v>
      </c>
      <c r="AG23" s="22">
        <f t="shared" si="4"/>
        <v>0.15</v>
      </c>
      <c r="AH23" s="22">
        <f t="shared" si="5"/>
        <v>0.4</v>
      </c>
      <c r="AI23" s="438" t="s">
        <v>39</v>
      </c>
      <c r="AJ23" s="385" t="s">
        <v>70</v>
      </c>
      <c r="AK23" s="385" t="s">
        <v>70</v>
      </c>
      <c r="AL23" s="589">
        <v>0.15</v>
      </c>
      <c r="AM23" s="583" t="s">
        <v>148</v>
      </c>
      <c r="AN23" s="595" t="s">
        <v>56</v>
      </c>
      <c r="AO23" s="596">
        <v>1</v>
      </c>
      <c r="AP23" s="386" t="s">
        <v>1606</v>
      </c>
      <c r="AQ23" s="310" t="s">
        <v>875</v>
      </c>
      <c r="AR23" s="30">
        <v>45108</v>
      </c>
      <c r="AS23" s="30">
        <v>45291</v>
      </c>
      <c r="AT23" s="377" t="s">
        <v>1607</v>
      </c>
      <c r="AU23" s="589">
        <v>0.15</v>
      </c>
      <c r="AV23" s="583" t="s">
        <v>148</v>
      </c>
      <c r="AW23" s="368" t="s">
        <v>56</v>
      </c>
      <c r="BD23" s="34">
        <v>45169</v>
      </c>
      <c r="BE23" s="34"/>
      <c r="BF23" s="125"/>
      <c r="BG23" s="125"/>
      <c r="BH23" s="125"/>
      <c r="BI23" s="126">
        <v>45230</v>
      </c>
      <c r="BJ23" s="34"/>
      <c r="BK23" s="125"/>
      <c r="BL23" s="125"/>
      <c r="BM23" s="125"/>
      <c r="BN23" s="126">
        <v>45291</v>
      </c>
      <c r="BO23" s="34"/>
      <c r="BP23" s="125"/>
      <c r="BQ23" s="125"/>
      <c r="BR23" s="125"/>
    </row>
    <row r="24" spans="1:70" ht="121.5" customHeight="1" thickBot="1" x14ac:dyDescent="0.3">
      <c r="A24" s="383" t="s">
        <v>197</v>
      </c>
      <c r="B24" s="438" t="s">
        <v>99</v>
      </c>
      <c r="C24" s="362" t="s">
        <v>89</v>
      </c>
      <c r="D24" s="362" t="s">
        <v>76</v>
      </c>
      <c r="E24" s="362" t="s">
        <v>34</v>
      </c>
      <c r="F24" s="385" t="s">
        <v>568</v>
      </c>
      <c r="G24" s="362" t="s">
        <v>1630</v>
      </c>
      <c r="H24" s="362" t="s">
        <v>569</v>
      </c>
      <c r="I24" s="385" t="s">
        <v>570</v>
      </c>
      <c r="J24" s="362" t="s">
        <v>63</v>
      </c>
      <c r="K24" s="362">
        <v>1</v>
      </c>
      <c r="L24" s="365">
        <v>2.7777777777777779E-3</v>
      </c>
      <c r="M24" s="362" t="s">
        <v>29</v>
      </c>
      <c r="N24" s="362">
        <f>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0.2</v>
      </c>
      <c r="O24" s="362" t="s">
        <v>61</v>
      </c>
      <c r="P24" s="362">
        <f>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0.6</v>
      </c>
      <c r="Q24" s="362" t="s">
        <v>70</v>
      </c>
      <c r="R24" s="362">
        <f>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358" t="s">
        <v>57</v>
      </c>
      <c r="T24" s="358" t="s">
        <v>43</v>
      </c>
      <c r="U24" s="358">
        <f>+MAX(N24,P24,R24)</f>
        <v>0.6</v>
      </c>
      <c r="V24" s="369" t="str">
        <f>IF(L24&lt;=20%,"Muy baja",IF(L24&lt;=40%,"Baja",IF(L24&lt;=60%,"Media",IF(L24&lt;=80%,"Alta",IF(L24&lt;=100%,"Muy alta",IF(L24&gt;=100%,"Muy alta",""))))))</f>
        <v>Muy baja</v>
      </c>
      <c r="W24" s="351">
        <f>+IFERROR(VLOOKUP(V24,Fórmula!$F$1:$G$6,2,FALSE),"")</f>
        <v>0.2</v>
      </c>
      <c r="X24" s="360" t="str">
        <f>IF(U24=20%,"Leve",IF(U24=40%,"Menor",IF(U24=60%,"Moderado",IF(U24=80%,"Mayor",IF(U24=100%,"Catastrófico","")))))</f>
        <v>Moderado</v>
      </c>
      <c r="Y24" s="378" t="s">
        <v>53</v>
      </c>
      <c r="Z24" s="355" t="str">
        <f>+IFERROR(VLOOKUP(V24&amp;X24,Fórmula!$C$2:$D$26,2,FALSE),"")</f>
        <v>Moderado</v>
      </c>
      <c r="AA24" s="378" t="s">
        <v>53</v>
      </c>
      <c r="AB24" s="397" t="s">
        <v>571</v>
      </c>
      <c r="AC24" s="60" t="s">
        <v>1598</v>
      </c>
      <c r="AD24" s="50" t="s">
        <v>54</v>
      </c>
      <c r="AE24" s="22">
        <f t="shared" ref="AE24" si="6">IF(AD24="Preventivo",25%,IF(AD24="Detectivo",15%,IF(AD24="Correctivo",10%,"")))</f>
        <v>0.25</v>
      </c>
      <c r="AF24" s="385" t="s">
        <v>195</v>
      </c>
      <c r="AG24" s="22">
        <f t="shared" si="4"/>
        <v>0.15</v>
      </c>
      <c r="AH24" s="22">
        <f t="shared" si="5"/>
        <v>0.4</v>
      </c>
      <c r="AI24" s="362" t="s">
        <v>23</v>
      </c>
      <c r="AJ24" s="385" t="s">
        <v>572</v>
      </c>
      <c r="AK24" s="385" t="s">
        <v>572</v>
      </c>
      <c r="AL24" s="466">
        <v>0.3</v>
      </c>
      <c r="AM24" s="426" t="s">
        <v>53</v>
      </c>
      <c r="AN24" s="597" t="s">
        <v>56</v>
      </c>
      <c r="AO24" s="585">
        <v>1</v>
      </c>
      <c r="AP24" s="587" t="s">
        <v>1602</v>
      </c>
      <c r="AQ24" s="310" t="s">
        <v>875</v>
      </c>
      <c r="AR24" s="30">
        <v>45108</v>
      </c>
      <c r="AS24" s="30">
        <v>45291</v>
      </c>
      <c r="AT24" s="30" t="s">
        <v>1603</v>
      </c>
      <c r="AU24" s="466">
        <v>0.3</v>
      </c>
      <c r="AV24" s="426" t="s">
        <v>53</v>
      </c>
      <c r="AW24" s="368" t="s">
        <v>56</v>
      </c>
      <c r="BD24" s="34">
        <v>45169</v>
      </c>
      <c r="BE24" s="34"/>
      <c r="BF24" s="125"/>
      <c r="BG24" s="125"/>
      <c r="BH24" s="125"/>
      <c r="BI24" s="126">
        <v>45230</v>
      </c>
      <c r="BJ24" s="34"/>
      <c r="BK24" s="125"/>
      <c r="BL24" s="125"/>
      <c r="BM24" s="125"/>
      <c r="BN24" s="126">
        <v>45291</v>
      </c>
      <c r="BO24" s="34"/>
      <c r="BP24" s="125"/>
      <c r="BQ24" s="125"/>
      <c r="BR24" s="125"/>
    </row>
    <row r="26" spans="1:70" ht="15" customHeight="1" x14ac:dyDescent="0.25">
      <c r="AI26" s="2"/>
    </row>
    <row r="27" spans="1:70" ht="15" customHeight="1" x14ac:dyDescent="0.25">
      <c r="AI27" s="2"/>
    </row>
    <row r="28" spans="1:70" ht="15" customHeight="1" x14ac:dyDescent="0.25">
      <c r="AI28" s="2"/>
    </row>
    <row r="29" spans="1:70" ht="15" customHeight="1" x14ac:dyDescent="0.25">
      <c r="AI29" s="2"/>
    </row>
  </sheetData>
  <sheetProtection formatCells="0" formatColumns="0" formatRows="0"/>
  <autoFilter ref="A3:BL22" xr:uid="{00000000-0009-0000-0000-00000C000000}">
    <filterColumn colId="6" showButton="0"/>
    <filterColumn colId="34" showButton="0"/>
    <filterColumn colId="36" showButton="0"/>
    <filterColumn colId="37" showButton="0"/>
    <filterColumn colId="40" showButton="0"/>
  </autoFilter>
  <mergeCells count="198">
    <mergeCell ref="F15:F16"/>
    <mergeCell ref="A12:A14"/>
    <mergeCell ref="B12:B14"/>
    <mergeCell ref="C12:C14"/>
    <mergeCell ref="D12:D14"/>
    <mergeCell ref="E12:E14"/>
    <mergeCell ref="F12:F14"/>
    <mergeCell ref="G15:G16"/>
    <mergeCell ref="Q15:Q16"/>
    <mergeCell ref="G12:G14"/>
    <mergeCell ref="N15:N16"/>
    <mergeCell ref="H15:H16"/>
    <mergeCell ref="I15:I16"/>
    <mergeCell ref="M15:M16"/>
    <mergeCell ref="N12:N14"/>
    <mergeCell ref="O12:O14"/>
    <mergeCell ref="J15:J16"/>
    <mergeCell ref="K15:K16"/>
    <mergeCell ref="L15:L16"/>
    <mergeCell ref="L12:L14"/>
    <mergeCell ref="M12:M14"/>
    <mergeCell ref="O4:O6"/>
    <mergeCell ref="P4:P6"/>
    <mergeCell ref="Q4:Q6"/>
    <mergeCell ref="AN12:AN14"/>
    <mergeCell ref="V12:V14"/>
    <mergeCell ref="W12:W14"/>
    <mergeCell ref="X12:X14"/>
    <mergeCell ref="Y12:Y14"/>
    <mergeCell ref="AN15:AN16"/>
    <mergeCell ref="S15:S16"/>
    <mergeCell ref="T15:T16"/>
    <mergeCell ref="V15:V16"/>
    <mergeCell ref="O15:O16"/>
    <mergeCell ref="P15:P16"/>
    <mergeCell ref="W15:W16"/>
    <mergeCell ref="AM15:AM16"/>
    <mergeCell ref="AU2:BR2"/>
    <mergeCell ref="AO1:BR1"/>
    <mergeCell ref="AN4:AN6"/>
    <mergeCell ref="AN7:AN11"/>
    <mergeCell ref="X4:X6"/>
    <mergeCell ref="Y4:Y6"/>
    <mergeCell ref="AT4:AT5"/>
    <mergeCell ref="AO4:AO5"/>
    <mergeCell ref="Y7:Y10"/>
    <mergeCell ref="AA7:AA10"/>
    <mergeCell ref="AB4:AB6"/>
    <mergeCell ref="AM4:AM6"/>
    <mergeCell ref="AR4:AR5"/>
    <mergeCell ref="AS4:AS5"/>
    <mergeCell ref="AP4:AP5"/>
    <mergeCell ref="AQ4:AQ5"/>
    <mergeCell ref="U1:AB2"/>
    <mergeCell ref="AI3:AJ3"/>
    <mergeCell ref="V7:V11"/>
    <mergeCell ref="G3:H3"/>
    <mergeCell ref="AT2:AT3"/>
    <mergeCell ref="AS2:AS3"/>
    <mergeCell ref="AK2:AM3"/>
    <mergeCell ref="AN2:AN3"/>
    <mergeCell ref="AH2:AH3"/>
    <mergeCell ref="AI2:AJ2"/>
    <mergeCell ref="AO2:AP3"/>
    <mergeCell ref="AQ2:AQ3"/>
    <mergeCell ref="AR2:AR3"/>
    <mergeCell ref="A1:T2"/>
    <mergeCell ref="AC1:AJ1"/>
    <mergeCell ref="AL1:AN1"/>
    <mergeCell ref="AC2:AC3"/>
    <mergeCell ref="AD2:AG2"/>
    <mergeCell ref="A4:A6"/>
    <mergeCell ref="B4:B6"/>
    <mergeCell ref="C4:C6"/>
    <mergeCell ref="D4:D6"/>
    <mergeCell ref="E4:E6"/>
    <mergeCell ref="F4:F6"/>
    <mergeCell ref="A17:A18"/>
    <mergeCell ref="Z4:Z6"/>
    <mergeCell ref="AA4:AA6"/>
    <mergeCell ref="G4:G6"/>
    <mergeCell ref="H4:H6"/>
    <mergeCell ref="I4:I6"/>
    <mergeCell ref="R4:R6"/>
    <mergeCell ref="U4:U6"/>
    <mergeCell ref="V4:V6"/>
    <mergeCell ref="W4:W6"/>
    <mergeCell ref="G7:G11"/>
    <mergeCell ref="M7:M11"/>
    <mergeCell ref="O7:O11"/>
    <mergeCell ref="Q7:Q11"/>
    <mergeCell ref="L7:L11"/>
    <mergeCell ref="N7:N10"/>
    <mergeCell ref="I7:I11"/>
    <mergeCell ref="J7:J11"/>
    <mergeCell ref="J4:J6"/>
    <mergeCell ref="K4:K6"/>
    <mergeCell ref="L4:L6"/>
    <mergeCell ref="F7:F11"/>
    <mergeCell ref="AM20:AM21"/>
    <mergeCell ref="S7:S11"/>
    <mergeCell ref="T7:T11"/>
    <mergeCell ref="V20:V21"/>
    <mergeCell ref="W20:W21"/>
    <mergeCell ref="X20:X21"/>
    <mergeCell ref="K7:K11"/>
    <mergeCell ref="M4:M6"/>
    <mergeCell ref="S4:S6"/>
    <mergeCell ref="T4:T6"/>
    <mergeCell ref="W7:W10"/>
    <mergeCell ref="P7:P10"/>
    <mergeCell ref="R7:R10"/>
    <mergeCell ref="N4:N6"/>
    <mergeCell ref="U7:U10"/>
    <mergeCell ref="X7:X11"/>
    <mergeCell ref="Z7:Z11"/>
    <mergeCell ref="AB7:AB11"/>
    <mergeCell ref="AM7:AM11"/>
    <mergeCell ref="AB12:AB14"/>
    <mergeCell ref="AB17:AB18"/>
    <mergeCell ref="AM17:AM18"/>
    <mergeCell ref="Y20:Y21"/>
    <mergeCell ref="Z20:Z21"/>
    <mergeCell ref="P12:P14"/>
    <mergeCell ref="Q12:Q14"/>
    <mergeCell ref="R12:R14"/>
    <mergeCell ref="U12:U14"/>
    <mergeCell ref="R15:R16"/>
    <mergeCell ref="U15:U16"/>
    <mergeCell ref="R20:R21"/>
    <mergeCell ref="S20:S21"/>
    <mergeCell ref="AM12:AM14"/>
    <mergeCell ref="X15:X16"/>
    <mergeCell ref="Z15:Z16"/>
    <mergeCell ref="AA15:AA16"/>
    <mergeCell ref="T12:T14"/>
    <mergeCell ref="AB15:AB16"/>
    <mergeCell ref="Y15:Y16"/>
    <mergeCell ref="S12:S14"/>
    <mergeCell ref="AA12:AA14"/>
    <mergeCell ref="Z12:Z14"/>
    <mergeCell ref="A20:A21"/>
    <mergeCell ref="B20:B21"/>
    <mergeCell ref="C20:C21"/>
    <mergeCell ref="D20:D21"/>
    <mergeCell ref="E20:E21"/>
    <mergeCell ref="F20:F21"/>
    <mergeCell ref="G20:G21"/>
    <mergeCell ref="H20:H21"/>
    <mergeCell ref="I20:I21"/>
    <mergeCell ref="AN20:AN21"/>
    <mergeCell ref="N20:N21"/>
    <mergeCell ref="O20:O21"/>
    <mergeCell ref="P20:P21"/>
    <mergeCell ref="Q20:Q21"/>
    <mergeCell ref="J17:J18"/>
    <mergeCell ref="L17:L18"/>
    <mergeCell ref="M17:M18"/>
    <mergeCell ref="O17:O18"/>
    <mergeCell ref="Q17:Q18"/>
    <mergeCell ref="S17:S18"/>
    <mergeCell ref="AN17:AN18"/>
    <mergeCell ref="T17:T18"/>
    <mergeCell ref="V17:V18"/>
    <mergeCell ref="X17:X18"/>
    <mergeCell ref="Z17:Z18"/>
    <mergeCell ref="K20:K21"/>
    <mergeCell ref="L20:L21"/>
    <mergeCell ref="M20:M21"/>
    <mergeCell ref="J20:J21"/>
    <mergeCell ref="T20:T21"/>
    <mergeCell ref="U20:U21"/>
    <mergeCell ref="AA20:AA21"/>
    <mergeCell ref="AB20:AB21"/>
    <mergeCell ref="H17:H18"/>
    <mergeCell ref="K17:K18"/>
    <mergeCell ref="B17:B18"/>
    <mergeCell ref="C17:C18"/>
    <mergeCell ref="D17:D18"/>
    <mergeCell ref="E17:E18"/>
    <mergeCell ref="F17:F18"/>
    <mergeCell ref="G17:G18"/>
    <mergeCell ref="A7:A11"/>
    <mergeCell ref="B7:B11"/>
    <mergeCell ref="C7:C11"/>
    <mergeCell ref="D7:D11"/>
    <mergeCell ref="E7:E11"/>
    <mergeCell ref="H7:H11"/>
    <mergeCell ref="I17:I18"/>
    <mergeCell ref="K12:K14"/>
    <mergeCell ref="H12:H14"/>
    <mergeCell ref="I12:I14"/>
    <mergeCell ref="J12:J14"/>
    <mergeCell ref="A15:A16"/>
    <mergeCell ref="B15:B16"/>
    <mergeCell ref="C15:C16"/>
    <mergeCell ref="D15:D16"/>
    <mergeCell ref="E15:E16"/>
  </mergeCells>
  <conditionalFormatting sqref="AC7 AC15:AH15">
    <cfRule type="containsText" dxfId="684" priority="156" operator="containsText" text="ALTA">
      <formula>NOT(ISERROR(SEARCH("ALTA",AC7)))</formula>
    </cfRule>
    <cfRule type="containsText" dxfId="683" priority="155" operator="containsText" text="MEDIA">
      <formula>NOT(ISERROR(SEARCH("MEDIA",AC7)))</formula>
    </cfRule>
    <cfRule type="containsText" dxfId="682" priority="154" operator="containsText" text="BAJA">
      <formula>NOT(ISERROR(SEARCH("BAJA",AC7)))</formula>
    </cfRule>
  </conditionalFormatting>
  <conditionalFormatting sqref="AC17:AC21 AC22:AJ22 AI20:AJ20">
    <cfRule type="containsText" dxfId="681" priority="49" operator="containsText" text="ALTA">
      <formula>NOT(ISERROR(SEARCH("ALTA",AC17)))</formula>
    </cfRule>
  </conditionalFormatting>
  <conditionalFormatting sqref="AC17:AC22 AK20:AL21">
    <cfRule type="containsText" dxfId="680" priority="48" operator="containsText" text="MEDIA">
      <formula>NOT(ISERROR(SEARCH("MEDIA",AC17)))</formula>
    </cfRule>
    <cfRule type="containsText" dxfId="679" priority="47" operator="containsText" text="BAJA">
      <formula>NOT(ISERROR(SEARCH("BAJA",AC17)))</formula>
    </cfRule>
  </conditionalFormatting>
  <conditionalFormatting sqref="AC23:AD23">
    <cfRule type="containsText" dxfId="678" priority="42" operator="containsText" text="MEDIA">
      <formula>NOT(ISERROR(SEARCH("MEDIA",AC23)))</formula>
    </cfRule>
    <cfRule type="containsText" dxfId="677" priority="43" operator="containsText" text="ALTA">
      <formula>NOT(ISERROR(SEARCH("ALTA",AC23)))</formula>
    </cfRule>
    <cfRule type="containsText" dxfId="676" priority="41" operator="containsText" text="BAJA">
      <formula>NOT(ISERROR(SEARCH("BAJA",AC23)))</formula>
    </cfRule>
  </conditionalFormatting>
  <conditionalFormatting sqref="AI17:AJ17 AI19:AJ19">
    <cfRule type="containsText" dxfId="675" priority="97" operator="containsText" text="MEDIA">
      <formula>NOT(ISERROR(SEARCH("MEDIA",AI17)))</formula>
    </cfRule>
    <cfRule type="containsText" dxfId="674" priority="96" operator="containsText" text="BAJA">
      <formula>NOT(ISERROR(SEARCH("BAJA",AI17)))</formula>
    </cfRule>
  </conditionalFormatting>
  <conditionalFormatting sqref="AI23:AK24">
    <cfRule type="containsText" dxfId="673" priority="1" operator="containsText" text="BAJA">
      <formula>NOT(ISERROR(SEARCH("BAJA",AI23)))</formula>
    </cfRule>
    <cfRule type="containsText" dxfId="672" priority="2" operator="containsText" text="MEDIA">
      <formula>NOT(ISERROR(SEARCH("MEDIA",AI23)))</formula>
    </cfRule>
    <cfRule type="containsText" dxfId="671" priority="3" operator="containsText" text="ALTA">
      <formula>NOT(ISERROR(SEARCH("ALTA",AI23)))</formula>
    </cfRule>
  </conditionalFormatting>
  <conditionalFormatting sqref="AJ7:AJ8">
    <cfRule type="containsText" dxfId="670" priority="147" operator="containsText" text="ALTA">
      <formula>NOT(ISERROR(SEARCH("ALTA",AJ7)))</formula>
    </cfRule>
    <cfRule type="containsText" dxfId="669" priority="146" operator="containsText" text="MEDIA">
      <formula>NOT(ISERROR(SEARCH("MEDIA",AJ7)))</formula>
    </cfRule>
    <cfRule type="containsText" dxfId="668" priority="145" operator="containsText" text="BAJA">
      <formula>NOT(ISERROR(SEARCH("BAJA",AJ7)))</formula>
    </cfRule>
  </conditionalFormatting>
  <conditionalFormatting sqref="AJ12">
    <cfRule type="containsText" dxfId="667" priority="129" operator="containsText" text="ALTA">
      <formula>NOT(ISERROR(SEARCH("ALTA",AJ12)))</formula>
    </cfRule>
    <cfRule type="containsText" dxfId="666" priority="128" operator="containsText" text="MEDIA">
      <formula>NOT(ISERROR(SEARCH("MEDIA",AJ12)))</formula>
    </cfRule>
    <cfRule type="containsText" dxfId="665" priority="127" operator="containsText" text="BAJA">
      <formula>NOT(ISERROR(SEARCH("BAJA",AJ12)))</formula>
    </cfRule>
  </conditionalFormatting>
  <conditionalFormatting sqref="AJ15">
    <cfRule type="containsText" dxfId="664" priority="117" operator="containsText" text="ALTA">
      <formula>NOT(ISERROR(SEARCH("ALTA",AJ15)))</formula>
    </cfRule>
    <cfRule type="containsText" dxfId="663" priority="116" operator="containsText" text="MEDIA">
      <formula>NOT(ISERROR(SEARCH("MEDIA",AJ15)))</formula>
    </cfRule>
    <cfRule type="containsText" dxfId="662" priority="115" operator="containsText" text="BAJA">
      <formula>NOT(ISERROR(SEARCH("BAJA",AJ15)))</formula>
    </cfRule>
  </conditionalFormatting>
  <conditionalFormatting sqref="AJ17:AJ18">
    <cfRule type="containsText" dxfId="661" priority="95" operator="containsText" text="ALTA">
      <formula>NOT(ISERROR(SEARCH("ALTA",AJ17)))</formula>
    </cfRule>
  </conditionalFormatting>
  <conditionalFormatting sqref="AJ18">
    <cfRule type="containsText" dxfId="660" priority="94" operator="containsText" text="MEDIA">
      <formula>NOT(ISERROR(SEARCH("MEDIA",AJ18)))</formula>
    </cfRule>
    <cfRule type="containsText" dxfId="659" priority="93" operator="containsText" text="BAJA">
      <formula>NOT(ISERROR(SEARCH("BAJA",AJ18)))</formula>
    </cfRule>
  </conditionalFormatting>
  <conditionalFormatting sqref="AJ19:AJ21">
    <cfRule type="containsText" dxfId="658" priority="78" operator="containsText" text="ALTA">
      <formula>NOT(ISERROR(SEARCH("ALTA",AJ19)))</formula>
    </cfRule>
  </conditionalFormatting>
  <conditionalFormatting sqref="AJ20:AJ22">
    <cfRule type="containsText" dxfId="657" priority="57" operator="containsText" text="BAJA">
      <formula>NOT(ISERROR(SEARCH("BAJA",AJ20)))</formula>
    </cfRule>
    <cfRule type="containsText" dxfId="656" priority="58" operator="containsText" text="MEDIA">
      <formula>NOT(ISERROR(SEARCH("MEDIA",AJ20)))</formula>
    </cfRule>
  </conditionalFormatting>
  <conditionalFormatting sqref="AK4:AL19">
    <cfRule type="containsText" dxfId="655" priority="91" operator="containsText" text="MEDIA">
      <formula>NOT(ISERROR(SEARCH("MEDIA",AK4)))</formula>
    </cfRule>
    <cfRule type="containsText" dxfId="654" priority="92" operator="containsText" text="ALTA">
      <formula>NOT(ISERROR(SEARCH("ALTA",AK4)))</formula>
    </cfRule>
    <cfRule type="containsText" dxfId="653" priority="90" operator="containsText" text="BAJA">
      <formula>NOT(ISERROR(SEARCH("BAJA",AK4)))</formula>
    </cfRule>
  </conditionalFormatting>
  <conditionalFormatting sqref="AK20:AL22">
    <cfRule type="containsText" dxfId="652" priority="69" operator="containsText" text="ALTA">
      <formula>NOT(ISERROR(SEARCH("ALTA",AK20)))</formula>
    </cfRule>
  </conditionalFormatting>
  <conditionalFormatting sqref="AK22:AL22">
    <cfRule type="containsText" dxfId="651" priority="68" operator="containsText" text="MEDIA">
      <formula>NOT(ISERROR(SEARCH("MEDIA",AK22)))</formula>
    </cfRule>
    <cfRule type="containsText" dxfId="650" priority="67" operator="containsText" text="BAJA">
      <formula>NOT(ISERROR(SEARCH("BAJA",AK22)))</formula>
    </cfRule>
  </conditionalFormatting>
  <conditionalFormatting sqref="AL4:AL22">
    <cfRule type="cellIs" dxfId="649" priority="63" operator="greaterThan">
      <formula>75%</formula>
    </cfRule>
    <cfRule type="cellIs" dxfId="648" priority="64" operator="between">
      <formula>51%</formula>
      <formula>75%</formula>
    </cfRule>
    <cfRule type="cellIs" dxfId="647" priority="65" operator="between">
      <formula>26%</formula>
      <formula>50%</formula>
    </cfRule>
    <cfRule type="cellIs" dxfId="646" priority="66" operator="between">
      <formula>0%</formula>
      <formula>25%</formula>
    </cfRule>
  </conditionalFormatting>
  <conditionalFormatting sqref="AL23:AL24">
    <cfRule type="containsText" dxfId="645" priority="18" operator="containsText" text="MEDIA">
      <formula>NOT(ISERROR(SEARCH("MEDIA",AL23)))</formula>
    </cfRule>
    <cfRule type="cellIs" dxfId="644" priority="14" operator="between">
      <formula>51%</formula>
      <formula>75%</formula>
    </cfRule>
    <cfRule type="cellIs" dxfId="643" priority="15" operator="between">
      <formula>26%</formula>
      <formula>50%</formula>
    </cfRule>
    <cfRule type="cellIs" dxfId="642" priority="16" operator="between">
      <formula>0%</formula>
      <formula>25%</formula>
    </cfRule>
    <cfRule type="containsText" dxfId="641" priority="17" operator="containsText" text="BAJA">
      <formula>NOT(ISERROR(SEARCH("BAJA",AL23)))</formula>
    </cfRule>
    <cfRule type="containsText" dxfId="640" priority="19" operator="containsText" text="ALTA">
      <formula>NOT(ISERROR(SEARCH("ALTA",AL23)))</formula>
    </cfRule>
    <cfRule type="cellIs" dxfId="639" priority="13" operator="greaterThan">
      <formula>75%</formula>
    </cfRule>
  </conditionalFormatting>
  <conditionalFormatting sqref="AP23">
    <cfRule type="containsText" dxfId="638" priority="8" operator="containsText" text="MEDIA">
      <formula>NOT(ISERROR(SEARCH("MEDIA",AP23)))</formula>
    </cfRule>
    <cfRule type="containsText" dxfId="637" priority="9" operator="containsText" text="ALTA">
      <formula>NOT(ISERROR(SEARCH("ALTA",AP23)))</formula>
    </cfRule>
    <cfRule type="containsText" dxfId="636" priority="7" operator="containsText" text="BAJA">
      <formula>NOT(ISERROR(SEARCH("BAJA",AP23)))</formula>
    </cfRule>
  </conditionalFormatting>
  <conditionalFormatting sqref="AQ23:AQ24">
    <cfRule type="containsText" dxfId="635" priority="10" operator="containsText" text="BAJA">
      <formula>NOT(ISERROR(SEARCH("BAJA",AQ23)))</formula>
    </cfRule>
    <cfRule type="containsText" dxfId="634" priority="11" operator="containsText" text="MEDIA">
      <formula>NOT(ISERROR(SEARCH("MEDIA",AQ23)))</formula>
    </cfRule>
    <cfRule type="containsText" dxfId="633" priority="12" operator="containsText" text="ALTA">
      <formula>NOT(ISERROR(SEARCH("ALTA",AQ23)))</formula>
    </cfRule>
  </conditionalFormatting>
  <conditionalFormatting sqref="AU23:AU24">
    <cfRule type="containsText" dxfId="632" priority="33" operator="containsText" text="ALTA">
      <formula>NOT(ISERROR(SEARCH("ALTA",AU23)))</formula>
    </cfRule>
    <cfRule type="containsText" dxfId="631" priority="32" operator="containsText" text="MEDIA">
      <formula>NOT(ISERROR(SEARCH("MEDIA",AU23)))</formula>
    </cfRule>
    <cfRule type="containsText" dxfId="630" priority="31" operator="containsText" text="BAJA">
      <formula>NOT(ISERROR(SEARCH("BAJA",AU23)))</formula>
    </cfRule>
    <cfRule type="cellIs" dxfId="629" priority="30" operator="between">
      <formula>0%</formula>
      <formula>25%</formula>
    </cfRule>
    <cfRule type="cellIs" dxfId="628" priority="29" operator="between">
      <formula>26%</formula>
      <formula>50%</formula>
    </cfRule>
    <cfRule type="cellIs" dxfId="627" priority="28" operator="between">
      <formula>51%</formula>
      <formula>75%</formula>
    </cfRule>
    <cfRule type="cellIs" dxfId="626" priority="27" operator="greaterThan">
      <formula>75%</formula>
    </cfRule>
  </conditionalFormatting>
  <dataValidations count="2">
    <dataValidation type="list" allowBlank="1" showInputMessage="1" showErrorMessage="1" sqref="A4 A7 A19:A20 A12 A15 A17 A22:A24" xr:uid="{00000000-0002-0000-0C00-000004000000}">
      <formula1>"SI,NO"</formula1>
    </dataValidation>
    <dataValidation type="list" allowBlank="1" showInputMessage="1" showErrorMessage="1" sqref="AF4:AF24" xr:uid="{00000000-0002-0000-0C00-000000000000}">
      <formula1>"Manual,Automático"</formula1>
    </dataValidation>
  </dataValidations>
  <hyperlinks>
    <hyperlink ref="AW8" r:id="rId1" xr:uid="{A781ADE7-1545-40BD-A79F-FB07F0D3F2B8}"/>
    <hyperlink ref="AW9" r:id="rId2" xr:uid="{447941C4-DFC9-40A7-ACED-B936321F26D0}"/>
    <hyperlink ref="AW7" r:id="rId3" xr:uid="{0B533484-2BDC-4E64-8312-29CC5E3601E9}"/>
    <hyperlink ref="AW13" r:id="rId4" xr:uid="{A7760261-5923-4F28-ACA1-47963AF402B2}"/>
    <hyperlink ref="AW22" r:id="rId5" xr:uid="{BB60ECAD-A2AE-4AD3-9110-90E3C135B34E}"/>
    <hyperlink ref="BC4" r:id="rId6" xr:uid="{B6F4F04E-AB63-4E7A-A08E-67A345E3389B}"/>
    <hyperlink ref="BC5" r:id="rId7" xr:uid="{297C427D-8826-4EEA-AC1B-80A9460F0FC9}"/>
    <hyperlink ref="BC11" r:id="rId8" xr:uid="{7021F240-2DFC-43EA-99FC-FE945B9ED3EA}"/>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14">
        <x14:dataValidation type="list" allowBlank="1" showInputMessage="1" showErrorMessage="1" xr:uid="{9725823F-778A-4C46-9AE0-6498B4335D5A}">
          <x14:formula1>
            <xm:f>Listas!$R$2:$R$3</xm:f>
          </x14:formula1>
          <xm:sqref>BE4:BE24 BJ4:BJ24 BO4:BO24</xm:sqref>
        </x14:dataValidation>
        <x14:dataValidation type="list" allowBlank="1" showInputMessage="1" showErrorMessage="1" xr:uid="{5203A247-DD2E-4C9E-B0CF-FDF7B9C9C3F4}">
          <x14:formula1>
            <xm:f>Listas!$K$2:$K$6</xm:f>
          </x14:formula1>
          <xm:sqref>S24</xm:sqref>
        </x14:dataValidation>
        <x14:dataValidation type="list" allowBlank="1" showInputMessage="1" showErrorMessage="1" xr:uid="{C66B776D-A2C4-4D92-9788-D7D183A58395}">
          <x14:formula1>
            <xm:f>Listas!$M$2:$M$15</xm:f>
          </x14:formula1>
          <xm:sqref>B23:B24</xm:sqref>
        </x14:dataValidation>
        <x14:dataValidation type="list" allowBlank="1" showInputMessage="1" showErrorMessage="1" xr:uid="{43C5EFB8-D137-43D0-94AA-88C5308CC883}">
          <x14:formula1>
            <xm:f>Listas!$N$2:$N$7</xm:f>
          </x14:formula1>
          <xm:sqref>M23:M24</xm:sqref>
        </x14:dataValidation>
        <x14:dataValidation type="list" allowBlank="1" showInputMessage="1" showErrorMessage="1" xr:uid="{85825F90-DC9B-4997-A9D3-1BA21AC8D4DA}">
          <x14:formula1>
            <xm:f>Listas!$O$2:$O$7</xm:f>
          </x14:formula1>
          <xm:sqref>O23:O24</xm:sqref>
        </x14:dataValidation>
        <x14:dataValidation type="list" allowBlank="1" showInputMessage="1" showErrorMessage="1" xr:uid="{B4E947D2-1FCC-4941-95DD-F44CED3D05D2}">
          <x14:formula1>
            <xm:f>Listas!$P$2:$P$7</xm:f>
          </x14:formula1>
          <xm:sqref>Q23:Q24</xm:sqref>
        </x14:dataValidation>
        <x14:dataValidation type="list" allowBlank="1" showInputMessage="1" showErrorMessage="1" xr:uid="{E171B70F-32C3-4BA0-853F-1F3D708D43A2}">
          <x14:formula1>
            <xm:f>Listas!$H$2:$H$3</xm:f>
          </x14:formula1>
          <xm:sqref>AI26:AI27 AI23:AI24</xm:sqref>
        </x14:dataValidation>
        <x14:dataValidation type="list" allowBlank="1" showInputMessage="1" showErrorMessage="1" xr:uid="{61962CD0-D925-47E1-8ABC-90B9F63C0000}">
          <x14:formula1>
            <xm:f>Listas!$F$2:$F$4</xm:f>
          </x14:formula1>
          <xm:sqref>AD23:AD24</xm:sqref>
        </x14:dataValidation>
        <x14:dataValidation type="list" allowBlank="1" showInputMessage="1" showErrorMessage="1" xr:uid="{9B0C483F-2B2B-48A4-9D35-4E751156C771}">
          <x14:formula1>
            <xm:f>Listas!$G$2:$G$11</xm:f>
          </x14:formula1>
          <xm:sqref>C23:C24</xm:sqref>
        </x14:dataValidation>
        <x14:dataValidation type="list" allowBlank="1" showInputMessage="1" showErrorMessage="1" xr:uid="{A61146DA-4173-4A9A-B04D-2C6538FEA458}">
          <x14:formula1>
            <xm:f>Listas!$L$2:$L$5</xm:f>
          </x14:formula1>
          <xm:sqref>T23:T24</xm:sqref>
        </x14:dataValidation>
        <x14:dataValidation type="list" allowBlank="1" showInputMessage="1" showErrorMessage="1" xr:uid="{18854981-C242-4FC5-8B94-DB30DA28BDD0}">
          <x14:formula1>
            <xm:f>Listas!$Q$2:$Q$8</xm:f>
          </x14:formula1>
          <xm:sqref>J23:J24</xm:sqref>
        </x14:dataValidation>
        <x14:dataValidation type="list" allowBlank="1" showInputMessage="1" showErrorMessage="1" xr:uid="{EABA8052-0F06-43A0-8E7B-003E25CDD0A5}">
          <x14:formula1>
            <xm:f>Listas!$B$2:$B$7</xm:f>
          </x14:formula1>
          <xm:sqref>D23:D24</xm:sqref>
        </x14:dataValidation>
        <x14:dataValidation type="list" allowBlank="1" showInputMessage="1" showErrorMessage="1" xr:uid="{EA2CBAA6-C12E-4CCC-99A9-CFE2893DB1F4}">
          <x14:formula1>
            <xm:f>Listas!$C$2:$C$8</xm:f>
          </x14:formula1>
          <xm:sqref>E23:E24</xm:sqref>
        </x14:dataValidation>
        <x14:dataValidation type="list" allowBlank="1" showInputMessage="1" showErrorMessage="1" xr:uid="{3C5C0BB3-3237-42CB-A2BE-DC76296E254B}">
          <x14:formula1>
            <xm:f>Listas!$K$2:$K$5</xm:f>
          </x14:formula1>
          <xm:sqref>S23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BR16"/>
  <sheetViews>
    <sheetView zoomScale="73" zoomScaleNormal="89" workbookViewId="0">
      <pane ySplit="3" topLeftCell="A15" activePane="bottomLeft" state="frozen"/>
      <selection activeCell="AB16" sqref="AB16"/>
      <selection pane="bottomLeft" activeCell="C16" sqref="C16"/>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44" width="11.5703125" style="3" customWidth="1"/>
    <col min="45" max="45" width="21.28515625" style="3" customWidth="1"/>
    <col min="46" max="46" width="24.5703125" style="2" customWidth="1"/>
    <col min="47" max="47" width="14.85546875" style="1" hidden="1" customWidth="1"/>
    <col min="48" max="49" width="53.42578125" style="71" hidden="1" customWidth="1"/>
    <col min="50" max="50" width="14.85546875" style="1" hidden="1" customWidth="1"/>
    <col min="51" max="51" width="48" style="71" hidden="1" customWidth="1"/>
    <col min="52" max="52" width="31.85546875" style="71" hidden="1" customWidth="1"/>
    <col min="53" max="53" width="14.85546875" style="1" hidden="1" customWidth="1"/>
    <col min="54" max="54" width="46.140625" style="1" hidden="1" customWidth="1"/>
    <col min="55" max="55" width="29.140625" style="1" hidden="1" customWidth="1"/>
    <col min="56" max="56" width="23.140625" style="1" customWidth="1"/>
    <col min="57" max="57" width="35.42578125" style="1" customWidth="1"/>
    <col min="58" max="58" width="25.7109375" style="1" customWidth="1"/>
    <col min="59" max="59" width="11.42578125" style="1"/>
    <col min="60" max="60" width="27.28515625" style="1" customWidth="1"/>
    <col min="61" max="61" width="24.7109375" style="1" customWidth="1"/>
    <col min="62" max="62" width="11.42578125" style="1"/>
    <col min="63" max="63" width="25.85546875" style="1" customWidth="1"/>
    <col min="64" max="64" width="25.28515625" style="1" customWidth="1"/>
    <col min="65"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21.7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471"/>
      <c r="AL1" s="699" t="s">
        <v>154</v>
      </c>
      <c r="AM1" s="699"/>
      <c r="AN1" s="700"/>
      <c r="AO1" s="717" t="s">
        <v>523</v>
      </c>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70" ht="21"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c r="AJ2" s="688"/>
      <c r="AK2" s="689" t="s">
        <v>160</v>
      </c>
      <c r="AL2" s="689"/>
      <c r="AM2" s="689"/>
      <c r="AN2" s="690" t="s">
        <v>9</v>
      </c>
      <c r="AO2" s="691" t="s">
        <v>161</v>
      </c>
      <c r="AP2" s="685"/>
      <c r="AQ2" s="685" t="s">
        <v>126</v>
      </c>
      <c r="AR2" s="685" t="s">
        <v>162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70" s="15" customFormat="1" ht="63.7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395" t="s">
        <v>5</v>
      </c>
      <c r="AE3" s="144" t="s">
        <v>178</v>
      </c>
      <c r="AF3" s="395" t="s">
        <v>179</v>
      </c>
      <c r="AG3" s="395" t="s">
        <v>178</v>
      </c>
      <c r="AH3" s="688"/>
      <c r="AI3" s="688" t="s">
        <v>7</v>
      </c>
      <c r="AJ3" s="688"/>
      <c r="AK3" s="689"/>
      <c r="AL3" s="689"/>
      <c r="AM3" s="689"/>
      <c r="AN3" s="690"/>
      <c r="AO3" s="691"/>
      <c r="AP3" s="685"/>
      <c r="AQ3" s="685"/>
      <c r="AR3" s="685"/>
      <c r="AS3" s="685"/>
      <c r="AT3" s="685"/>
      <c r="AU3" s="392" t="s">
        <v>184</v>
      </c>
      <c r="AV3" s="392" t="s">
        <v>185</v>
      </c>
      <c r="AW3" s="392" t="s">
        <v>186</v>
      </c>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392" t="s">
        <v>1558</v>
      </c>
    </row>
    <row r="4" spans="1:70" ht="51" hidden="1" x14ac:dyDescent="0.25">
      <c r="A4" s="675" t="s">
        <v>187</v>
      </c>
      <c r="B4" s="663" t="s">
        <v>103</v>
      </c>
      <c r="C4" s="663" t="s">
        <v>89</v>
      </c>
      <c r="D4" s="663" t="s">
        <v>76</v>
      </c>
      <c r="E4" s="663" t="s">
        <v>34</v>
      </c>
      <c r="F4" s="677" t="s">
        <v>950</v>
      </c>
      <c r="G4" s="665" t="s">
        <v>951</v>
      </c>
      <c r="H4" s="663" t="s">
        <v>952</v>
      </c>
      <c r="I4" s="677" t="s">
        <v>953</v>
      </c>
      <c r="J4" s="663" t="s">
        <v>92</v>
      </c>
      <c r="K4" s="663">
        <v>1</v>
      </c>
      <c r="L4" s="673">
        <f>IF(J4="Diaria",+(K4/360),IF(J4="Mensual",+(K4/12),IF(J4="Bimestral",+(K4/6),IF(J4="Trimestral",+(K4/4),IF(J4="Semestral",+(K4/2),IF(J4="Anual",+(K4/1),""))))))</f>
        <v>0.5</v>
      </c>
      <c r="M4" s="663" t="s">
        <v>60</v>
      </c>
      <c r="N4" s="66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663" t="s">
        <v>46</v>
      </c>
      <c r="P4" s="66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663" t="s">
        <v>70</v>
      </c>
      <c r="R4" s="66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58" t="s">
        <v>57</v>
      </c>
      <c r="T4" s="658" t="s">
        <v>58</v>
      </c>
      <c r="U4" s="658">
        <f>+MAX(N4,P4,R4)</f>
        <v>0.6</v>
      </c>
      <c r="V4" s="662" t="str">
        <f>IF(L4&lt;=20%,"Muy baja",IF(L4&lt;=40%,"Baja",IF(L4&lt;=60%,"Media",IF(L4&lt;=80%,"Alta",IF(L4&lt;=100%,"Muy alta",IF(L4&gt;=100%,"Muy alta",""))))))</f>
        <v>Media</v>
      </c>
      <c r="W4" s="669">
        <f>+IFERROR(VLOOKUP(V4,[9]Fórmula!$F$1:$G$6,2,FALSE),"")</f>
        <v>0.6</v>
      </c>
      <c r="X4" s="662" t="str">
        <f>IF(U4=20%,"Leve",IF(U4=40%,"Menor",IF(U4=60%,"Moderado",IF(U4=80%,"Mayor",IF(U4=100%,"Catastrófico","")))))</f>
        <v>Moderado</v>
      </c>
      <c r="Y4" s="669">
        <f>+IFERROR(VLOOKUP(X4,[9]Fórmula!$H$1:$I$6,2,FALSE),"")</f>
        <v>0.6</v>
      </c>
      <c r="Z4" s="670" t="str">
        <f>+IFERROR(VLOOKUP(V4&amp;X4,[9]Fórmula!$C$2:$D$26,2,FALSE),"")</f>
        <v>Moderado</v>
      </c>
      <c r="AA4" s="661">
        <f>IF(Z4="Bajo",25%,IF(Z4="Moderado",50%,IF(Z4="Alto",75%,IF(Z4="Extremo",100%,""))))</f>
        <v>0.5</v>
      </c>
      <c r="AB4" s="678" t="s">
        <v>954</v>
      </c>
      <c r="AC4" s="49" t="s">
        <v>955</v>
      </c>
      <c r="AD4" s="49" t="s">
        <v>54</v>
      </c>
      <c r="AE4" s="31">
        <f t="shared" ref="AE4:AE14" si="0">IF(AD4="Preventivo",25%,IF(AD4="Detectivo",15%,IF(AD4="Correctivo",10%,"")))</f>
        <v>0.25</v>
      </c>
      <c r="AF4" s="386" t="s">
        <v>195</v>
      </c>
      <c r="AG4" s="31">
        <f t="shared" ref="AG4:AG16" si="1">IF(AF4="Manual",15%,IF(AF4="Automático",25%,""))</f>
        <v>0.15</v>
      </c>
      <c r="AH4" s="31">
        <f t="shared" ref="AH4:AH11" si="2">+AG4+AE4</f>
        <v>0.4</v>
      </c>
      <c r="AI4" s="373" t="s">
        <v>23</v>
      </c>
      <c r="AJ4" s="386" t="s">
        <v>956</v>
      </c>
      <c r="AK4" s="386">
        <f>+AH4*AA4</f>
        <v>0.2</v>
      </c>
      <c r="AL4" s="32">
        <f>+AA4-AK4</f>
        <v>0.3</v>
      </c>
      <c r="AM4" s="724" t="str">
        <f>+IF(C4="Corrupción","Moderado",IF(AL6&lt;=25%,"Bajo",IF(AL6&lt;=50%,"Moderado",IF(AL6&lt;=75%,"Alto",IF(AL6&gt;75%,"Extremo","")))))</f>
        <v>Bajo</v>
      </c>
      <c r="AN4" s="672" t="s">
        <v>56</v>
      </c>
      <c r="AO4" s="152">
        <v>1</v>
      </c>
      <c r="AP4" s="93" t="s">
        <v>957</v>
      </c>
      <c r="AQ4" s="377" t="e">
        <f>+#REF!</f>
        <v>#REF!</v>
      </c>
      <c r="AR4" s="30">
        <v>44562</v>
      </c>
      <c r="AS4" s="30">
        <v>44926</v>
      </c>
      <c r="AT4" s="377" t="e">
        <f>+#REF!</f>
        <v>#REF!</v>
      </c>
      <c r="AU4" s="83">
        <v>44620</v>
      </c>
      <c r="AV4" s="84"/>
      <c r="AW4" s="84"/>
      <c r="AX4" s="34">
        <v>44681</v>
      </c>
      <c r="AY4" s="84"/>
      <c r="AZ4" s="84"/>
      <c r="BA4" s="34">
        <v>44742</v>
      </c>
      <c r="BB4" s="84"/>
      <c r="BC4" s="97"/>
      <c r="BD4" s="34">
        <v>44804</v>
      </c>
      <c r="BE4" s="34"/>
      <c r="BF4" s="97"/>
      <c r="BG4" s="97"/>
      <c r="BH4" s="97"/>
      <c r="BI4" s="34">
        <v>45230</v>
      </c>
      <c r="BJ4" s="34"/>
      <c r="BK4" s="97"/>
      <c r="BL4" s="97"/>
      <c r="BM4" s="97"/>
      <c r="BN4" s="34">
        <v>45291</v>
      </c>
      <c r="BO4" s="34"/>
      <c r="BP4" s="97"/>
      <c r="BQ4" s="97"/>
      <c r="BR4" s="97"/>
    </row>
    <row r="5" spans="1:70" ht="30" hidden="1" x14ac:dyDescent="0.25">
      <c r="A5" s="675"/>
      <c r="B5" s="663"/>
      <c r="C5" s="663"/>
      <c r="D5" s="663"/>
      <c r="E5" s="663"/>
      <c r="F5" s="677"/>
      <c r="G5" s="665"/>
      <c r="H5" s="663"/>
      <c r="I5" s="677"/>
      <c r="J5" s="663"/>
      <c r="K5" s="663"/>
      <c r="L5" s="673"/>
      <c r="M5" s="663"/>
      <c r="N5" s="663"/>
      <c r="O5" s="663"/>
      <c r="P5" s="663"/>
      <c r="Q5" s="663"/>
      <c r="R5" s="663"/>
      <c r="S5" s="658"/>
      <c r="T5" s="658"/>
      <c r="U5" s="658"/>
      <c r="V5" s="662"/>
      <c r="W5" s="669"/>
      <c r="X5" s="662"/>
      <c r="Y5" s="669"/>
      <c r="Z5" s="670"/>
      <c r="AA5" s="661"/>
      <c r="AB5" s="678"/>
      <c r="AC5" s="49" t="s">
        <v>958</v>
      </c>
      <c r="AD5" s="49" t="s">
        <v>54</v>
      </c>
      <c r="AE5" s="31">
        <f t="shared" si="0"/>
        <v>0.25</v>
      </c>
      <c r="AF5" s="386" t="s">
        <v>195</v>
      </c>
      <c r="AG5" s="31">
        <f t="shared" si="1"/>
        <v>0.15</v>
      </c>
      <c r="AH5" s="31">
        <f t="shared" si="2"/>
        <v>0.4</v>
      </c>
      <c r="AI5" s="373" t="s">
        <v>23</v>
      </c>
      <c r="AJ5" s="386" t="s">
        <v>959</v>
      </c>
      <c r="AK5" s="386">
        <f>+AL4*AH5</f>
        <v>0.12</v>
      </c>
      <c r="AL5" s="32">
        <f>+AL4-AK5</f>
        <v>0.18</v>
      </c>
      <c r="AM5" s="724"/>
      <c r="AN5" s="672"/>
      <c r="AO5" s="158">
        <v>2</v>
      </c>
      <c r="AP5" s="41" t="s">
        <v>960</v>
      </c>
      <c r="AQ5" s="377" t="s">
        <v>961</v>
      </c>
      <c r="AR5" s="30">
        <v>44562</v>
      </c>
      <c r="AS5" s="30">
        <v>44926</v>
      </c>
      <c r="AT5" s="377" t="e">
        <f>+#REF!</f>
        <v>#REF!</v>
      </c>
      <c r="AU5" s="83">
        <v>44620</v>
      </c>
      <c r="AV5" s="84"/>
      <c r="AW5" s="84"/>
      <c r="AX5" s="34">
        <v>44681</v>
      </c>
      <c r="AY5" s="84"/>
      <c r="AZ5" s="230"/>
      <c r="BA5" s="34">
        <v>44742</v>
      </c>
      <c r="BB5" s="84"/>
      <c r="BC5" s="230"/>
      <c r="BD5" s="34">
        <v>44804</v>
      </c>
      <c r="BE5" s="34"/>
      <c r="BF5" s="97"/>
      <c r="BG5" s="97"/>
      <c r="BH5" s="97"/>
      <c r="BI5" s="34">
        <v>45230</v>
      </c>
      <c r="BJ5" s="34"/>
      <c r="BK5" s="97"/>
      <c r="BL5" s="97"/>
      <c r="BM5" s="97"/>
      <c r="BN5" s="34">
        <v>45291</v>
      </c>
      <c r="BO5" s="34"/>
      <c r="BP5" s="97"/>
      <c r="BQ5" s="97"/>
      <c r="BR5" s="97"/>
    </row>
    <row r="6" spans="1:70" ht="167.45" hidden="1" customHeight="1" x14ac:dyDescent="0.25">
      <c r="A6" s="675"/>
      <c r="B6" s="663"/>
      <c r="C6" s="663"/>
      <c r="D6" s="663"/>
      <c r="E6" s="663"/>
      <c r="F6" s="677"/>
      <c r="G6" s="665"/>
      <c r="H6" s="663"/>
      <c r="I6" s="677"/>
      <c r="J6" s="663"/>
      <c r="K6" s="663"/>
      <c r="L6" s="673"/>
      <c r="M6" s="663"/>
      <c r="N6" s="663"/>
      <c r="O6" s="663"/>
      <c r="P6" s="663"/>
      <c r="Q6" s="663"/>
      <c r="R6" s="663"/>
      <c r="S6" s="658"/>
      <c r="T6" s="658"/>
      <c r="U6" s="658"/>
      <c r="V6" s="662"/>
      <c r="W6" s="669"/>
      <c r="X6" s="662"/>
      <c r="Y6" s="669"/>
      <c r="Z6" s="670"/>
      <c r="AA6" s="661"/>
      <c r="AB6" s="678"/>
      <c r="AC6" s="49" t="s">
        <v>962</v>
      </c>
      <c r="AD6" s="49" t="s">
        <v>54</v>
      </c>
      <c r="AE6" s="31">
        <f t="shared" si="0"/>
        <v>0.25</v>
      </c>
      <c r="AF6" s="386" t="s">
        <v>195</v>
      </c>
      <c r="AG6" s="31">
        <f t="shared" si="1"/>
        <v>0.15</v>
      </c>
      <c r="AH6" s="31">
        <f t="shared" si="2"/>
        <v>0.4</v>
      </c>
      <c r="AI6" s="373" t="s">
        <v>39</v>
      </c>
      <c r="AJ6" s="386" t="s">
        <v>963</v>
      </c>
      <c r="AK6" s="386">
        <f>+AL5*AH6</f>
        <v>7.1999999999999995E-2</v>
      </c>
      <c r="AL6" s="32">
        <f>+AL5-AK6</f>
        <v>0.108</v>
      </c>
      <c r="AM6" s="724"/>
      <c r="AN6" s="672"/>
      <c r="AO6" s="158">
        <v>3</v>
      </c>
      <c r="AP6" s="29" t="s">
        <v>964</v>
      </c>
      <c r="AQ6" s="377" t="e">
        <f>+#REF!</f>
        <v>#REF!</v>
      </c>
      <c r="AR6" s="30">
        <v>44562</v>
      </c>
      <c r="AS6" s="30">
        <v>44926</v>
      </c>
      <c r="AT6" s="377" t="e">
        <f>+#REF!</f>
        <v>#REF!</v>
      </c>
      <c r="AU6" s="83">
        <v>44620</v>
      </c>
      <c r="AV6" s="84"/>
      <c r="AW6" s="84"/>
      <c r="AX6" s="34">
        <v>44681</v>
      </c>
      <c r="AY6" s="85"/>
      <c r="AZ6" s="118"/>
      <c r="BA6" s="34">
        <v>44742</v>
      </c>
      <c r="BB6" s="85"/>
      <c r="BC6" s="85"/>
      <c r="BD6" s="34">
        <v>44804</v>
      </c>
      <c r="BE6" s="34"/>
      <c r="BF6" s="85"/>
      <c r="BG6" s="85"/>
      <c r="BH6" s="85"/>
      <c r="BI6" s="34">
        <v>45230</v>
      </c>
      <c r="BJ6" s="34"/>
      <c r="BK6" s="85"/>
      <c r="BL6" s="85"/>
      <c r="BM6" s="85"/>
      <c r="BN6" s="34">
        <v>45291</v>
      </c>
      <c r="BO6" s="34"/>
      <c r="BP6" s="85"/>
      <c r="BQ6" s="85"/>
      <c r="BR6" s="85"/>
    </row>
    <row r="7" spans="1:70" ht="120.75" customHeight="1" x14ac:dyDescent="0.25">
      <c r="A7" s="946" t="s">
        <v>187</v>
      </c>
      <c r="B7" s="681" t="s">
        <v>103</v>
      </c>
      <c r="C7" s="681" t="s">
        <v>55</v>
      </c>
      <c r="D7" s="681" t="s">
        <v>76</v>
      </c>
      <c r="E7" s="681" t="s">
        <v>77</v>
      </c>
      <c r="F7" s="827" t="s">
        <v>323</v>
      </c>
      <c r="G7" s="919" t="s">
        <v>315</v>
      </c>
      <c r="H7" s="681" t="s">
        <v>325</v>
      </c>
      <c r="I7" s="827" t="s">
        <v>326</v>
      </c>
      <c r="J7" s="681" t="s">
        <v>48</v>
      </c>
      <c r="K7" s="681">
        <v>0</v>
      </c>
      <c r="L7" s="920">
        <f>IF(J7="Diaria",+(K7/360),IF(J7="Semanal",+(K7/52),IF(J7="Mensual",+(K7/12),IF(J7="Bimestral",+(K7/6),IF(J7="Trimestral",+(K7/4),IF(J7="Semestral",+(K7/2),IF(J7="Anual",+(K7/1),"")))))))</f>
        <v>0</v>
      </c>
      <c r="M7" s="681" t="s">
        <v>45</v>
      </c>
      <c r="N7" s="68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681" t="s">
        <v>46</v>
      </c>
      <c r="P7" s="68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681" t="s">
        <v>70</v>
      </c>
      <c r="R7" s="68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931" t="s">
        <v>57</v>
      </c>
      <c r="T7" s="931" t="s">
        <v>27</v>
      </c>
      <c r="U7" s="658">
        <f>+MAX(N7,P7,R7)</f>
        <v>0.4</v>
      </c>
      <c r="V7" s="932" t="str">
        <f>IF(L7&lt;=20%,"Muy baja",IF(L7&lt;=40%,"Baja",IF(L7&lt;=60%,"Media",IF(L7&lt;=80%,"Alta",IF(L7&lt;=100%,"Muy alta",IF(L7&gt;=100%,"Muy alta",""))))))</f>
        <v>Muy baja</v>
      </c>
      <c r="W7" s="944">
        <f>+IFERROR(VLOOKUP(V7,[9]Fórmula!$F$1:$G$6,2,FALSE),"")</f>
        <v>0.2</v>
      </c>
      <c r="X7" s="945" t="s">
        <v>53</v>
      </c>
      <c r="Y7" s="929">
        <f>+IFERROR(VLOOKUP(X7,[9]Fórmula!$H$1:$I$6,2,FALSE),"")</f>
        <v>0.6</v>
      </c>
      <c r="Z7" s="943" t="str">
        <f>+IFERROR(VLOOKUP(V7&amp;X7,[9]Fórmula!$C$2:$D$26,2,FALSE),"")</f>
        <v>Moderado</v>
      </c>
      <c r="AA7" s="661">
        <f>IF(Z7="Bajo",25%,IF(Z7="Moderado",50%,IF(Z7="Alto",75%,IF(Z7="Extremo",100%,""))))</f>
        <v>0.5</v>
      </c>
      <c r="AB7" s="938" t="s">
        <v>327</v>
      </c>
      <c r="AC7" s="40" t="s">
        <v>1461</v>
      </c>
      <c r="AD7" s="40" t="s">
        <v>54</v>
      </c>
      <c r="AE7" s="251">
        <f t="shared" si="0"/>
        <v>0.25</v>
      </c>
      <c r="AF7" s="417" t="s">
        <v>195</v>
      </c>
      <c r="AG7" s="251">
        <f t="shared" si="1"/>
        <v>0.15</v>
      </c>
      <c r="AH7" s="251">
        <f t="shared" si="2"/>
        <v>0.4</v>
      </c>
      <c r="AI7" s="389" t="s">
        <v>23</v>
      </c>
      <c r="AJ7" s="417" t="s">
        <v>331</v>
      </c>
      <c r="AK7" s="244">
        <f>+AA7*AH7</f>
        <v>0.2</v>
      </c>
      <c r="AL7" s="245">
        <f>+AA7-AK7</f>
        <v>0.3</v>
      </c>
      <c r="AM7" s="943" t="str">
        <f>+IF(C7="Corrupción","Moderado",IF(AL9&lt;=25%,"Bajo",IF(AL9&lt;=50%,"Moderado",IF(AL9&lt;=75%,"Alto",IF(AL9&gt;75%,"Extremo","")))))</f>
        <v>Moderado</v>
      </c>
      <c r="AN7" s="930" t="s">
        <v>56</v>
      </c>
      <c r="AO7" s="243">
        <v>1</v>
      </c>
      <c r="AP7" s="41" t="s">
        <v>335</v>
      </c>
      <c r="AQ7" s="389" t="s">
        <v>336</v>
      </c>
      <c r="AR7" s="338">
        <v>44927</v>
      </c>
      <c r="AS7" s="338">
        <v>45291</v>
      </c>
      <c r="AT7" s="470" t="s">
        <v>337</v>
      </c>
      <c r="AU7" s="339">
        <v>44985</v>
      </c>
      <c r="AV7" s="408" t="s">
        <v>965</v>
      </c>
      <c r="AW7" s="119" t="s">
        <v>966</v>
      </c>
      <c r="AX7" s="341">
        <v>45046</v>
      </c>
      <c r="AY7" s="408" t="s">
        <v>1460</v>
      </c>
      <c r="AZ7" s="230" t="s">
        <v>1459</v>
      </c>
      <c r="BA7" s="341">
        <v>45107</v>
      </c>
      <c r="BB7" s="254"/>
      <c r="BC7" s="255"/>
      <c r="BD7" s="341">
        <v>45169</v>
      </c>
      <c r="BE7" s="34"/>
      <c r="BF7" s="84"/>
      <c r="BG7" s="84"/>
      <c r="BH7" s="84"/>
      <c r="BI7" s="34">
        <v>45230</v>
      </c>
      <c r="BJ7" s="34"/>
      <c r="BK7" s="84"/>
      <c r="BL7" s="84"/>
      <c r="BM7" s="84"/>
      <c r="BN7" s="34">
        <v>45291</v>
      </c>
      <c r="BO7" s="34"/>
      <c r="BP7" s="84"/>
      <c r="BQ7" s="84"/>
      <c r="BR7" s="84"/>
    </row>
    <row r="8" spans="1:70" ht="216.75" customHeight="1" x14ac:dyDescent="0.25">
      <c r="A8" s="946"/>
      <c r="B8" s="681"/>
      <c r="C8" s="681"/>
      <c r="D8" s="681"/>
      <c r="E8" s="681"/>
      <c r="F8" s="827"/>
      <c r="G8" s="919"/>
      <c r="H8" s="681"/>
      <c r="I8" s="827"/>
      <c r="J8" s="681"/>
      <c r="K8" s="681"/>
      <c r="L8" s="920"/>
      <c r="M8" s="681"/>
      <c r="N8" s="681"/>
      <c r="O8" s="681"/>
      <c r="P8" s="681"/>
      <c r="Q8" s="681"/>
      <c r="R8" s="681"/>
      <c r="S8" s="931"/>
      <c r="T8" s="931"/>
      <c r="U8" s="658"/>
      <c r="V8" s="932"/>
      <c r="W8" s="944"/>
      <c r="X8" s="945"/>
      <c r="Y8" s="929"/>
      <c r="Z8" s="943"/>
      <c r="AA8" s="661"/>
      <c r="AB8" s="938"/>
      <c r="AC8" s="40" t="s">
        <v>1458</v>
      </c>
      <c r="AD8" s="40" t="s">
        <v>54</v>
      </c>
      <c r="AE8" s="251">
        <f t="shared" si="0"/>
        <v>0.25</v>
      </c>
      <c r="AF8" s="417" t="s">
        <v>195</v>
      </c>
      <c r="AG8" s="251">
        <f t="shared" si="1"/>
        <v>0.15</v>
      </c>
      <c r="AH8" s="251">
        <f t="shared" si="2"/>
        <v>0.4</v>
      </c>
      <c r="AI8" s="389" t="s">
        <v>23</v>
      </c>
      <c r="AJ8" s="417" t="s">
        <v>347</v>
      </c>
      <c r="AK8" s="244">
        <f>+AL7*AH8</f>
        <v>0.12</v>
      </c>
      <c r="AL8" s="245">
        <f>+AL7-AK8</f>
        <v>0.18</v>
      </c>
      <c r="AM8" s="943"/>
      <c r="AN8" s="930"/>
      <c r="AO8" s="158">
        <v>2</v>
      </c>
      <c r="AP8" s="98" t="s">
        <v>350</v>
      </c>
      <c r="AQ8" s="470" t="s">
        <v>351</v>
      </c>
      <c r="AR8" s="338">
        <v>44927</v>
      </c>
      <c r="AS8" s="338">
        <v>45291</v>
      </c>
      <c r="AT8" s="470" t="s">
        <v>967</v>
      </c>
      <c r="AU8" s="339">
        <v>44985</v>
      </c>
      <c r="AV8" s="408" t="s">
        <v>968</v>
      </c>
      <c r="AW8" s="509" t="s">
        <v>969</v>
      </c>
      <c r="AX8" s="341">
        <v>45046</v>
      </c>
      <c r="AY8" s="408" t="s">
        <v>1457</v>
      </c>
      <c r="AZ8" s="230" t="s">
        <v>1456</v>
      </c>
      <c r="BA8" s="341">
        <v>45107</v>
      </c>
      <c r="BB8" s="342"/>
      <c r="BC8" s="256"/>
      <c r="BD8" s="341">
        <v>45169</v>
      </c>
      <c r="BE8" s="34"/>
      <c r="BF8" s="90"/>
      <c r="BG8" s="90"/>
      <c r="BH8" s="90"/>
      <c r="BI8" s="34">
        <v>45230</v>
      </c>
      <c r="BJ8" s="34"/>
      <c r="BK8" s="90"/>
      <c r="BL8" s="90"/>
      <c r="BM8" s="90"/>
      <c r="BN8" s="34">
        <v>45291</v>
      </c>
      <c r="BO8" s="34"/>
      <c r="BP8" s="90"/>
      <c r="BQ8" s="90"/>
      <c r="BR8" s="90"/>
    </row>
    <row r="9" spans="1:70" ht="145.5" customHeight="1" x14ac:dyDescent="0.25">
      <c r="A9" s="946"/>
      <c r="B9" s="681"/>
      <c r="C9" s="681"/>
      <c r="D9" s="681"/>
      <c r="E9" s="681"/>
      <c r="F9" s="827"/>
      <c r="G9" s="919"/>
      <c r="H9" s="681"/>
      <c r="I9" s="827"/>
      <c r="J9" s="681"/>
      <c r="K9" s="681"/>
      <c r="L9" s="920"/>
      <c r="M9" s="681"/>
      <c r="N9" s="681"/>
      <c r="O9" s="681"/>
      <c r="P9" s="681"/>
      <c r="Q9" s="681"/>
      <c r="R9" s="681"/>
      <c r="S9" s="931"/>
      <c r="T9" s="931"/>
      <c r="U9" s="658"/>
      <c r="V9" s="932"/>
      <c r="W9" s="944"/>
      <c r="X9" s="945"/>
      <c r="Y9" s="929"/>
      <c r="Z9" s="943"/>
      <c r="AA9" s="661"/>
      <c r="AB9" s="938"/>
      <c r="AC9" s="40" t="s">
        <v>1455</v>
      </c>
      <c r="AD9" s="40" t="s">
        <v>54</v>
      </c>
      <c r="AE9" s="251">
        <f t="shared" si="0"/>
        <v>0.25</v>
      </c>
      <c r="AF9" s="417" t="s">
        <v>195</v>
      </c>
      <c r="AG9" s="251">
        <f t="shared" si="1"/>
        <v>0.15</v>
      </c>
      <c r="AH9" s="251">
        <f t="shared" si="2"/>
        <v>0.4</v>
      </c>
      <c r="AI9" s="389" t="s">
        <v>23</v>
      </c>
      <c r="AJ9" s="417" t="s">
        <v>347</v>
      </c>
      <c r="AK9" s="244">
        <f>+AL8*AH9</f>
        <v>7.1999999999999995E-2</v>
      </c>
      <c r="AL9" s="245">
        <f>+AL8-AK9</f>
        <v>0.108</v>
      </c>
      <c r="AM9" s="943"/>
      <c r="AN9" s="930"/>
      <c r="AO9" s="158">
        <v>3</v>
      </c>
      <c r="AP9" s="98" t="s">
        <v>363</v>
      </c>
      <c r="AQ9" s="470" t="s">
        <v>364</v>
      </c>
      <c r="AR9" s="338">
        <v>44927</v>
      </c>
      <c r="AS9" s="338">
        <v>45291</v>
      </c>
      <c r="AT9" s="470" t="s">
        <v>365</v>
      </c>
      <c r="AU9" s="339">
        <v>44985</v>
      </c>
      <c r="AV9" s="408" t="s">
        <v>970</v>
      </c>
      <c r="AW9" s="193" t="s">
        <v>971</v>
      </c>
      <c r="AX9" s="341">
        <v>45046</v>
      </c>
      <c r="AY9" s="408" t="s">
        <v>1454</v>
      </c>
      <c r="AZ9" s="230" t="s">
        <v>1453</v>
      </c>
      <c r="BA9" s="341">
        <v>45107</v>
      </c>
      <c r="BB9" s="342"/>
      <c r="BC9" s="256"/>
      <c r="BD9" s="341">
        <v>45169</v>
      </c>
      <c r="BE9" s="34"/>
      <c r="BF9" s="34"/>
      <c r="BG9" s="34"/>
      <c r="BH9" s="34"/>
      <c r="BI9" s="34">
        <v>45230</v>
      </c>
      <c r="BJ9" s="34"/>
      <c r="BK9" s="34"/>
      <c r="BL9" s="34"/>
      <c r="BM9" s="34"/>
      <c r="BN9" s="34">
        <v>45291</v>
      </c>
      <c r="BO9" s="34"/>
      <c r="BP9" s="34"/>
      <c r="BQ9" s="34"/>
      <c r="BR9" s="34"/>
    </row>
    <row r="10" spans="1:70" ht="153" customHeight="1" x14ac:dyDescent="0.25">
      <c r="A10" s="946" t="s">
        <v>187</v>
      </c>
      <c r="B10" s="681" t="s">
        <v>103</v>
      </c>
      <c r="C10" s="681" t="s">
        <v>33</v>
      </c>
      <c r="D10" s="681" t="s">
        <v>33</v>
      </c>
      <c r="E10" s="681" t="s">
        <v>97</v>
      </c>
      <c r="F10" s="827" t="s">
        <v>972</v>
      </c>
      <c r="G10" s="919" t="s">
        <v>1656</v>
      </c>
      <c r="H10" s="681" t="s">
        <v>973</v>
      </c>
      <c r="I10" s="827" t="s">
        <v>974</v>
      </c>
      <c r="J10" s="681" t="s">
        <v>32</v>
      </c>
      <c r="K10" s="681">
        <v>0</v>
      </c>
      <c r="L10" s="920">
        <f>IF(J10="Diaria",+(K10/360),IF(J10="Semanal",+(K10/52),IF(J10="Mensual",+(K10/12),IF(J10="Bimestral",+(K10/6),IF(J10="Trimestral",+(K10/4),IF(J10="Semestral",+(K10/2),IF(J10="Anual",+(K10/1),"")))))))</f>
        <v>0</v>
      </c>
      <c r="M10" s="681" t="s">
        <v>72</v>
      </c>
      <c r="N10" s="681">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681" t="s">
        <v>46</v>
      </c>
      <c r="P10" s="681">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681" t="s">
        <v>70</v>
      </c>
      <c r="R10" s="681">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931" t="s">
        <v>57</v>
      </c>
      <c r="T10" s="931" t="s">
        <v>70</v>
      </c>
      <c r="U10" s="927">
        <f>+MAX(N10,P10,R10)</f>
        <v>0.8</v>
      </c>
      <c r="V10" s="932" t="str">
        <f>IF(L10&lt;=20%,"Muy baja",IF(L10&lt;=40%,"Baja",IF(L10&lt;=60%,"Media",IF(L10&lt;=80%,"Alta",IF(L10&lt;=100%,"Muy alta",IF(L10&gt;=100%,"Muy alta",""))))))</f>
        <v>Muy baja</v>
      </c>
      <c r="W10" s="822">
        <f>+IFERROR(VLOOKUP(V10,[9]Fórmula!$F$1:$G$6,2,FALSE),"")</f>
        <v>0.2</v>
      </c>
      <c r="X10" s="939" t="str">
        <f>IF(U10=20%,"Leve",IF(U10=40%,"Menor",IF(U10=60%,"Moderado",IF(U10=80%,"Mayor",IF(U10=100%,"Catastrófico","")))))</f>
        <v>Mayor</v>
      </c>
      <c r="Y10" s="822">
        <f>+IFERROR(VLOOKUP(X10,[9]Fórmula!$H$1:$I$6,2,FALSE),"")</f>
        <v>0.8</v>
      </c>
      <c r="Z10" s="937" t="str">
        <f>+IFERROR(VLOOKUP(V10&amp;X10,[9]Fórmula!$C$2:$D$26,2,FALSE),"")</f>
        <v>Alto</v>
      </c>
      <c r="AA10" s="936">
        <f>IF(Z10="Bajo",25%,IF(Z10="Moderado",50%,IF(Z10="Alto",75%,IF(Z10="Extremo",100%,""))))</f>
        <v>0.75</v>
      </c>
      <c r="AB10" s="938" t="s">
        <v>975</v>
      </c>
      <c r="AC10" s="40" t="s">
        <v>1452</v>
      </c>
      <c r="AD10" s="40" t="s">
        <v>54</v>
      </c>
      <c r="AE10" s="251">
        <f t="shared" si="0"/>
        <v>0.25</v>
      </c>
      <c r="AF10" s="417" t="s">
        <v>195</v>
      </c>
      <c r="AG10" s="251">
        <f t="shared" si="1"/>
        <v>0.15</v>
      </c>
      <c r="AH10" s="251">
        <f t="shared" si="2"/>
        <v>0.4</v>
      </c>
      <c r="AI10" s="389" t="s">
        <v>23</v>
      </c>
      <c r="AJ10" s="417" t="s">
        <v>347</v>
      </c>
      <c r="AK10" s="244">
        <f>+AA10*AH10</f>
        <v>0.30000000000000004</v>
      </c>
      <c r="AL10" s="245">
        <f>+AA10-AK10</f>
        <v>0.44999999999999996</v>
      </c>
      <c r="AM10" s="933" t="str">
        <f>+IF(C10="Corrupción","Moderado",IF(AL12&lt;=25%,"Bajo",IF(AL12&lt;=50%,"Moderado",IF(AL12&lt;=75%,"Alto",IF(AL12&gt;75%,"Extremo","")))))</f>
        <v>Moderado</v>
      </c>
      <c r="AN10" s="930" t="s">
        <v>56</v>
      </c>
      <c r="AO10" s="243">
        <v>1</v>
      </c>
      <c r="AP10" s="40" t="s">
        <v>976</v>
      </c>
      <c r="AQ10" s="389" t="s">
        <v>977</v>
      </c>
      <c r="AR10" s="338">
        <v>44927</v>
      </c>
      <c r="AS10" s="338">
        <v>45291</v>
      </c>
      <c r="AT10" s="470" t="s">
        <v>978</v>
      </c>
      <c r="AU10" s="339">
        <v>44985</v>
      </c>
      <c r="AV10" s="408" t="s">
        <v>979</v>
      </c>
      <c r="AW10" s="340" t="s">
        <v>980</v>
      </c>
      <c r="AX10" s="341">
        <v>45046</v>
      </c>
      <c r="AY10" s="408" t="s">
        <v>1451</v>
      </c>
      <c r="AZ10" s="340" t="s">
        <v>1448</v>
      </c>
      <c r="BA10" s="341">
        <v>45107</v>
      </c>
      <c r="BB10" s="342"/>
      <c r="BC10" s="343"/>
      <c r="BD10" s="341">
        <v>45169</v>
      </c>
      <c r="BE10" s="34"/>
      <c r="BF10" s="84"/>
      <c r="BG10" s="84"/>
      <c r="BH10" s="84"/>
      <c r="BI10" s="34">
        <v>45230</v>
      </c>
      <c r="BJ10" s="34"/>
      <c r="BK10" s="84"/>
      <c r="BL10" s="84"/>
      <c r="BM10" s="84"/>
      <c r="BN10" s="34">
        <v>45291</v>
      </c>
      <c r="BO10" s="34"/>
      <c r="BP10" s="84"/>
      <c r="BQ10" s="84"/>
      <c r="BR10" s="84"/>
    </row>
    <row r="11" spans="1:70" ht="162.75" customHeight="1" x14ac:dyDescent="0.25">
      <c r="A11" s="946"/>
      <c r="B11" s="681"/>
      <c r="C11" s="681"/>
      <c r="D11" s="681"/>
      <c r="E11" s="681"/>
      <c r="F11" s="827"/>
      <c r="G11" s="919"/>
      <c r="H11" s="681"/>
      <c r="I11" s="827"/>
      <c r="J11" s="681"/>
      <c r="K11" s="681"/>
      <c r="L11" s="920"/>
      <c r="M11" s="681"/>
      <c r="N11" s="681"/>
      <c r="O11" s="681"/>
      <c r="P11" s="681"/>
      <c r="Q11" s="681"/>
      <c r="R11" s="681"/>
      <c r="S11" s="931"/>
      <c r="T11" s="931"/>
      <c r="U11" s="927"/>
      <c r="V11" s="932"/>
      <c r="W11" s="822"/>
      <c r="X11" s="939"/>
      <c r="Y11" s="822"/>
      <c r="Z11" s="937"/>
      <c r="AA11" s="936"/>
      <c r="AB11" s="938"/>
      <c r="AC11" s="40" t="s">
        <v>1450</v>
      </c>
      <c r="AD11" s="40" t="s">
        <v>54</v>
      </c>
      <c r="AE11" s="251">
        <f t="shared" si="0"/>
        <v>0.25</v>
      </c>
      <c r="AF11" s="417" t="s">
        <v>195</v>
      </c>
      <c r="AG11" s="251">
        <f t="shared" si="1"/>
        <v>0.15</v>
      </c>
      <c r="AH11" s="251">
        <f t="shared" si="2"/>
        <v>0.4</v>
      </c>
      <c r="AI11" s="389" t="s">
        <v>39</v>
      </c>
      <c r="AJ11" s="417"/>
      <c r="AK11" s="244">
        <f>+AL10*AH11</f>
        <v>0.18</v>
      </c>
      <c r="AL11" s="245">
        <f>+AL10-AK11</f>
        <v>0.26999999999999996</v>
      </c>
      <c r="AM11" s="933"/>
      <c r="AN11" s="930"/>
      <c r="AO11" s="246">
        <v>2</v>
      </c>
      <c r="AP11" s="40" t="s">
        <v>981</v>
      </c>
      <c r="AQ11" s="389" t="s">
        <v>982</v>
      </c>
      <c r="AR11" s="338">
        <v>44927</v>
      </c>
      <c r="AS11" s="338">
        <v>45291</v>
      </c>
      <c r="AT11" s="470" t="s">
        <v>983</v>
      </c>
      <c r="AU11" s="339">
        <v>44985</v>
      </c>
      <c r="AV11" s="408" t="s">
        <v>984</v>
      </c>
      <c r="AW11" s="340" t="s">
        <v>985</v>
      </c>
      <c r="AX11" s="341">
        <v>45046</v>
      </c>
      <c r="AY11" s="408" t="s">
        <v>1449</v>
      </c>
      <c r="AZ11" s="340" t="s">
        <v>1448</v>
      </c>
      <c r="BA11" s="341">
        <v>45107</v>
      </c>
      <c r="BB11" s="342"/>
      <c r="BC11" s="343"/>
      <c r="BD11" s="341">
        <v>45169</v>
      </c>
      <c r="BE11" s="34"/>
      <c r="BF11" s="84"/>
      <c r="BG11" s="84"/>
      <c r="BH11" s="84"/>
      <c r="BI11" s="34">
        <v>45230</v>
      </c>
      <c r="BJ11" s="34"/>
      <c r="BK11" s="84"/>
      <c r="BL11" s="84"/>
      <c r="BM11" s="84"/>
      <c r="BN11" s="34">
        <v>45291</v>
      </c>
      <c r="BO11" s="34"/>
      <c r="BP11" s="84"/>
      <c r="BQ11" s="84"/>
      <c r="BR11" s="84"/>
    </row>
    <row r="12" spans="1:70" ht="108" customHeight="1" x14ac:dyDescent="0.25">
      <c r="A12" s="946"/>
      <c r="B12" s="681"/>
      <c r="C12" s="681"/>
      <c r="D12" s="681"/>
      <c r="E12" s="681"/>
      <c r="F12" s="827"/>
      <c r="G12" s="919"/>
      <c r="H12" s="681"/>
      <c r="I12" s="827"/>
      <c r="J12" s="681"/>
      <c r="K12" s="681"/>
      <c r="L12" s="920"/>
      <c r="M12" s="681"/>
      <c r="N12" s="681"/>
      <c r="O12" s="681"/>
      <c r="P12" s="681"/>
      <c r="Q12" s="681"/>
      <c r="R12" s="681"/>
      <c r="S12" s="931"/>
      <c r="T12" s="931"/>
      <c r="U12" s="927"/>
      <c r="V12" s="932"/>
      <c r="W12" s="822"/>
      <c r="X12" s="939"/>
      <c r="Y12" s="822"/>
      <c r="Z12" s="937"/>
      <c r="AA12" s="936"/>
      <c r="AB12" s="938"/>
      <c r="AC12" s="40" t="s">
        <v>1447</v>
      </c>
      <c r="AD12" s="40" t="s">
        <v>54</v>
      </c>
      <c r="AE12" s="251">
        <f t="shared" si="0"/>
        <v>0.25</v>
      </c>
      <c r="AF12" s="417" t="s">
        <v>195</v>
      </c>
      <c r="AG12" s="251">
        <f t="shared" si="1"/>
        <v>0.15</v>
      </c>
      <c r="AH12" s="251">
        <v>0</v>
      </c>
      <c r="AI12" s="389" t="s">
        <v>23</v>
      </c>
      <c r="AJ12" s="417" t="s">
        <v>986</v>
      </c>
      <c r="AK12" s="244">
        <f>+AL11*AH12</f>
        <v>0</v>
      </c>
      <c r="AL12" s="245">
        <f>+AL11-AK12</f>
        <v>0.26999999999999996</v>
      </c>
      <c r="AM12" s="933"/>
      <c r="AN12" s="930"/>
      <c r="AO12" s="246">
        <v>3</v>
      </c>
      <c r="AP12" s="40" t="s">
        <v>988</v>
      </c>
      <c r="AQ12" s="470" t="s">
        <v>961</v>
      </c>
      <c r="AR12" s="338">
        <v>44562</v>
      </c>
      <c r="AS12" s="338">
        <v>44926</v>
      </c>
      <c r="AT12" s="389" t="s">
        <v>987</v>
      </c>
      <c r="AU12" s="339">
        <v>44620</v>
      </c>
      <c r="AV12" s="408" t="s">
        <v>989</v>
      </c>
      <c r="AW12" s="408" t="s">
        <v>990</v>
      </c>
      <c r="AX12" s="341">
        <v>44681</v>
      </c>
      <c r="AY12" s="408" t="s">
        <v>1446</v>
      </c>
      <c r="AZ12" s="408" t="s">
        <v>1445</v>
      </c>
      <c r="BA12" s="341">
        <v>44742</v>
      </c>
      <c r="BB12" s="342"/>
      <c r="BC12" s="343"/>
      <c r="BD12" s="341">
        <v>44804</v>
      </c>
      <c r="BE12" s="34"/>
      <c r="BF12" s="84"/>
      <c r="BG12" s="84"/>
      <c r="BH12" s="84"/>
      <c r="BI12" s="34">
        <v>45230</v>
      </c>
      <c r="BJ12" s="34"/>
      <c r="BK12" s="84"/>
      <c r="BL12" s="84"/>
      <c r="BM12" s="84"/>
      <c r="BN12" s="34">
        <v>45291</v>
      </c>
      <c r="BO12" s="34"/>
      <c r="BP12" s="84"/>
      <c r="BQ12" s="84"/>
      <c r="BR12" s="84"/>
    </row>
    <row r="13" spans="1:70" ht="130.5" customHeight="1" x14ac:dyDescent="0.25">
      <c r="A13" s="946" t="s">
        <v>187</v>
      </c>
      <c r="B13" s="681" t="s">
        <v>103</v>
      </c>
      <c r="C13" s="681" t="s">
        <v>33</v>
      </c>
      <c r="D13" s="681" t="s">
        <v>76</v>
      </c>
      <c r="E13" s="681" t="s">
        <v>34</v>
      </c>
      <c r="F13" s="914" t="s">
        <v>991</v>
      </c>
      <c r="G13" s="917" t="s">
        <v>1657</v>
      </c>
      <c r="H13" s="681" t="s">
        <v>992</v>
      </c>
      <c r="I13" s="827" t="s">
        <v>993</v>
      </c>
      <c r="J13" s="681" t="s">
        <v>32</v>
      </c>
      <c r="K13" s="914">
        <v>1</v>
      </c>
      <c r="L13" s="920">
        <f>IF(J13="Diaria",+(K13/360),IF(J13="Semanal",+(K13/52),IF(J13="Mensual",+(K13/12),IF(J13="Bimestral",+(K13/6),IF(J13="Trimestral",+(K13/4),IF(J13="Semestral",+(K13/2),IF(J13="Anual",+(K13/1),"")))))))</f>
        <v>2.7777777777777779E-3</v>
      </c>
      <c r="M13" s="681" t="s">
        <v>83</v>
      </c>
      <c r="N13" s="68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681" t="s">
        <v>70</v>
      </c>
      <c r="P13" s="681">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681" t="s">
        <v>70</v>
      </c>
      <c r="R13" s="681">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931" t="s">
        <v>57</v>
      </c>
      <c r="T13" s="931" t="s">
        <v>70</v>
      </c>
      <c r="U13" s="927">
        <f>+MAX(N13,P13,R13)</f>
        <v>1</v>
      </c>
      <c r="V13" s="932" t="str">
        <f>IF(L13&lt;=20%,"Muy baja",IF(L13&lt;=40%,"Baja",IF(L13&lt;=60%,"Media",IF(L13&lt;=80%,"Alta",IF(L13&lt;=100%,"Muy alta",IF(L13&gt;=100%,"Muy alta",""))))))</f>
        <v>Muy baja</v>
      </c>
      <c r="W13" s="822">
        <f>+IFERROR(VLOOKUP(V13,[9]Fórmula!$F$1:$G$6,2,FALSE),"")</f>
        <v>0.2</v>
      </c>
      <c r="X13" s="922" t="str">
        <f>IF(U13=20%,"Leve",IF(U13=40%,"Menor",IF(U13=60%,"Moderado",IF(U13=80%,"Mayor",IF(U13=100%,"Catastrófico","")))))</f>
        <v>Catastrófico</v>
      </c>
      <c r="Y13" s="822">
        <f>+IFERROR(VLOOKUP(X13,[9]Fórmula!$H$1:$I$6,2,FALSE),"")</f>
        <v>1</v>
      </c>
      <c r="Z13" s="925" t="str">
        <f>+IFERROR(VLOOKUP(V13&amp;X13,[9]Fórmula!$C$2:$D$26,2,FALSE),"")</f>
        <v>Extremo</v>
      </c>
      <c r="AA13" s="936">
        <f>IF(Z13="Bajo",25%,IF(Z13="Moderado",50%,IF(Z13="Alto",75%,IF(Z13="Extremo",100%,""))))</f>
        <v>1</v>
      </c>
      <c r="AB13" s="914" t="s">
        <v>994</v>
      </c>
      <c r="AC13" s="337" t="s">
        <v>1444</v>
      </c>
      <c r="AD13" s="40" t="s">
        <v>54</v>
      </c>
      <c r="AE13" s="251">
        <f t="shared" si="0"/>
        <v>0.25</v>
      </c>
      <c r="AF13" s="417" t="s">
        <v>195</v>
      </c>
      <c r="AG13" s="251">
        <f t="shared" si="1"/>
        <v>0.15</v>
      </c>
      <c r="AH13" s="251">
        <f>+AG13+AE13</f>
        <v>0.4</v>
      </c>
      <c r="AI13" s="389" t="s">
        <v>23</v>
      </c>
      <c r="AJ13" s="417" t="s">
        <v>995</v>
      </c>
      <c r="AK13" s="244">
        <f>+AA13*AH13</f>
        <v>0.4</v>
      </c>
      <c r="AL13" s="245">
        <f>+AA13-AK13</f>
        <v>0.6</v>
      </c>
      <c r="AM13" s="933" t="str">
        <f>+IF(C14="Corrupción","Moderado",IF(C14&lt;=25%,"Bajo",IF(C14&lt;=50%,"Moderado",IF(C14&lt;=75%,"Alto",IF(C14&gt;75%,"Extremo","")))))</f>
        <v>Bajo</v>
      </c>
      <c r="AN13" s="930" t="s">
        <v>56</v>
      </c>
      <c r="AO13" s="247"/>
      <c r="AP13" s="417"/>
      <c r="AQ13" s="389" t="s">
        <v>982</v>
      </c>
      <c r="AR13" s="338">
        <v>44927</v>
      </c>
      <c r="AS13" s="338">
        <v>45291</v>
      </c>
      <c r="AT13" s="337" t="s">
        <v>996</v>
      </c>
      <c r="AU13" s="339">
        <v>44985</v>
      </c>
      <c r="AV13" s="408" t="s">
        <v>997</v>
      </c>
      <c r="AW13" s="408" t="s">
        <v>998</v>
      </c>
      <c r="AX13" s="341">
        <v>45046</v>
      </c>
      <c r="AY13" s="408" t="s">
        <v>1443</v>
      </c>
      <c r="AZ13" s="408" t="s">
        <v>1442</v>
      </c>
      <c r="BA13" s="341">
        <v>45107</v>
      </c>
      <c r="BB13" s="342"/>
      <c r="BC13" s="256"/>
      <c r="BD13" s="341">
        <v>45169</v>
      </c>
      <c r="BE13" s="34"/>
      <c r="BF13" s="84"/>
      <c r="BG13" s="84"/>
      <c r="BH13" s="84"/>
      <c r="BI13" s="34">
        <v>45230</v>
      </c>
      <c r="BJ13" s="34"/>
      <c r="BK13" s="84"/>
      <c r="BL13" s="84"/>
      <c r="BM13" s="84"/>
      <c r="BN13" s="34">
        <v>45291</v>
      </c>
      <c r="BO13" s="34"/>
      <c r="BP13" s="84"/>
      <c r="BQ13" s="84"/>
      <c r="BR13" s="84"/>
    </row>
    <row r="14" spans="1:70" ht="151.5" customHeight="1" thickBot="1" x14ac:dyDescent="0.3">
      <c r="A14" s="947"/>
      <c r="B14" s="916"/>
      <c r="C14" s="916"/>
      <c r="D14" s="916"/>
      <c r="E14" s="916"/>
      <c r="F14" s="915"/>
      <c r="G14" s="918"/>
      <c r="H14" s="681"/>
      <c r="I14" s="827"/>
      <c r="J14" s="916"/>
      <c r="K14" s="915"/>
      <c r="L14" s="921"/>
      <c r="M14" s="916"/>
      <c r="N14" s="916"/>
      <c r="O14" s="916"/>
      <c r="P14" s="916"/>
      <c r="Q14" s="916"/>
      <c r="R14" s="916"/>
      <c r="S14" s="940"/>
      <c r="T14" s="940"/>
      <c r="U14" s="928"/>
      <c r="V14" s="941"/>
      <c r="W14" s="924"/>
      <c r="X14" s="923"/>
      <c r="Y14" s="924"/>
      <c r="Z14" s="926"/>
      <c r="AA14" s="942"/>
      <c r="AB14" s="915"/>
      <c r="AC14" s="172" t="s">
        <v>1441</v>
      </c>
      <c r="AD14" s="252" t="s">
        <v>54</v>
      </c>
      <c r="AE14" s="253">
        <f t="shared" si="0"/>
        <v>0.25</v>
      </c>
      <c r="AF14" s="174" t="s">
        <v>195</v>
      </c>
      <c r="AG14" s="253">
        <f t="shared" si="1"/>
        <v>0.15</v>
      </c>
      <c r="AH14" s="253">
        <f>+AG14+AE14</f>
        <v>0.4</v>
      </c>
      <c r="AI14" s="389" t="s">
        <v>23</v>
      </c>
      <c r="AJ14" s="417" t="s">
        <v>995</v>
      </c>
      <c r="AK14" s="248">
        <f>+AL13*AH14</f>
        <v>0.24</v>
      </c>
      <c r="AL14" s="249">
        <f>+AL13-AK14</f>
        <v>0.36</v>
      </c>
      <c r="AM14" s="934"/>
      <c r="AN14" s="935"/>
      <c r="AO14" s="250"/>
      <c r="AP14" s="174"/>
      <c r="AQ14" s="459" t="s">
        <v>982</v>
      </c>
      <c r="AR14" s="344">
        <v>44927</v>
      </c>
      <c r="AS14" s="344">
        <v>45291</v>
      </c>
      <c r="AT14" s="172"/>
      <c r="AU14" s="345">
        <v>44985</v>
      </c>
      <c r="AV14" s="511" t="s">
        <v>999</v>
      </c>
      <c r="AW14" s="510" t="s">
        <v>1000</v>
      </c>
      <c r="AX14" s="346">
        <v>45046</v>
      </c>
      <c r="AY14" s="511" t="s">
        <v>1440</v>
      </c>
      <c r="AZ14" s="510" t="s">
        <v>1439</v>
      </c>
      <c r="BA14" s="346">
        <v>45107</v>
      </c>
      <c r="BB14" s="347"/>
      <c r="BC14" s="348"/>
      <c r="BD14" s="346">
        <v>45169</v>
      </c>
      <c r="BE14" s="34"/>
      <c r="BF14" s="84"/>
      <c r="BG14" s="84"/>
      <c r="BH14" s="84"/>
      <c r="BI14" s="34">
        <v>45230</v>
      </c>
      <c r="BJ14" s="34"/>
      <c r="BK14" s="84"/>
      <c r="BL14" s="84"/>
      <c r="BM14" s="84"/>
      <c r="BN14" s="34">
        <v>45291</v>
      </c>
      <c r="BO14" s="34"/>
      <c r="BP14" s="84"/>
      <c r="BQ14" s="84"/>
      <c r="BR14" s="84"/>
    </row>
    <row r="15" spans="1:70" ht="126" customHeight="1" thickBot="1" x14ac:dyDescent="0.3">
      <c r="A15" s="441" t="s">
        <v>197</v>
      </c>
      <c r="B15" s="438" t="s">
        <v>103</v>
      </c>
      <c r="C15" s="438" t="s">
        <v>89</v>
      </c>
      <c r="D15" s="438" t="s">
        <v>76</v>
      </c>
      <c r="E15" s="438" t="s">
        <v>93</v>
      </c>
      <c r="F15" s="442" t="s">
        <v>868</v>
      </c>
      <c r="G15" s="438" t="s">
        <v>1632</v>
      </c>
      <c r="H15" s="438" t="s">
        <v>1604</v>
      </c>
      <c r="I15" s="442" t="s">
        <v>869</v>
      </c>
      <c r="J15" s="438" t="s">
        <v>32</v>
      </c>
      <c r="K15" s="438">
        <v>1</v>
      </c>
      <c r="L15" s="440">
        <f>IF(J15="Diaria",+(K15/360),IF(J15="Mensual",+(K15/12),IF(J15="Bimestral",+(K15/6),IF(J15="Trimestral",+(K15/4),IF(J15="Semestral",+(K15/2),IF(J15="Anual",+(K15/1),""))))))</f>
        <v>2.7777777777777779E-3</v>
      </c>
      <c r="M15" s="438" t="s">
        <v>70</v>
      </c>
      <c r="N15" s="438">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438" t="s">
        <v>30</v>
      </c>
      <c r="P15" s="438">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38" t="s">
        <v>70</v>
      </c>
      <c r="R15" s="43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37" t="s">
        <v>57</v>
      </c>
      <c r="T15" s="437" t="s">
        <v>43</v>
      </c>
      <c r="U15" s="437">
        <f>+MAX(N15,P15,R15)</f>
        <v>0.2</v>
      </c>
      <c r="V15" s="448" t="str">
        <f>IF(L15&lt;=20%,"Muy baja",IF(L15&lt;=40%,"Baja",IF(L15&lt;=60%,"Media",IF(L15&lt;=80%,"Alta",IF(L15&lt;=100%,"Muy alta",IF(L15&gt;=100%,"Muy alta",""))))))</f>
        <v>Muy baja</v>
      </c>
      <c r="W15" s="449">
        <f>+IFERROR(VLOOKUP(V15,Fórmula!$F$1:$G$6,2,FALSE),"")</f>
        <v>0.2</v>
      </c>
      <c r="X15" s="448" t="str">
        <f>IF(U15=20%,"Leve",IF(U15=40%,"Menor",IF(U15=60%,"Moderado",IF(U15=80%,"Mayor",IF(U15=100%,"Catastrófico","")))))</f>
        <v>Leve</v>
      </c>
      <c r="Y15" s="448" t="s">
        <v>20</v>
      </c>
      <c r="Z15" s="449" t="s">
        <v>148</v>
      </c>
      <c r="AA15" s="446" t="s">
        <v>148</v>
      </c>
      <c r="AB15" s="450" t="s">
        <v>870</v>
      </c>
      <c r="AC15" s="74" t="s">
        <v>1605</v>
      </c>
      <c r="AD15" s="75" t="s">
        <v>54</v>
      </c>
      <c r="AE15" s="76">
        <f>IF(AD15="Preventivo",25%,IF(AD15="Detectivo",15%,IF(AD15="Correctivo",10%,"")))</f>
        <v>0.25</v>
      </c>
      <c r="AF15" s="442" t="s">
        <v>195</v>
      </c>
      <c r="AG15" s="22">
        <f t="shared" si="1"/>
        <v>0.15</v>
      </c>
      <c r="AH15" s="22">
        <f t="shared" ref="AH15:AH16" si="3">+AG15+AE15</f>
        <v>0.4</v>
      </c>
      <c r="AI15" s="438" t="s">
        <v>39</v>
      </c>
      <c r="AJ15" s="385" t="s">
        <v>70</v>
      </c>
      <c r="AK15" s="385" t="s">
        <v>70</v>
      </c>
      <c r="AL15" s="589">
        <v>0.15</v>
      </c>
      <c r="AM15" s="583" t="s">
        <v>148</v>
      </c>
      <c r="AN15" s="595" t="s">
        <v>56</v>
      </c>
      <c r="AO15" s="596">
        <v>1</v>
      </c>
      <c r="AP15" s="386" t="s">
        <v>1606</v>
      </c>
      <c r="AQ15" s="310" t="s">
        <v>139</v>
      </c>
      <c r="AR15" s="30">
        <v>45108</v>
      </c>
      <c r="AS15" s="30">
        <v>45291</v>
      </c>
      <c r="AT15" s="377" t="s">
        <v>1607</v>
      </c>
      <c r="AU15" s="589">
        <v>0.15</v>
      </c>
      <c r="AV15" s="583" t="s">
        <v>148</v>
      </c>
      <c r="AW15" s="368" t="s">
        <v>56</v>
      </c>
      <c r="AY15" s="1"/>
      <c r="AZ15" s="1"/>
      <c r="BD15" s="34">
        <v>45169</v>
      </c>
      <c r="BE15" s="34"/>
      <c r="BF15" s="125"/>
      <c r="BG15" s="125"/>
      <c r="BH15" s="125"/>
      <c r="BI15" s="126">
        <v>45230</v>
      </c>
      <c r="BJ15" s="34"/>
      <c r="BK15" s="125"/>
      <c r="BL15" s="125"/>
      <c r="BM15" s="125"/>
      <c r="BN15" s="126">
        <v>45291</v>
      </c>
      <c r="BO15" s="34"/>
      <c r="BP15" s="125"/>
      <c r="BQ15" s="125"/>
      <c r="BR15" s="125"/>
    </row>
    <row r="16" spans="1:70" ht="114" customHeight="1" thickBot="1" x14ac:dyDescent="0.3">
      <c r="A16" s="383" t="s">
        <v>197</v>
      </c>
      <c r="B16" s="438" t="s">
        <v>103</v>
      </c>
      <c r="C16" s="362" t="s">
        <v>89</v>
      </c>
      <c r="D16" s="362" t="s">
        <v>76</v>
      </c>
      <c r="E16" s="362" t="s">
        <v>34</v>
      </c>
      <c r="F16" s="385" t="s">
        <v>568</v>
      </c>
      <c r="G16" s="362" t="s">
        <v>1630</v>
      </c>
      <c r="H16" s="362" t="s">
        <v>569</v>
      </c>
      <c r="I16" s="385" t="s">
        <v>570</v>
      </c>
      <c r="J16" s="362" t="s">
        <v>63</v>
      </c>
      <c r="K16" s="362">
        <v>1</v>
      </c>
      <c r="L16" s="365">
        <v>2.7777777777777779E-3</v>
      </c>
      <c r="M16" s="362" t="s">
        <v>29</v>
      </c>
      <c r="N16" s="362">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362" t="s">
        <v>61</v>
      </c>
      <c r="P16" s="362">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362" t="s">
        <v>70</v>
      </c>
      <c r="R16" s="362">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358" t="s">
        <v>57</v>
      </c>
      <c r="T16" s="358" t="s">
        <v>43</v>
      </c>
      <c r="U16" s="358">
        <f>+MAX(N16,P16,R16)</f>
        <v>0.6</v>
      </c>
      <c r="V16" s="369" t="str">
        <f>IF(L16&lt;=20%,"Muy baja",IF(L16&lt;=40%,"Baja",IF(L16&lt;=60%,"Media",IF(L16&lt;=80%,"Alta",IF(L16&lt;=100%,"Muy alta",IF(L16&gt;=100%,"Muy alta",""))))))</f>
        <v>Muy baja</v>
      </c>
      <c r="W16" s="351">
        <f>+IFERROR(VLOOKUP(V16,Fórmula!$F$1:$G$6,2,FALSE),"")</f>
        <v>0.2</v>
      </c>
      <c r="X16" s="360" t="str">
        <f>IF(U16=20%,"Leve",IF(U16=40%,"Menor",IF(U16=60%,"Moderado",IF(U16=80%,"Mayor",IF(U16=100%,"Catastrófico","")))))</f>
        <v>Moderado</v>
      </c>
      <c r="Y16" s="378" t="s">
        <v>53</v>
      </c>
      <c r="Z16" s="355" t="str">
        <f>+IFERROR(VLOOKUP(V16&amp;X16,Fórmula!$C$2:$D$26,2,FALSE),"")</f>
        <v>Moderado</v>
      </c>
      <c r="AA16" s="378" t="s">
        <v>53</v>
      </c>
      <c r="AB16" s="397" t="s">
        <v>571</v>
      </c>
      <c r="AC16" s="60" t="s">
        <v>1598</v>
      </c>
      <c r="AD16" s="50" t="s">
        <v>54</v>
      </c>
      <c r="AE16" s="22">
        <f t="shared" ref="AE16" si="4">IF(AD16="Preventivo",25%,IF(AD16="Detectivo",15%,IF(AD16="Correctivo",10%,"")))</f>
        <v>0.25</v>
      </c>
      <c r="AF16" s="385" t="s">
        <v>195</v>
      </c>
      <c r="AG16" s="22">
        <f t="shared" si="1"/>
        <v>0.15</v>
      </c>
      <c r="AH16" s="22">
        <f t="shared" si="3"/>
        <v>0.4</v>
      </c>
      <c r="AI16" s="362" t="s">
        <v>23</v>
      </c>
      <c r="AJ16" s="385" t="s">
        <v>572</v>
      </c>
      <c r="AK16" s="385" t="s">
        <v>572</v>
      </c>
      <c r="AL16" s="466">
        <v>0.3</v>
      </c>
      <c r="AM16" s="426" t="s">
        <v>53</v>
      </c>
      <c r="AN16" s="597" t="s">
        <v>56</v>
      </c>
      <c r="AO16" s="585">
        <v>1</v>
      </c>
      <c r="AP16" s="587" t="s">
        <v>1602</v>
      </c>
      <c r="AQ16" s="310" t="s">
        <v>139</v>
      </c>
      <c r="AR16" s="30">
        <v>45108</v>
      </c>
      <c r="AS16" s="30">
        <v>45291</v>
      </c>
      <c r="AT16" s="30" t="s">
        <v>1603</v>
      </c>
      <c r="AU16" s="466">
        <v>0.3</v>
      </c>
      <c r="AV16" s="426" t="s">
        <v>53</v>
      </c>
      <c r="AW16" s="368" t="s">
        <v>56</v>
      </c>
      <c r="AY16" s="1"/>
      <c r="AZ16" s="1"/>
      <c r="BD16" s="34">
        <v>45169</v>
      </c>
      <c r="BE16" s="34"/>
      <c r="BF16" s="125"/>
      <c r="BG16" s="125"/>
      <c r="BH16" s="125"/>
      <c r="BI16" s="126">
        <v>45230</v>
      </c>
      <c r="BJ16" s="34"/>
      <c r="BK16" s="125"/>
      <c r="BL16" s="125"/>
      <c r="BM16" s="125"/>
      <c r="BN16" s="126">
        <v>45291</v>
      </c>
      <c r="BO16" s="34"/>
      <c r="BP16" s="125"/>
      <c r="BQ16" s="125"/>
      <c r="BR16" s="125"/>
    </row>
  </sheetData>
  <sheetProtection formatCells="0" formatColumns="0" formatRows="0"/>
  <mergeCells count="139">
    <mergeCell ref="A13:A14"/>
    <mergeCell ref="B13:B14"/>
    <mergeCell ref="C13:C14"/>
    <mergeCell ref="D13:D14"/>
    <mergeCell ref="E13:E14"/>
    <mergeCell ref="J13:J14"/>
    <mergeCell ref="A10:A12"/>
    <mergeCell ref="B10:B12"/>
    <mergeCell ref="C10:C12"/>
    <mergeCell ref="D10:D12"/>
    <mergeCell ref="E10:E12"/>
    <mergeCell ref="K10:K12"/>
    <mergeCell ref="L10:L12"/>
    <mergeCell ref="M10:M12"/>
    <mergeCell ref="N10:N12"/>
    <mergeCell ref="A4:A6"/>
    <mergeCell ref="B4:B6"/>
    <mergeCell ref="C4:C6"/>
    <mergeCell ref="D4:D6"/>
    <mergeCell ref="E4:E6"/>
    <mergeCell ref="F4:F6"/>
    <mergeCell ref="F7:F9"/>
    <mergeCell ref="H7:H9"/>
    <mergeCell ref="B7:B9"/>
    <mergeCell ref="O7:O9"/>
    <mergeCell ref="M4:M6"/>
    <mergeCell ref="N4:N6"/>
    <mergeCell ref="O4:O6"/>
    <mergeCell ref="G7:G9"/>
    <mergeCell ref="AB4:AB6"/>
    <mergeCell ref="S4:S6"/>
    <mergeCell ref="T4:T6"/>
    <mergeCell ref="Z4:Z6"/>
    <mergeCell ref="AA4:AA6"/>
    <mergeCell ref="W4:W6"/>
    <mergeCell ref="X4:X6"/>
    <mergeCell ref="Y4:Y6"/>
    <mergeCell ref="P7:P9"/>
    <mergeCell ref="Q7:Q9"/>
    <mergeCell ref="R7:R9"/>
    <mergeCell ref="J7:J9"/>
    <mergeCell ref="K7:K9"/>
    <mergeCell ref="N7:N9"/>
    <mergeCell ref="T7:T9"/>
    <mergeCell ref="AA7:AA9"/>
    <mergeCell ref="U7:U9"/>
    <mergeCell ref="AT2:AT3"/>
    <mergeCell ref="AR2:AR3"/>
    <mergeCell ref="AD2:AG2"/>
    <mergeCell ref="AH2:AH3"/>
    <mergeCell ref="AI2:AJ2"/>
    <mergeCell ref="AK2:AM3"/>
    <mergeCell ref="AN2:AN3"/>
    <mergeCell ref="AS2:AS3"/>
    <mergeCell ref="G4:G6"/>
    <mergeCell ref="Q4:Q6"/>
    <mergeCell ref="R4:R6"/>
    <mergeCell ref="H4:H6"/>
    <mergeCell ref="I4:I6"/>
    <mergeCell ref="J4:J6"/>
    <mergeCell ref="K4:K6"/>
    <mergeCell ref="P4:P6"/>
    <mergeCell ref="U1:AB2"/>
    <mergeCell ref="U4:U6"/>
    <mergeCell ref="AC1:AJ1"/>
    <mergeCell ref="AL1:AN1"/>
    <mergeCell ref="AM4:AM6"/>
    <mergeCell ref="AC2:AC3"/>
    <mergeCell ref="G3:H3"/>
    <mergeCell ref="AI3:AJ3"/>
    <mergeCell ref="A1:T2"/>
    <mergeCell ref="AA13:AA14"/>
    <mergeCell ref="AB13:AB14"/>
    <mergeCell ref="AO2:AP3"/>
    <mergeCell ref="AQ2:AQ3"/>
    <mergeCell ref="P13:P14"/>
    <mergeCell ref="AM7:AM9"/>
    <mergeCell ref="AN7:AN9"/>
    <mergeCell ref="AN4:AN6"/>
    <mergeCell ref="V4:V6"/>
    <mergeCell ref="V7:V9"/>
    <mergeCell ref="W7:W9"/>
    <mergeCell ref="X7:X9"/>
    <mergeCell ref="C7:C9"/>
    <mergeCell ref="D7:D9"/>
    <mergeCell ref="E7:E9"/>
    <mergeCell ref="Z7:Z9"/>
    <mergeCell ref="L7:L9"/>
    <mergeCell ref="S7:S9"/>
    <mergeCell ref="M7:M9"/>
    <mergeCell ref="AB7:AB9"/>
    <mergeCell ref="L4:L6"/>
    <mergeCell ref="I7:I9"/>
    <mergeCell ref="A7:A9"/>
    <mergeCell ref="P10:P12"/>
    <mergeCell ref="Q10:Q12"/>
    <mergeCell ref="R10:R12"/>
    <mergeCell ref="S10:S12"/>
    <mergeCell ref="U10:U12"/>
    <mergeCell ref="V10:V12"/>
    <mergeCell ref="W10:W12"/>
    <mergeCell ref="AM13:AM14"/>
    <mergeCell ref="AN13:AN14"/>
    <mergeCell ref="AA10:AA12"/>
    <mergeCell ref="Z10:Z12"/>
    <mergeCell ref="AB10:AB12"/>
    <mergeCell ref="AM10:AM12"/>
    <mergeCell ref="X10:X12"/>
    <mergeCell ref="Y10:Y12"/>
    <mergeCell ref="Q13:Q14"/>
    <mergeCell ref="S13:S14"/>
    <mergeCell ref="T13:T14"/>
    <mergeCell ref="V13:V14"/>
    <mergeCell ref="W13:W14"/>
    <mergeCell ref="T10:T12"/>
    <mergeCell ref="AU2:BR2"/>
    <mergeCell ref="AO1:BR1"/>
    <mergeCell ref="K13:K14"/>
    <mergeCell ref="N13:N14"/>
    <mergeCell ref="M13:M14"/>
    <mergeCell ref="O13:O14"/>
    <mergeCell ref="F13:F14"/>
    <mergeCell ref="G13:G14"/>
    <mergeCell ref="H13:H14"/>
    <mergeCell ref="I13:I14"/>
    <mergeCell ref="F10:F12"/>
    <mergeCell ref="G10:G12"/>
    <mergeCell ref="H10:H12"/>
    <mergeCell ref="I10:I12"/>
    <mergeCell ref="J10:J12"/>
    <mergeCell ref="L13:L14"/>
    <mergeCell ref="O10:O12"/>
    <mergeCell ref="X13:X14"/>
    <mergeCell ref="Y13:Y14"/>
    <mergeCell ref="Z13:Z14"/>
    <mergeCell ref="R13:R14"/>
    <mergeCell ref="U13:U14"/>
    <mergeCell ref="Y7:Y9"/>
    <mergeCell ref="AN10:AN12"/>
  </mergeCells>
  <conditionalFormatting sqref="AC7 AI10:AJ11 AJ13:AL13">
    <cfRule type="containsText" dxfId="625" priority="113" operator="containsText" text="MEDIA">
      <formula>NOT(ISERROR(SEARCH("MEDIA",AC7)))</formula>
    </cfRule>
    <cfRule type="containsText" dxfId="624" priority="114" operator="containsText" text="ALTA">
      <formula>NOT(ISERROR(SEARCH("ALTA",AC7)))</formula>
    </cfRule>
  </conditionalFormatting>
  <conditionalFormatting sqref="AC15:AD15">
    <cfRule type="containsText" dxfId="623" priority="39" operator="containsText" text="MEDIA">
      <formula>NOT(ISERROR(SEARCH("MEDIA",AC15)))</formula>
    </cfRule>
    <cfRule type="containsText" dxfId="622" priority="38" operator="containsText" text="BAJA">
      <formula>NOT(ISERROR(SEARCH("BAJA",AC15)))</formula>
    </cfRule>
    <cfRule type="containsText" dxfId="621" priority="40" operator="containsText" text="ALTA">
      <formula>NOT(ISERROR(SEARCH("ALTA",AC15)))</formula>
    </cfRule>
  </conditionalFormatting>
  <conditionalFormatting sqref="AI15:AK16">
    <cfRule type="containsText" dxfId="620" priority="2" operator="containsText" text="MEDIA">
      <formula>NOT(ISERROR(SEARCH("MEDIA",AI15)))</formula>
    </cfRule>
    <cfRule type="containsText" dxfId="619" priority="3" operator="containsText" text="ALTA">
      <formula>NOT(ISERROR(SEARCH("ALTA",AI15)))</formula>
    </cfRule>
    <cfRule type="containsText" dxfId="618" priority="1" operator="containsText" text="BAJA">
      <formula>NOT(ISERROR(SEARCH("BAJA",AI15)))</formula>
    </cfRule>
  </conditionalFormatting>
  <conditionalFormatting sqref="AJ7:AJ9">
    <cfRule type="containsText" dxfId="617" priority="90" operator="containsText" text="BAJA">
      <formula>NOT(ISERROR(SEARCH("BAJA",AJ7)))</formula>
    </cfRule>
    <cfRule type="containsText" dxfId="616" priority="91" operator="containsText" text="MEDIA">
      <formula>NOT(ISERROR(SEARCH("MEDIA",AJ7)))</formula>
    </cfRule>
    <cfRule type="containsText" dxfId="615" priority="95" operator="containsText" text="ALTA">
      <formula>NOT(ISERROR(SEARCH("ALTA",AJ7)))</formula>
    </cfRule>
  </conditionalFormatting>
  <conditionalFormatting sqref="AJ12">
    <cfRule type="containsText" dxfId="614" priority="65" operator="containsText" text="ALTA">
      <formula>NOT(ISERROR(SEARCH("ALTA",AJ12)))</formula>
    </cfRule>
    <cfRule type="containsText" dxfId="613" priority="64" operator="containsText" text="MEDIA">
      <formula>NOT(ISERROR(SEARCH("MEDIA",AJ12)))</formula>
    </cfRule>
    <cfRule type="containsText" dxfId="612" priority="63" operator="containsText" text="BAJA">
      <formula>NOT(ISERROR(SEARCH("BAJA",AJ12)))</formula>
    </cfRule>
  </conditionalFormatting>
  <conditionalFormatting sqref="AJ14">
    <cfRule type="containsText" dxfId="611" priority="44" operator="containsText" text="BAJA">
      <formula>NOT(ISERROR(SEARCH("BAJA",AJ14)))</formula>
    </cfRule>
    <cfRule type="containsText" dxfId="610" priority="46" operator="containsText" text="ALTA">
      <formula>NOT(ISERROR(SEARCH("ALTA",AJ14)))</formula>
    </cfRule>
    <cfRule type="containsText" dxfId="609" priority="45" operator="containsText" text="MEDIA">
      <formula>NOT(ISERROR(SEARCH("MEDIA",AJ14)))</formula>
    </cfRule>
  </conditionalFormatting>
  <conditionalFormatting sqref="AJ13:AL13 AC7 AI10:AJ11">
    <cfRule type="containsText" dxfId="608" priority="112" operator="containsText" text="BAJA">
      <formula>NOT(ISERROR(SEARCH("BAJA",AC7)))</formula>
    </cfRule>
  </conditionalFormatting>
  <conditionalFormatting sqref="AK13:AK14">
    <cfRule type="containsText" dxfId="607" priority="49" operator="containsText" text="ALTA">
      <formula>NOT(ISERROR(SEARCH("ALTA",AK13)))</formula>
    </cfRule>
    <cfRule type="containsText" dxfId="606" priority="48" operator="containsText" text="MEDIA">
      <formula>NOT(ISERROR(SEARCH("MEDIA",AK13)))</formula>
    </cfRule>
    <cfRule type="containsText" dxfId="605" priority="47" operator="containsText" text="BAJA">
      <formula>NOT(ISERROR(SEARCH("BAJA",AK13)))</formula>
    </cfRule>
  </conditionalFormatting>
  <conditionalFormatting sqref="AK4:AL12">
    <cfRule type="containsText" dxfId="604" priority="72" operator="containsText" text="BAJA">
      <formula>NOT(ISERROR(SEARCH("BAJA",AK4)))</formula>
    </cfRule>
    <cfRule type="containsText" dxfId="603" priority="74" operator="containsText" text="ALTA">
      <formula>NOT(ISERROR(SEARCH("ALTA",AK4)))</formula>
    </cfRule>
    <cfRule type="containsText" dxfId="602" priority="73" operator="containsText" text="MEDIA">
      <formula>NOT(ISERROR(SEARCH("MEDIA",AK4)))</formula>
    </cfRule>
  </conditionalFormatting>
  <conditionalFormatting sqref="AL4:AL16">
    <cfRule type="cellIs" dxfId="601" priority="10" operator="greaterThan">
      <formula>75%</formula>
    </cfRule>
    <cfRule type="cellIs" dxfId="600" priority="11" operator="between">
      <formula>51%</formula>
      <formula>75%</formula>
    </cfRule>
    <cfRule type="cellIs" dxfId="599" priority="12" operator="between">
      <formula>26%</formula>
      <formula>50%</formula>
    </cfRule>
    <cfRule type="cellIs" dxfId="598" priority="13" operator="between">
      <formula>0%</formula>
      <formula>25%</formula>
    </cfRule>
  </conditionalFormatting>
  <conditionalFormatting sqref="AL14:AL16">
    <cfRule type="containsText" dxfId="597" priority="14" operator="containsText" text="BAJA">
      <formula>NOT(ISERROR(SEARCH("BAJA",AL14)))</formula>
    </cfRule>
    <cfRule type="containsText" dxfId="596" priority="15" operator="containsText" text="MEDIA">
      <formula>NOT(ISERROR(SEARCH("MEDIA",AL14)))</formula>
    </cfRule>
    <cfRule type="containsText" dxfId="595" priority="16" operator="containsText" text="ALTA">
      <formula>NOT(ISERROR(SEARCH("ALTA",AL14)))</formula>
    </cfRule>
  </conditionalFormatting>
  <conditionalFormatting sqref="AO13:AP14">
    <cfRule type="containsText" dxfId="594" priority="62" operator="containsText" text="ALTA">
      <formula>NOT(ISERROR(SEARCH("ALTA",AO13)))</formula>
    </cfRule>
    <cfRule type="containsText" dxfId="593" priority="61" operator="containsText" text="MEDIA">
      <formula>NOT(ISERROR(SEARCH("MEDIA",AO13)))</formula>
    </cfRule>
    <cfRule type="containsText" dxfId="592" priority="60" operator="containsText" text="BAJA">
      <formula>NOT(ISERROR(SEARCH("BAJA",AO13)))</formula>
    </cfRule>
  </conditionalFormatting>
  <conditionalFormatting sqref="AP15">
    <cfRule type="containsText" dxfId="591" priority="4" operator="containsText" text="BAJA">
      <formula>NOT(ISERROR(SEARCH("BAJA",AP15)))</formula>
    </cfRule>
    <cfRule type="containsText" dxfId="590" priority="5" operator="containsText" text="MEDIA">
      <formula>NOT(ISERROR(SEARCH("MEDIA",AP15)))</formula>
    </cfRule>
    <cfRule type="containsText" dxfId="589" priority="6" operator="containsText" text="ALTA">
      <formula>NOT(ISERROR(SEARCH("ALTA",AP15)))</formula>
    </cfRule>
  </conditionalFormatting>
  <conditionalFormatting sqref="AQ15:AQ16">
    <cfRule type="containsText" dxfId="588" priority="8" operator="containsText" text="MEDIA">
      <formula>NOT(ISERROR(SEARCH("MEDIA",AQ15)))</formula>
    </cfRule>
    <cfRule type="containsText" dxfId="587" priority="9" operator="containsText" text="ALTA">
      <formula>NOT(ISERROR(SEARCH("ALTA",AQ15)))</formula>
    </cfRule>
    <cfRule type="containsText" dxfId="586" priority="7" operator="containsText" text="BAJA">
      <formula>NOT(ISERROR(SEARCH("BAJA",AQ15)))</formula>
    </cfRule>
  </conditionalFormatting>
  <conditionalFormatting sqref="AU15:AU16">
    <cfRule type="containsText" dxfId="585" priority="30" operator="containsText" text="ALTA">
      <formula>NOT(ISERROR(SEARCH("ALTA",AU15)))</formula>
    </cfRule>
    <cfRule type="containsText" dxfId="584" priority="29" operator="containsText" text="MEDIA">
      <formula>NOT(ISERROR(SEARCH("MEDIA",AU15)))</formula>
    </cfRule>
    <cfRule type="cellIs" dxfId="583" priority="27" operator="between">
      <formula>0%</formula>
      <formula>25%</formula>
    </cfRule>
    <cfRule type="cellIs" dxfId="582" priority="26" operator="between">
      <formula>26%</formula>
      <formula>50%</formula>
    </cfRule>
    <cfRule type="cellIs" dxfId="581" priority="25" operator="between">
      <formula>51%</formula>
      <formula>75%</formula>
    </cfRule>
    <cfRule type="cellIs" dxfId="580" priority="24" operator="greaterThan">
      <formula>75%</formula>
    </cfRule>
    <cfRule type="containsText" dxfId="579" priority="28" operator="containsText" text="BAJA">
      <formula>NOT(ISERROR(SEARCH("BAJA",AU15)))</formula>
    </cfRule>
  </conditionalFormatting>
  <dataValidations count="2">
    <dataValidation type="list" allowBlank="1" showInputMessage="1" showErrorMessage="1" sqref="A4 A7:A16" xr:uid="{00000000-0002-0000-0D00-000004000000}">
      <formula1>"SI,NO"</formula1>
    </dataValidation>
    <dataValidation type="list" allowBlank="1" showInputMessage="1" showErrorMessage="1" sqref="AF4:AF16" xr:uid="{00000000-0002-0000-0D00-000000000000}">
      <formula1>"Manual,Automático"</formula1>
    </dataValidation>
  </dataValidations>
  <hyperlinks>
    <hyperlink ref="AW7" r:id="rId1" xr:uid="{E7AF4201-3C7E-41C9-85A6-66C9CB79305C}"/>
    <hyperlink ref="AW8" r:id="rId2" xr:uid="{EE8A1F95-ACCA-4CD2-A1A9-0EC16C1F3406}"/>
    <hyperlink ref="AW9" r:id="rId3" xr:uid="{F368F266-4EDF-4DAA-965B-290893E1149F}"/>
    <hyperlink ref="AZ7" r:id="rId4" xr:uid="{41C13A97-6F34-46D7-901F-845D8BFD6D19}"/>
    <hyperlink ref="AZ8" r:id="rId5" xr:uid="{7CD4EBAF-7098-401C-BE38-519B9A9CDCED}"/>
    <hyperlink ref="AZ9" r:id="rId6" xr:uid="{505FDA08-64FB-46BB-96C5-C45B6D5CB882}"/>
  </hyperlinks>
  <pageMargins left="0.7" right="0.7" top="0.75" bottom="0.75" header="0.3" footer="0.3"/>
  <pageSetup paperSize="9" orientation="portrait" r:id="rId7"/>
  <extLst>
    <ext xmlns:x14="http://schemas.microsoft.com/office/spreadsheetml/2009/9/main" uri="{CCE6A557-97BC-4b89-ADB6-D9C93CAAB3DF}">
      <x14:dataValidations xmlns:xm="http://schemas.microsoft.com/office/excel/2006/main" count="14">
        <x14:dataValidation type="list" allowBlank="1" showInputMessage="1" showErrorMessage="1" xr:uid="{BDB67B81-718A-4A06-BD62-8EC70D75BE52}">
          <x14:formula1>
            <xm:f>Listas!$R$2:$R$3</xm:f>
          </x14:formula1>
          <xm:sqref>BE4:BE16 BJ4:BJ16 BO4:BO16</xm:sqref>
        </x14:dataValidation>
        <x14:dataValidation type="list" allowBlank="1" showInputMessage="1" showErrorMessage="1" xr:uid="{93FE4062-C217-4F46-8452-B12D2CDA5E4F}">
          <x14:formula1>
            <xm:f>Listas!$K$2:$K$5</xm:f>
          </x14:formula1>
          <xm:sqref>S15</xm:sqref>
        </x14:dataValidation>
        <x14:dataValidation type="list" allowBlank="1" showInputMessage="1" showErrorMessage="1" xr:uid="{D57C314A-80DC-48DF-BDD3-A3799C640111}">
          <x14:formula1>
            <xm:f>Listas!$C$2:$C$8</xm:f>
          </x14:formula1>
          <xm:sqref>E15:E16</xm:sqref>
        </x14:dataValidation>
        <x14:dataValidation type="list" allowBlank="1" showInputMessage="1" showErrorMessage="1" xr:uid="{E6840EF3-8403-44FB-8F3C-13A014139E06}">
          <x14:formula1>
            <xm:f>Listas!$B$2:$B$7</xm:f>
          </x14:formula1>
          <xm:sqref>D15:D16</xm:sqref>
        </x14:dataValidation>
        <x14:dataValidation type="list" allowBlank="1" showInputMessage="1" showErrorMessage="1" xr:uid="{572AF06F-93DE-4D40-A7FB-4636C5FBD164}">
          <x14:formula1>
            <xm:f>Listas!$Q$2:$Q$8</xm:f>
          </x14:formula1>
          <xm:sqref>J15:J16</xm:sqref>
        </x14:dataValidation>
        <x14:dataValidation type="list" allowBlank="1" showInputMessage="1" showErrorMessage="1" xr:uid="{587DFA25-D0C0-438E-94E8-84F408B4125A}">
          <x14:formula1>
            <xm:f>Listas!$L$2:$L$5</xm:f>
          </x14:formula1>
          <xm:sqref>T15:T16</xm:sqref>
        </x14:dataValidation>
        <x14:dataValidation type="list" allowBlank="1" showInputMessage="1" showErrorMessage="1" xr:uid="{A8A9E5DB-B0C4-4A9B-822E-64E444558CA1}">
          <x14:formula1>
            <xm:f>Listas!$G$2:$G$11</xm:f>
          </x14:formula1>
          <xm:sqref>C15:C16</xm:sqref>
        </x14:dataValidation>
        <x14:dataValidation type="list" allowBlank="1" showInputMessage="1" showErrorMessage="1" xr:uid="{59502154-D391-4A84-9A63-C46B38498E22}">
          <x14:formula1>
            <xm:f>Listas!$F$2:$F$4</xm:f>
          </x14:formula1>
          <xm:sqref>AD15:AD16</xm:sqref>
        </x14:dataValidation>
        <x14:dataValidation type="list" allowBlank="1" showInputMessage="1" showErrorMessage="1" xr:uid="{472DB969-1C0A-4A6A-838B-C783A6954163}">
          <x14:formula1>
            <xm:f>Listas!$H$2:$H$3</xm:f>
          </x14:formula1>
          <xm:sqref>AI15:AI16</xm:sqref>
        </x14:dataValidation>
        <x14:dataValidation type="list" allowBlank="1" showInputMessage="1" showErrorMessage="1" xr:uid="{9D303249-7EC2-4C4D-88D8-369E666FE161}">
          <x14:formula1>
            <xm:f>Listas!$P$2:$P$7</xm:f>
          </x14:formula1>
          <xm:sqref>Q15:Q16</xm:sqref>
        </x14:dataValidation>
        <x14:dataValidation type="list" allowBlank="1" showInputMessage="1" showErrorMessage="1" xr:uid="{A36E12E0-B6B1-45B8-B366-D674CEDCADB9}">
          <x14:formula1>
            <xm:f>Listas!$O$2:$O$7</xm:f>
          </x14:formula1>
          <xm:sqref>O15:O16</xm:sqref>
        </x14:dataValidation>
        <x14:dataValidation type="list" allowBlank="1" showInputMessage="1" showErrorMessage="1" xr:uid="{EBCC1737-7E6C-4553-9D4A-756F115B8FA5}">
          <x14:formula1>
            <xm:f>Listas!$N$2:$N$7</xm:f>
          </x14:formula1>
          <xm:sqref>M15:M16</xm:sqref>
        </x14:dataValidation>
        <x14:dataValidation type="list" allowBlank="1" showInputMessage="1" showErrorMessage="1" xr:uid="{A5DECE54-A112-40ED-8975-9C6F8E755807}">
          <x14:formula1>
            <xm:f>Listas!$M$2:$M$15</xm:f>
          </x14:formula1>
          <xm:sqref>B15:B16</xm:sqref>
        </x14:dataValidation>
        <x14:dataValidation type="list" allowBlank="1" showInputMessage="1" showErrorMessage="1" xr:uid="{D07ECF02-AA3C-4DC5-95F6-11C1B7D8E40B}">
          <x14:formula1>
            <xm:f>Listas!$K$2:$K$6</xm:f>
          </x14:formula1>
          <xm:sqref>S16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B303"/>
  <sheetViews>
    <sheetView zoomScale="73" zoomScaleNormal="80" workbookViewId="0">
      <pane ySplit="3" topLeftCell="A21" activePane="bottomLeft" state="frozen"/>
      <selection activeCell="G4" sqref="G4:G13"/>
      <selection pane="bottomLeft" activeCell="C21" sqref="C21"/>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8.7109375" style="2" customWidth="1"/>
    <col min="30" max="30" width="86.28515625" style="2" hidden="1"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hidden="1" customWidth="1"/>
    <col min="37" max="37" width="6.7109375" style="2" hidden="1" customWidth="1"/>
    <col min="38" max="38" width="63.7109375" style="2" hidden="1" customWidth="1"/>
    <col min="39" max="39" width="14.7109375" style="6" customWidth="1"/>
    <col min="40" max="40" width="20.7109375" style="2" customWidth="1"/>
    <col min="41" max="41" width="8.85546875" style="2" hidden="1" customWidth="1"/>
    <col min="42" max="42" width="12.140625" style="2" hidden="1" customWidth="1"/>
    <col min="43" max="43" width="14.85546875" style="2" hidden="1" customWidth="1"/>
    <col min="44" max="44" width="9.140625" style="2" hidden="1" customWidth="1"/>
    <col min="45" max="45" width="33.7109375" style="2" hidden="1" customWidth="1"/>
    <col min="46"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9.42578125" style="4" customWidth="1"/>
    <col min="54" max="55" width="11.5703125" style="3" customWidth="1"/>
    <col min="56" max="56" width="21.85546875" style="2" customWidth="1"/>
    <col min="57" max="57" width="14.85546875" style="1" hidden="1" customWidth="1"/>
    <col min="58" max="58" width="48.5703125" style="1" hidden="1" customWidth="1"/>
    <col min="59" max="59" width="38.85546875" style="1" hidden="1" customWidth="1"/>
    <col min="60" max="60" width="14.85546875" style="1" hidden="1" customWidth="1"/>
    <col min="61" max="61" width="26.7109375" style="1" hidden="1" customWidth="1"/>
    <col min="62" max="62" width="29.42578125" style="1" hidden="1" customWidth="1"/>
    <col min="63" max="63" width="14.85546875" style="1" hidden="1" customWidth="1"/>
    <col min="64" max="64" width="36.140625" style="1" hidden="1" customWidth="1"/>
    <col min="65" max="65" width="29.85546875" style="1" hidden="1" customWidth="1"/>
    <col min="66" max="66" width="11.5703125" style="1"/>
    <col min="67" max="67" width="26.5703125" style="1" customWidth="1"/>
    <col min="68" max="68" width="24.42578125" style="1" customWidth="1"/>
    <col min="69" max="69" width="43.7109375" style="1" customWidth="1"/>
    <col min="70" max="70" width="57.28515625" style="1" customWidth="1"/>
    <col min="71" max="71" width="25.28515625" style="1" customWidth="1"/>
    <col min="72" max="72" width="25.5703125" style="1" customWidth="1"/>
    <col min="73" max="73" width="27.5703125" style="1" customWidth="1"/>
    <col min="74" max="74" width="25.140625" style="1" customWidth="1"/>
    <col min="75" max="75" width="41.28515625" style="1" customWidth="1"/>
    <col min="76" max="76" width="11.5703125" style="1"/>
    <col min="77" max="77" width="32" style="1" customWidth="1"/>
    <col min="78" max="78" width="30.7109375" style="1" customWidth="1"/>
    <col min="79" max="79" width="34.85546875" style="1" customWidth="1"/>
    <col min="80" max="80" width="36.42578125" style="1" customWidth="1"/>
    <col min="81" max="253" width="11.5703125" style="1"/>
    <col min="254" max="254" width="21.85546875" style="1" customWidth="1"/>
    <col min="255" max="255" width="13.855468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855468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855468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855468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85546875" style="1" customWidth="1"/>
    <col min="318" max="509" width="11.5703125" style="1"/>
    <col min="510" max="510" width="21.85546875" style="1" customWidth="1"/>
    <col min="511" max="511" width="13.855468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855468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855468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855468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85546875" style="1" customWidth="1"/>
    <col min="574" max="765" width="11.5703125" style="1"/>
    <col min="766" max="766" width="21.85546875" style="1" customWidth="1"/>
    <col min="767" max="767" width="13.855468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855468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855468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855468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85546875" style="1" customWidth="1"/>
    <col min="830" max="1021" width="11.5703125" style="1"/>
    <col min="1022" max="1022" width="21.85546875" style="1" customWidth="1"/>
    <col min="1023" max="1023" width="13.855468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855468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855468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855468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85546875" style="1" customWidth="1"/>
    <col min="1086" max="1277" width="11.5703125" style="1"/>
    <col min="1278" max="1278" width="21.85546875" style="1" customWidth="1"/>
    <col min="1279" max="1279" width="13.855468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855468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855468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855468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85546875" style="1" customWidth="1"/>
    <col min="1342" max="1533" width="11.5703125" style="1"/>
    <col min="1534" max="1534" width="21.85546875" style="1" customWidth="1"/>
    <col min="1535" max="1535" width="13.855468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855468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855468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855468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85546875" style="1" customWidth="1"/>
    <col min="1598" max="1789" width="11.5703125" style="1"/>
    <col min="1790" max="1790" width="21.85546875" style="1" customWidth="1"/>
    <col min="1791" max="1791" width="13.855468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855468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855468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855468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85546875" style="1" customWidth="1"/>
    <col min="1854" max="2045" width="11.5703125" style="1"/>
    <col min="2046" max="2046" width="21.85546875" style="1" customWidth="1"/>
    <col min="2047" max="2047" width="13.855468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855468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855468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855468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85546875" style="1" customWidth="1"/>
    <col min="2110" max="2301" width="11.5703125" style="1"/>
    <col min="2302" max="2302" width="21.85546875" style="1" customWidth="1"/>
    <col min="2303" max="2303" width="13.855468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855468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855468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855468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85546875" style="1" customWidth="1"/>
    <col min="2366" max="2557" width="11.5703125" style="1"/>
    <col min="2558" max="2558" width="21.85546875" style="1" customWidth="1"/>
    <col min="2559" max="2559" width="13.855468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855468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855468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855468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85546875" style="1" customWidth="1"/>
    <col min="2622" max="2813" width="11.5703125" style="1"/>
    <col min="2814" max="2814" width="21.85546875" style="1" customWidth="1"/>
    <col min="2815" max="2815" width="13.855468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855468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855468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855468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85546875" style="1" customWidth="1"/>
    <col min="2878" max="3069" width="11.5703125" style="1"/>
    <col min="3070" max="3070" width="21.85546875" style="1" customWidth="1"/>
    <col min="3071" max="3071" width="13.855468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855468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855468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855468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85546875" style="1" customWidth="1"/>
    <col min="3134" max="3325" width="11.5703125" style="1"/>
    <col min="3326" max="3326" width="21.85546875" style="1" customWidth="1"/>
    <col min="3327" max="3327" width="13.855468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855468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855468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855468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85546875" style="1" customWidth="1"/>
    <col min="3390" max="3581" width="11.5703125" style="1"/>
    <col min="3582" max="3582" width="21.85546875" style="1" customWidth="1"/>
    <col min="3583" max="3583" width="13.855468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855468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855468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855468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85546875" style="1" customWidth="1"/>
    <col min="3646" max="3837" width="11.5703125" style="1"/>
    <col min="3838" max="3838" width="21.85546875" style="1" customWidth="1"/>
    <col min="3839" max="3839" width="13.855468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855468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855468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855468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85546875" style="1" customWidth="1"/>
    <col min="3902" max="4093" width="11.5703125" style="1"/>
    <col min="4094" max="4094" width="21.85546875" style="1" customWidth="1"/>
    <col min="4095" max="4095" width="13.855468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855468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855468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855468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85546875" style="1" customWidth="1"/>
    <col min="4158" max="4349" width="11.5703125" style="1"/>
    <col min="4350" max="4350" width="21.85546875" style="1" customWidth="1"/>
    <col min="4351" max="4351" width="13.855468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855468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855468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855468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85546875" style="1" customWidth="1"/>
    <col min="4414" max="4605" width="11.5703125" style="1"/>
    <col min="4606" max="4606" width="21.85546875" style="1" customWidth="1"/>
    <col min="4607" max="4607" width="13.855468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855468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855468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855468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85546875" style="1" customWidth="1"/>
    <col min="4670" max="4861" width="11.5703125" style="1"/>
    <col min="4862" max="4862" width="21.85546875" style="1" customWidth="1"/>
    <col min="4863" max="4863" width="13.855468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855468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855468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855468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85546875" style="1" customWidth="1"/>
    <col min="4926" max="5117" width="11.5703125" style="1"/>
    <col min="5118" max="5118" width="21.85546875" style="1" customWidth="1"/>
    <col min="5119" max="5119" width="13.855468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855468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855468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855468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85546875" style="1" customWidth="1"/>
    <col min="5182" max="5373" width="11.5703125" style="1"/>
    <col min="5374" max="5374" width="21.85546875" style="1" customWidth="1"/>
    <col min="5375" max="5375" width="13.855468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855468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855468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855468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85546875" style="1" customWidth="1"/>
    <col min="5438" max="5629" width="11.5703125" style="1"/>
    <col min="5630" max="5630" width="21.85546875" style="1" customWidth="1"/>
    <col min="5631" max="5631" width="13.855468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855468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855468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855468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85546875" style="1" customWidth="1"/>
    <col min="5694" max="5885" width="11.5703125" style="1"/>
    <col min="5886" max="5886" width="21.85546875" style="1" customWidth="1"/>
    <col min="5887" max="5887" width="13.855468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855468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855468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855468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85546875" style="1" customWidth="1"/>
    <col min="5950" max="6141" width="11.5703125" style="1"/>
    <col min="6142" max="6142" width="21.85546875" style="1" customWidth="1"/>
    <col min="6143" max="6143" width="13.855468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855468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855468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855468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85546875" style="1" customWidth="1"/>
    <col min="6206" max="6397" width="11.5703125" style="1"/>
    <col min="6398" max="6398" width="21.85546875" style="1" customWidth="1"/>
    <col min="6399" max="6399" width="13.855468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855468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855468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855468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85546875" style="1" customWidth="1"/>
    <col min="6462" max="6653" width="11.5703125" style="1"/>
    <col min="6654" max="6654" width="21.85546875" style="1" customWidth="1"/>
    <col min="6655" max="6655" width="13.855468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855468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855468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855468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85546875" style="1" customWidth="1"/>
    <col min="6718" max="6909" width="11.5703125" style="1"/>
    <col min="6910" max="6910" width="21.85546875" style="1" customWidth="1"/>
    <col min="6911" max="6911" width="13.855468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855468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855468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855468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85546875" style="1" customWidth="1"/>
    <col min="6974" max="7165" width="11.5703125" style="1"/>
    <col min="7166" max="7166" width="21.85546875" style="1" customWidth="1"/>
    <col min="7167" max="7167" width="13.855468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855468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855468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855468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85546875" style="1" customWidth="1"/>
    <col min="7230" max="7421" width="11.5703125" style="1"/>
    <col min="7422" max="7422" width="21.85546875" style="1" customWidth="1"/>
    <col min="7423" max="7423" width="13.855468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855468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855468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855468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85546875" style="1" customWidth="1"/>
    <col min="7486" max="7677" width="11.5703125" style="1"/>
    <col min="7678" max="7678" width="21.85546875" style="1" customWidth="1"/>
    <col min="7679" max="7679" width="13.855468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855468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855468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855468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85546875" style="1" customWidth="1"/>
    <col min="7742" max="7933" width="11.5703125" style="1"/>
    <col min="7934" max="7934" width="21.85546875" style="1" customWidth="1"/>
    <col min="7935" max="7935" width="13.855468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855468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855468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855468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85546875" style="1" customWidth="1"/>
    <col min="7998" max="8189" width="11.5703125" style="1"/>
    <col min="8190" max="8190" width="21.85546875" style="1" customWidth="1"/>
    <col min="8191" max="8191" width="13.855468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855468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855468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855468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85546875" style="1" customWidth="1"/>
    <col min="8254" max="8445" width="11.5703125" style="1"/>
    <col min="8446" max="8446" width="21.85546875" style="1" customWidth="1"/>
    <col min="8447" max="8447" width="13.855468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855468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855468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855468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85546875" style="1" customWidth="1"/>
    <col min="8510" max="8701" width="11.5703125" style="1"/>
    <col min="8702" max="8702" width="21.85546875" style="1" customWidth="1"/>
    <col min="8703" max="8703" width="13.855468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855468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855468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855468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85546875" style="1" customWidth="1"/>
    <col min="8766" max="8957" width="11.5703125" style="1"/>
    <col min="8958" max="8958" width="21.85546875" style="1" customWidth="1"/>
    <col min="8959" max="8959" width="13.855468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855468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855468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855468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85546875" style="1" customWidth="1"/>
    <col min="9022" max="9213" width="11.5703125" style="1"/>
    <col min="9214" max="9214" width="21.85546875" style="1" customWidth="1"/>
    <col min="9215" max="9215" width="13.855468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855468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855468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855468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85546875" style="1" customWidth="1"/>
    <col min="9278" max="9469" width="11.5703125" style="1"/>
    <col min="9470" max="9470" width="21.85546875" style="1" customWidth="1"/>
    <col min="9471" max="9471" width="13.855468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855468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855468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855468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85546875" style="1" customWidth="1"/>
    <col min="9534" max="9725" width="11.5703125" style="1"/>
    <col min="9726" max="9726" width="21.85546875" style="1" customWidth="1"/>
    <col min="9727" max="9727" width="13.855468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855468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855468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855468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85546875" style="1" customWidth="1"/>
    <col min="9790" max="9981" width="11.5703125" style="1"/>
    <col min="9982" max="9982" width="21.85546875" style="1" customWidth="1"/>
    <col min="9983" max="9983" width="13.855468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855468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855468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855468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85546875" style="1" customWidth="1"/>
    <col min="10046" max="10237" width="11.5703125" style="1"/>
    <col min="10238" max="10238" width="21.85546875" style="1" customWidth="1"/>
    <col min="10239" max="10239" width="13.855468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855468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855468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855468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85546875" style="1" customWidth="1"/>
    <col min="10302" max="10493" width="11.5703125" style="1"/>
    <col min="10494" max="10494" width="21.85546875" style="1" customWidth="1"/>
    <col min="10495" max="10495" width="13.855468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855468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855468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855468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85546875" style="1" customWidth="1"/>
    <col min="10558" max="10749" width="11.5703125" style="1"/>
    <col min="10750" max="10750" width="21.85546875" style="1" customWidth="1"/>
    <col min="10751" max="10751" width="13.855468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855468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855468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855468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85546875" style="1" customWidth="1"/>
    <col min="10814" max="11005" width="11.5703125" style="1"/>
    <col min="11006" max="11006" width="21.85546875" style="1" customWidth="1"/>
    <col min="11007" max="11007" width="13.855468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855468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855468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855468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85546875" style="1" customWidth="1"/>
    <col min="11070" max="11261" width="11.5703125" style="1"/>
    <col min="11262" max="11262" width="21.85546875" style="1" customWidth="1"/>
    <col min="11263" max="11263" width="13.855468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855468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855468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855468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85546875" style="1" customWidth="1"/>
    <col min="11326" max="11517" width="11.5703125" style="1"/>
    <col min="11518" max="11518" width="21.85546875" style="1" customWidth="1"/>
    <col min="11519" max="11519" width="13.855468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855468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855468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855468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85546875" style="1" customWidth="1"/>
    <col min="11582" max="11773" width="11.5703125" style="1"/>
    <col min="11774" max="11774" width="21.85546875" style="1" customWidth="1"/>
    <col min="11775" max="11775" width="13.855468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855468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855468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855468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85546875" style="1" customWidth="1"/>
    <col min="11838" max="12029" width="11.5703125" style="1"/>
    <col min="12030" max="12030" width="21.85546875" style="1" customWidth="1"/>
    <col min="12031" max="12031" width="13.855468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855468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855468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855468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85546875" style="1" customWidth="1"/>
    <col min="12094" max="12285" width="11.5703125" style="1"/>
    <col min="12286" max="12286" width="21.85546875" style="1" customWidth="1"/>
    <col min="12287" max="12287" width="13.855468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855468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855468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855468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85546875" style="1" customWidth="1"/>
    <col min="12350" max="12541" width="11.5703125" style="1"/>
    <col min="12542" max="12542" width="21.85546875" style="1" customWidth="1"/>
    <col min="12543" max="12543" width="13.855468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855468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855468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855468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85546875" style="1" customWidth="1"/>
    <col min="12606" max="12797" width="11.5703125" style="1"/>
    <col min="12798" max="12798" width="21.85546875" style="1" customWidth="1"/>
    <col min="12799" max="12799" width="13.855468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855468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855468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855468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85546875" style="1" customWidth="1"/>
    <col min="12862" max="13053" width="11.5703125" style="1"/>
    <col min="13054" max="13054" width="21.85546875" style="1" customWidth="1"/>
    <col min="13055" max="13055" width="13.855468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855468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855468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855468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85546875" style="1" customWidth="1"/>
    <col min="13118" max="13309" width="11.5703125" style="1"/>
    <col min="13310" max="13310" width="21.85546875" style="1" customWidth="1"/>
    <col min="13311" max="13311" width="13.855468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855468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855468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855468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85546875" style="1" customWidth="1"/>
    <col min="13374" max="13565" width="11.5703125" style="1"/>
    <col min="13566" max="13566" width="21.85546875" style="1" customWidth="1"/>
    <col min="13567" max="13567" width="13.855468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855468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855468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855468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85546875" style="1" customWidth="1"/>
    <col min="13630" max="13821" width="11.5703125" style="1"/>
    <col min="13822" max="13822" width="21.85546875" style="1" customWidth="1"/>
    <col min="13823" max="13823" width="13.855468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855468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855468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855468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85546875" style="1" customWidth="1"/>
    <col min="13886" max="14077" width="11.5703125" style="1"/>
    <col min="14078" max="14078" width="21.85546875" style="1" customWidth="1"/>
    <col min="14079" max="14079" width="13.855468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855468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855468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855468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85546875" style="1" customWidth="1"/>
    <col min="14142" max="14333" width="11.5703125" style="1"/>
    <col min="14334" max="14334" width="21.85546875" style="1" customWidth="1"/>
    <col min="14335" max="14335" width="13.855468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855468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855468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855468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85546875" style="1" customWidth="1"/>
    <col min="14398" max="14589" width="11.5703125" style="1"/>
    <col min="14590" max="14590" width="21.85546875" style="1" customWidth="1"/>
    <col min="14591" max="14591" width="13.855468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855468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855468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855468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85546875" style="1" customWidth="1"/>
    <col min="14654" max="14845" width="11.5703125" style="1"/>
    <col min="14846" max="14846" width="21.85546875" style="1" customWidth="1"/>
    <col min="14847" max="14847" width="13.855468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855468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855468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855468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85546875" style="1" customWidth="1"/>
    <col min="14910" max="15101" width="11.5703125" style="1"/>
    <col min="15102" max="15102" width="21.85546875" style="1" customWidth="1"/>
    <col min="15103" max="15103" width="13.855468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855468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855468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855468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85546875" style="1" customWidth="1"/>
    <col min="15166" max="15357" width="11.5703125" style="1"/>
    <col min="15358" max="15358" width="21.85546875" style="1" customWidth="1"/>
    <col min="15359" max="15359" width="13.855468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855468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855468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855468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85546875" style="1" customWidth="1"/>
    <col min="15422" max="15613" width="11.5703125" style="1"/>
    <col min="15614" max="15614" width="21.85546875" style="1" customWidth="1"/>
    <col min="15615" max="15615" width="13.855468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855468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855468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855468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85546875" style="1" customWidth="1"/>
    <col min="15678" max="15869" width="11.5703125" style="1"/>
    <col min="15870" max="15870" width="21.85546875" style="1" customWidth="1"/>
    <col min="15871" max="15871" width="13.855468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855468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855468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855468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85546875" style="1" customWidth="1"/>
    <col min="15934" max="16125" width="11.5703125" style="1"/>
    <col min="16126" max="16126" width="21.85546875" style="1" customWidth="1"/>
    <col min="16127" max="16127" width="13.855468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855468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855468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855468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85546875" style="1" customWidth="1"/>
    <col min="16190" max="16383" width="11.5703125" style="1"/>
    <col min="16384" max="16384" width="11.5703125" style="1" customWidth="1"/>
  </cols>
  <sheetData>
    <row r="1" spans="1:80" ht="18"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698"/>
      <c r="AM1" s="698"/>
      <c r="AN1" s="698"/>
      <c r="AO1" s="698"/>
      <c r="AP1" s="698"/>
      <c r="AQ1" s="698"/>
      <c r="AR1" s="698"/>
      <c r="AS1" s="698"/>
      <c r="AT1" s="698"/>
      <c r="AU1" s="471"/>
      <c r="AV1" s="699" t="s">
        <v>154</v>
      </c>
      <c r="AW1" s="699"/>
      <c r="AX1" s="700"/>
      <c r="AY1" s="717" t="s">
        <v>523</v>
      </c>
      <c r="AZ1" s="718"/>
      <c r="BA1" s="718"/>
      <c r="BB1" s="718"/>
      <c r="BC1" s="718"/>
      <c r="BD1" s="718"/>
      <c r="BE1" s="718"/>
      <c r="BF1" s="718"/>
      <c r="BG1" s="718"/>
      <c r="BH1" s="718"/>
      <c r="BI1" s="718"/>
      <c r="BJ1" s="718"/>
      <c r="BK1" s="718"/>
      <c r="BL1" s="718"/>
      <c r="BM1" s="718"/>
      <c r="BN1" s="718"/>
      <c r="BO1" s="718"/>
      <c r="BP1" s="718"/>
      <c r="BQ1" s="718"/>
      <c r="BR1" s="718"/>
      <c r="BS1" s="718"/>
      <c r="BT1" s="718"/>
      <c r="BU1" s="718"/>
      <c r="BV1" s="718"/>
      <c r="BW1" s="718"/>
      <c r="BX1" s="718"/>
      <c r="BY1" s="718"/>
      <c r="BZ1" s="718"/>
      <c r="CA1" s="718"/>
      <c r="CB1" s="718"/>
    </row>
    <row r="2" spans="1:80" ht="19.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156</v>
      </c>
      <c r="AE2" s="688" t="s">
        <v>157</v>
      </c>
      <c r="AF2" s="688"/>
      <c r="AG2" s="688"/>
      <c r="AH2" s="688"/>
      <c r="AI2" s="688" t="s">
        <v>158</v>
      </c>
      <c r="AJ2" s="688" t="s">
        <v>159</v>
      </c>
      <c r="AK2" s="688"/>
      <c r="AL2" s="688"/>
      <c r="AM2" s="688"/>
      <c r="AN2" s="688"/>
      <c r="AO2" s="688"/>
      <c r="AP2" s="688"/>
      <c r="AQ2" s="688"/>
      <c r="AR2" s="688"/>
      <c r="AS2" s="688"/>
      <c r="AT2" s="688"/>
      <c r="AU2" s="689" t="s">
        <v>160</v>
      </c>
      <c r="AV2" s="689"/>
      <c r="AW2" s="689"/>
      <c r="AX2" s="690" t="s">
        <v>9</v>
      </c>
      <c r="AY2" s="691" t="s">
        <v>161</v>
      </c>
      <c r="AZ2" s="685"/>
      <c r="BA2" s="685" t="s">
        <v>126</v>
      </c>
      <c r="BB2" s="685" t="s">
        <v>162</v>
      </c>
      <c r="BC2" s="685" t="s">
        <v>163</v>
      </c>
      <c r="BD2" s="685" t="s">
        <v>164</v>
      </c>
      <c r="BE2" s="715" t="s">
        <v>165</v>
      </c>
      <c r="BF2" s="716"/>
      <c r="BG2" s="716"/>
      <c r="BH2" s="716"/>
      <c r="BI2" s="716"/>
      <c r="BJ2" s="716"/>
      <c r="BK2" s="716"/>
      <c r="BL2" s="716"/>
      <c r="BM2" s="716"/>
      <c r="BN2" s="716"/>
      <c r="BO2" s="716"/>
      <c r="BP2" s="716"/>
      <c r="BQ2" s="716"/>
      <c r="BR2" s="716"/>
      <c r="BS2" s="716"/>
      <c r="BT2" s="716"/>
      <c r="BU2" s="716"/>
      <c r="BV2" s="716"/>
      <c r="BW2" s="716"/>
      <c r="BX2" s="716"/>
      <c r="BY2" s="716"/>
      <c r="BZ2" s="716"/>
      <c r="CA2" s="716"/>
      <c r="CB2" s="716"/>
    </row>
    <row r="3" spans="1:80" s="15" customFormat="1" ht="44.2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688"/>
      <c r="AE3" s="395" t="s">
        <v>5</v>
      </c>
      <c r="AF3" s="144" t="s">
        <v>178</v>
      </c>
      <c r="AG3" s="395" t="s">
        <v>179</v>
      </c>
      <c r="AH3" s="395" t="s">
        <v>178</v>
      </c>
      <c r="AI3" s="688"/>
      <c r="AJ3" s="395" t="s">
        <v>180</v>
      </c>
      <c r="AK3" s="688" t="s">
        <v>181</v>
      </c>
      <c r="AL3" s="688"/>
      <c r="AM3" s="688" t="s">
        <v>7</v>
      </c>
      <c r="AN3" s="688"/>
      <c r="AO3" s="688" t="s">
        <v>8</v>
      </c>
      <c r="AP3" s="688"/>
      <c r="AQ3" s="395" t="s">
        <v>182</v>
      </c>
      <c r="AR3" s="688" t="s">
        <v>126</v>
      </c>
      <c r="AS3" s="688"/>
      <c r="AT3" s="395" t="s">
        <v>183</v>
      </c>
      <c r="AU3" s="689"/>
      <c r="AV3" s="689"/>
      <c r="AW3" s="689"/>
      <c r="AX3" s="690"/>
      <c r="AY3" s="691"/>
      <c r="AZ3" s="685"/>
      <c r="BA3" s="685"/>
      <c r="BB3" s="685"/>
      <c r="BC3" s="685"/>
      <c r="BD3" s="685"/>
      <c r="BE3" s="392" t="s">
        <v>184</v>
      </c>
      <c r="BF3" s="392" t="s">
        <v>185</v>
      </c>
      <c r="BG3" s="392" t="s">
        <v>1001</v>
      </c>
      <c r="BH3" s="392" t="s">
        <v>184</v>
      </c>
      <c r="BI3" s="392" t="s">
        <v>185</v>
      </c>
      <c r="BJ3" s="392" t="s">
        <v>186</v>
      </c>
      <c r="BK3" s="392" t="s">
        <v>184</v>
      </c>
      <c r="BL3" s="392" t="s">
        <v>185</v>
      </c>
      <c r="BM3" s="392" t="s">
        <v>186</v>
      </c>
      <c r="BN3" s="392" t="s">
        <v>184</v>
      </c>
      <c r="BO3" s="392" t="s">
        <v>1561</v>
      </c>
      <c r="BP3" s="392" t="s">
        <v>185</v>
      </c>
      <c r="BQ3" s="392" t="s">
        <v>1557</v>
      </c>
      <c r="BR3" s="392" t="s">
        <v>1558</v>
      </c>
      <c r="BS3" s="392" t="s">
        <v>184</v>
      </c>
      <c r="BT3" s="392" t="s">
        <v>1561</v>
      </c>
      <c r="BU3" s="392" t="s">
        <v>185</v>
      </c>
      <c r="BV3" s="392" t="s">
        <v>1557</v>
      </c>
      <c r="BW3" s="392" t="s">
        <v>1558</v>
      </c>
      <c r="BX3" s="392" t="s">
        <v>184</v>
      </c>
      <c r="BY3" s="392" t="s">
        <v>1561</v>
      </c>
      <c r="BZ3" s="392" t="s">
        <v>185</v>
      </c>
      <c r="CA3" s="392" t="s">
        <v>1557</v>
      </c>
      <c r="CB3" s="392" t="s">
        <v>1558</v>
      </c>
    </row>
    <row r="4" spans="1:80" ht="182.25" customHeight="1" x14ac:dyDescent="0.25">
      <c r="A4" s="675" t="s">
        <v>187</v>
      </c>
      <c r="B4" s="663" t="s">
        <v>91</v>
      </c>
      <c r="C4" s="663" t="s">
        <v>55</v>
      </c>
      <c r="D4" s="663" t="s">
        <v>76</v>
      </c>
      <c r="E4" s="663" t="s">
        <v>77</v>
      </c>
      <c r="F4" s="679" t="s">
        <v>372</v>
      </c>
      <c r="G4" s="665" t="s">
        <v>324</v>
      </c>
      <c r="H4" s="663" t="s">
        <v>374</v>
      </c>
      <c r="I4" s="679" t="s">
        <v>375</v>
      </c>
      <c r="J4" s="663" t="s">
        <v>86</v>
      </c>
      <c r="K4" s="663">
        <v>0</v>
      </c>
      <c r="L4" s="673">
        <f>IF(J4="Diaria",+(K4/360),IF(J4="Mensual",+(K4/12),IF(J4="Bimestral",+(K4/6),IF(J4="Trimestral",+(K4/4),IF(J4="Semestral",+(K4/2),IF(J4="Anual",+(K4/1),""))))))</f>
        <v>0</v>
      </c>
      <c r="M4" s="663" t="s">
        <v>29</v>
      </c>
      <c r="N4" s="66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663" t="s">
        <v>70</v>
      </c>
      <c r="P4" s="66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663" t="s">
        <v>70</v>
      </c>
      <c r="R4" s="66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58" t="s">
        <v>90</v>
      </c>
      <c r="T4" s="658" t="s">
        <v>43</v>
      </c>
      <c r="U4" s="658">
        <f>+MAX(N4,P4,R4)</f>
        <v>0.2</v>
      </c>
      <c r="V4" s="660" t="str">
        <f>IF(L4&lt;=20%,"Muy baja",IF(L4&lt;=40%,"Baja",IF(L4&lt;=60%,"Media",IF(L4&lt;=80%,"Alta",IF(L4&lt;=100%,"Muy alta",IF(L4&gt;=100%,"Muy alta",""))))))</f>
        <v>Muy baja</v>
      </c>
      <c r="W4" s="680">
        <f>+IFERROR(VLOOKUP(V4,Fórmula!$F$1:$G$6,2,FALSE),"")</f>
        <v>0.2</v>
      </c>
      <c r="X4" s="662" t="s">
        <v>53</v>
      </c>
      <c r="Y4" s="661">
        <f>+IFERROR(VLOOKUP(X4,Fórmula!$H$1:$I$6,2,FALSE),"")</f>
        <v>0.6</v>
      </c>
      <c r="Z4" s="670" t="s">
        <v>53</v>
      </c>
      <c r="AA4" s="661">
        <f>IF(Z4="Bajo",25%,IF(Z4="Moderado",50%,IF(Z4="Alto",75%,IF(Z4="Extremo",100%,""))))</f>
        <v>0.5</v>
      </c>
      <c r="AB4" s="678" t="s">
        <v>376</v>
      </c>
      <c r="AC4" s="416" t="s">
        <v>377</v>
      </c>
      <c r="AD4" s="40" t="s">
        <v>378</v>
      </c>
      <c r="AE4" s="49" t="s">
        <v>54</v>
      </c>
      <c r="AF4" s="31">
        <f t="shared" ref="AF4:AF19" si="0">IF(AE4="Preventivo",25%,IF(AE4="Detectivo",15%,IF(AE4="Correctivo",10%,"")))</f>
        <v>0.25</v>
      </c>
      <c r="AG4" s="386" t="s">
        <v>195</v>
      </c>
      <c r="AH4" s="31">
        <f>IF(AG4="Manual",15%,IF(AG4="Automático",25%,""))</f>
        <v>0.15</v>
      </c>
      <c r="AI4" s="31">
        <f t="shared" ref="AI4:AI19" si="1">+AH4+AF4</f>
        <v>0.4</v>
      </c>
      <c r="AJ4" s="386" t="s">
        <v>196</v>
      </c>
      <c r="AK4" s="373" t="s">
        <v>197</v>
      </c>
      <c r="AL4" s="49" t="s">
        <v>379</v>
      </c>
      <c r="AM4" s="373" t="s">
        <v>23</v>
      </c>
      <c r="AN4" s="386" t="s">
        <v>380</v>
      </c>
      <c r="AO4" s="386" t="s">
        <v>24</v>
      </c>
      <c r="AP4" s="386" t="s">
        <v>86</v>
      </c>
      <c r="AQ4" s="386" t="s">
        <v>381</v>
      </c>
      <c r="AR4" s="386" t="s">
        <v>202</v>
      </c>
      <c r="AS4" s="386" t="s">
        <v>382</v>
      </c>
      <c r="AT4" s="386" t="s">
        <v>204</v>
      </c>
      <c r="AU4" s="386">
        <f>+AI4*AA4</f>
        <v>0.2</v>
      </c>
      <c r="AV4" s="32">
        <f>+AA4-AU4</f>
        <v>0.3</v>
      </c>
      <c r="AW4" s="670" t="str">
        <f>+IF(C4="Corrupción","Moderado",IF(AV8&lt;=25%,"Bajo",IF(AV8&lt;=50%,"Moderado",IF(AV8&lt;=75%,"Alto",IF(AV8&gt;75%,"Extremo","")))))</f>
        <v>Moderado</v>
      </c>
      <c r="AX4" s="672" t="s">
        <v>56</v>
      </c>
      <c r="AY4" s="152">
        <v>1</v>
      </c>
      <c r="AZ4" s="47" t="s">
        <v>383</v>
      </c>
      <c r="BA4" s="375" t="s">
        <v>384</v>
      </c>
      <c r="BB4" s="376">
        <v>45170</v>
      </c>
      <c r="BC4" s="376">
        <v>45291</v>
      </c>
      <c r="BD4" s="387" t="s">
        <v>385</v>
      </c>
      <c r="BE4" s="83">
        <v>44985</v>
      </c>
      <c r="BF4" s="84" t="s">
        <v>1002</v>
      </c>
      <c r="BG4" s="84"/>
      <c r="BH4" s="34">
        <v>45046</v>
      </c>
      <c r="BI4" s="84"/>
      <c r="BJ4" s="84"/>
      <c r="BK4" s="34">
        <v>45107</v>
      </c>
      <c r="BL4" s="97"/>
      <c r="BM4" s="97"/>
      <c r="BN4" s="34">
        <v>45169</v>
      </c>
      <c r="BO4" s="34"/>
      <c r="BP4" s="97"/>
      <c r="BQ4" s="97"/>
      <c r="BR4" s="97"/>
      <c r="BS4" s="34">
        <v>45230</v>
      </c>
      <c r="BT4" s="34"/>
      <c r="BU4" s="97"/>
      <c r="BV4" s="97"/>
      <c r="BW4" s="97"/>
      <c r="BX4" s="34">
        <v>45291</v>
      </c>
      <c r="BY4" s="34"/>
      <c r="BZ4" s="97"/>
      <c r="CA4" s="97"/>
      <c r="CB4" s="97"/>
    </row>
    <row r="5" spans="1:80" ht="226.5" customHeight="1" x14ac:dyDescent="0.25">
      <c r="A5" s="675"/>
      <c r="B5" s="663"/>
      <c r="C5" s="663"/>
      <c r="D5" s="663"/>
      <c r="E5" s="663"/>
      <c r="F5" s="679"/>
      <c r="G5" s="665"/>
      <c r="H5" s="663"/>
      <c r="I5" s="679"/>
      <c r="J5" s="663"/>
      <c r="K5" s="663"/>
      <c r="L5" s="673"/>
      <c r="M5" s="663"/>
      <c r="N5" s="663"/>
      <c r="O5" s="663"/>
      <c r="P5" s="663"/>
      <c r="Q5" s="663"/>
      <c r="R5" s="663"/>
      <c r="S5" s="658"/>
      <c r="T5" s="658"/>
      <c r="U5" s="658"/>
      <c r="V5" s="660"/>
      <c r="W5" s="680"/>
      <c r="X5" s="662"/>
      <c r="Y5" s="661"/>
      <c r="Z5" s="670"/>
      <c r="AA5" s="661"/>
      <c r="AB5" s="678"/>
      <c r="AC5" s="416" t="s">
        <v>387</v>
      </c>
      <c r="AD5" s="40" t="s">
        <v>388</v>
      </c>
      <c r="AE5" s="49" t="s">
        <v>54</v>
      </c>
      <c r="AF5" s="31">
        <f t="shared" si="0"/>
        <v>0.25</v>
      </c>
      <c r="AG5" s="386" t="s">
        <v>195</v>
      </c>
      <c r="AH5" s="31">
        <f>IF(AG5="Manual",15%,IF(AG5="Automático",25%,""))</f>
        <v>0.15</v>
      </c>
      <c r="AI5" s="31">
        <f t="shared" si="1"/>
        <v>0.4</v>
      </c>
      <c r="AJ5" s="386" t="s">
        <v>196</v>
      </c>
      <c r="AK5" s="373" t="s">
        <v>197</v>
      </c>
      <c r="AL5" s="49" t="s">
        <v>389</v>
      </c>
      <c r="AM5" s="373" t="s">
        <v>23</v>
      </c>
      <c r="AN5" s="386" t="s">
        <v>390</v>
      </c>
      <c r="AO5" s="386" t="s">
        <v>24</v>
      </c>
      <c r="AP5" s="386" t="s">
        <v>96</v>
      </c>
      <c r="AQ5" s="386" t="s">
        <v>391</v>
      </c>
      <c r="AR5" s="386" t="s">
        <v>202</v>
      </c>
      <c r="AS5" s="386" t="s">
        <v>392</v>
      </c>
      <c r="AT5" s="386" t="s">
        <v>204</v>
      </c>
      <c r="AU5" s="386">
        <f>+AV4*AI5</f>
        <v>0.12</v>
      </c>
      <c r="AV5" s="32">
        <f>+AV4-AU5</f>
        <v>0.18</v>
      </c>
      <c r="AW5" s="670"/>
      <c r="AX5" s="672"/>
      <c r="AY5" s="158">
        <v>2</v>
      </c>
      <c r="AZ5" s="47" t="s">
        <v>393</v>
      </c>
      <c r="BA5" s="375" t="s">
        <v>394</v>
      </c>
      <c r="BB5" s="376">
        <v>45170</v>
      </c>
      <c r="BC5" s="376">
        <v>45291</v>
      </c>
      <c r="BD5" s="387" t="s">
        <v>395</v>
      </c>
      <c r="BE5" s="83">
        <v>44985</v>
      </c>
      <c r="BF5" s="84" t="s">
        <v>1003</v>
      </c>
      <c r="BG5" s="84"/>
      <c r="BH5" s="34">
        <v>45046</v>
      </c>
      <c r="BI5" s="84"/>
      <c r="BJ5" s="84"/>
      <c r="BK5" s="34">
        <v>45107</v>
      </c>
      <c r="BL5" s="97"/>
      <c r="BM5" s="97"/>
      <c r="BN5" s="34">
        <v>45169</v>
      </c>
      <c r="BO5" s="34"/>
      <c r="BP5" s="97"/>
      <c r="BQ5" s="97"/>
      <c r="BR5" s="97"/>
      <c r="BS5" s="34">
        <v>45230</v>
      </c>
      <c r="BT5" s="34"/>
      <c r="BU5" s="97"/>
      <c r="BV5" s="97"/>
      <c r="BW5" s="97"/>
      <c r="BX5" s="34">
        <v>45291</v>
      </c>
      <c r="BY5" s="34"/>
      <c r="BZ5" s="97"/>
      <c r="CA5" s="97"/>
      <c r="CB5" s="97"/>
    </row>
    <row r="6" spans="1:80" ht="187.5" customHeight="1" x14ac:dyDescent="0.25">
      <c r="A6" s="675"/>
      <c r="B6" s="663"/>
      <c r="C6" s="663"/>
      <c r="D6" s="663"/>
      <c r="E6" s="663"/>
      <c r="F6" s="679"/>
      <c r="G6" s="665"/>
      <c r="H6" s="663"/>
      <c r="I6" s="679"/>
      <c r="J6" s="663"/>
      <c r="K6" s="663"/>
      <c r="L6" s="673"/>
      <c r="M6" s="663"/>
      <c r="N6" s="663"/>
      <c r="O6" s="663"/>
      <c r="P6" s="663"/>
      <c r="Q6" s="663"/>
      <c r="R6" s="663"/>
      <c r="S6" s="658"/>
      <c r="T6" s="658"/>
      <c r="U6" s="658"/>
      <c r="V6" s="660"/>
      <c r="W6" s="680"/>
      <c r="X6" s="662"/>
      <c r="Y6" s="661"/>
      <c r="Z6" s="670"/>
      <c r="AA6" s="661"/>
      <c r="AB6" s="678"/>
      <c r="AC6" s="416" t="s">
        <v>396</v>
      </c>
      <c r="AD6" s="40" t="s">
        <v>397</v>
      </c>
      <c r="AE6" s="49" t="s">
        <v>54</v>
      </c>
      <c r="AF6" s="31">
        <f t="shared" si="0"/>
        <v>0.25</v>
      </c>
      <c r="AG6" s="386" t="s">
        <v>195</v>
      </c>
      <c r="AH6" s="31">
        <f>IF(AG6="Manual",15%,IF(AG6="Automático",25%,""))</f>
        <v>0.15</v>
      </c>
      <c r="AI6" s="31">
        <f t="shared" si="1"/>
        <v>0.4</v>
      </c>
      <c r="AJ6" s="386" t="s">
        <v>196</v>
      </c>
      <c r="AK6" s="373" t="s">
        <v>197</v>
      </c>
      <c r="AL6" s="49" t="s">
        <v>398</v>
      </c>
      <c r="AM6" s="373" t="s">
        <v>23</v>
      </c>
      <c r="AN6" s="386" t="s">
        <v>399</v>
      </c>
      <c r="AO6" s="386" t="s">
        <v>40</v>
      </c>
      <c r="AP6" s="386" t="s">
        <v>400</v>
      </c>
      <c r="AQ6" s="386" t="s">
        <v>401</v>
      </c>
      <c r="AR6" s="386" t="s">
        <v>202</v>
      </c>
      <c r="AS6" s="386" t="s">
        <v>392</v>
      </c>
      <c r="AT6" s="386" t="s">
        <v>204</v>
      </c>
      <c r="AU6" s="386">
        <f>+AV5*AI6</f>
        <v>7.1999999999999995E-2</v>
      </c>
      <c r="AV6" s="32">
        <f>+AV5-AU6</f>
        <v>0.108</v>
      </c>
      <c r="AW6" s="670"/>
      <c r="AX6" s="672"/>
      <c r="AY6" s="158">
        <v>3</v>
      </c>
      <c r="AZ6" s="33"/>
      <c r="BA6" s="386" t="s">
        <v>392</v>
      </c>
      <c r="BB6" s="376">
        <v>44927</v>
      </c>
      <c r="BC6" s="376">
        <v>45291</v>
      </c>
      <c r="BD6" s="377"/>
      <c r="BE6" s="83">
        <v>44985</v>
      </c>
      <c r="BF6" s="84" t="s">
        <v>1004</v>
      </c>
      <c r="BG6" s="84"/>
      <c r="BH6" s="34">
        <v>45046</v>
      </c>
      <c r="BI6" s="85"/>
      <c r="BJ6" s="85"/>
      <c r="BK6" s="34">
        <v>45107</v>
      </c>
      <c r="BL6" s="85"/>
      <c r="BM6" s="85"/>
      <c r="BN6" s="34">
        <v>45169</v>
      </c>
      <c r="BO6" s="34"/>
      <c r="BP6" s="85"/>
      <c r="BQ6" s="85"/>
      <c r="BR6" s="85"/>
      <c r="BS6" s="34">
        <v>45230</v>
      </c>
      <c r="BT6" s="34"/>
      <c r="BU6" s="85"/>
      <c r="BV6" s="85"/>
      <c r="BW6" s="85"/>
      <c r="BX6" s="34">
        <v>45291</v>
      </c>
      <c r="BY6" s="34"/>
      <c r="BZ6" s="85"/>
      <c r="CA6" s="85"/>
      <c r="CB6" s="85"/>
    </row>
    <row r="7" spans="1:80" ht="242.25" customHeight="1" x14ac:dyDescent="0.25">
      <c r="A7" s="675"/>
      <c r="B7" s="663"/>
      <c r="C7" s="663"/>
      <c r="D7" s="663"/>
      <c r="E7" s="663"/>
      <c r="F7" s="679"/>
      <c r="G7" s="665"/>
      <c r="H7" s="663"/>
      <c r="I7" s="679"/>
      <c r="J7" s="663"/>
      <c r="K7" s="663"/>
      <c r="L7" s="673"/>
      <c r="M7" s="663"/>
      <c r="N7" s="663"/>
      <c r="O7" s="663"/>
      <c r="P7" s="663"/>
      <c r="Q7" s="663"/>
      <c r="R7" s="663"/>
      <c r="S7" s="658"/>
      <c r="T7" s="658"/>
      <c r="U7" s="658"/>
      <c r="V7" s="660"/>
      <c r="W7" s="680"/>
      <c r="X7" s="662"/>
      <c r="Y7" s="661"/>
      <c r="Z7" s="670"/>
      <c r="AA7" s="661"/>
      <c r="AB7" s="678"/>
      <c r="AC7" s="416" t="s">
        <v>402</v>
      </c>
      <c r="AD7" s="49" t="s">
        <v>403</v>
      </c>
      <c r="AE7" s="49" t="s">
        <v>54</v>
      </c>
      <c r="AF7" s="31">
        <f t="shared" si="0"/>
        <v>0.25</v>
      </c>
      <c r="AG7" s="386" t="s">
        <v>195</v>
      </c>
      <c r="AH7" s="31">
        <f>IF(AG7="Manual",15%,IF(AG7="Automático",25%,""))</f>
        <v>0.15</v>
      </c>
      <c r="AI7" s="31">
        <f t="shared" si="1"/>
        <v>0.4</v>
      </c>
      <c r="AJ7" s="386" t="s">
        <v>196</v>
      </c>
      <c r="AK7" s="373" t="s">
        <v>197</v>
      </c>
      <c r="AL7" s="49" t="s">
        <v>404</v>
      </c>
      <c r="AM7" s="373" t="s">
        <v>23</v>
      </c>
      <c r="AN7" s="386" t="s">
        <v>405</v>
      </c>
      <c r="AO7" s="386" t="s">
        <v>24</v>
      </c>
      <c r="AP7" s="386" t="s">
        <v>406</v>
      </c>
      <c r="AQ7" s="386" t="s">
        <v>407</v>
      </c>
      <c r="AR7" s="386" t="s">
        <v>202</v>
      </c>
      <c r="AS7" s="386" t="s">
        <v>408</v>
      </c>
      <c r="AT7" s="386" t="s">
        <v>204</v>
      </c>
      <c r="AU7" s="386">
        <f>+AV6*AI7</f>
        <v>4.3200000000000002E-2</v>
      </c>
      <c r="AV7" s="32">
        <f>+AV6-AU7</f>
        <v>6.4799999999999996E-2</v>
      </c>
      <c r="AW7" s="670"/>
      <c r="AX7" s="672"/>
      <c r="AY7" s="158">
        <v>4</v>
      </c>
      <c r="AZ7" s="33"/>
      <c r="BA7" s="386" t="s">
        <v>408</v>
      </c>
      <c r="BB7" s="376">
        <v>44927</v>
      </c>
      <c r="BC7" s="376">
        <v>45291</v>
      </c>
      <c r="BD7" s="377"/>
      <c r="BE7" s="83">
        <v>44985</v>
      </c>
      <c r="BF7" s="100" t="s">
        <v>1005</v>
      </c>
      <c r="BG7" s="479" t="s">
        <v>283</v>
      </c>
      <c r="BH7" s="34">
        <v>45046</v>
      </c>
      <c r="BI7" s="84"/>
      <c r="BJ7" s="84"/>
      <c r="BK7" s="34">
        <v>45107</v>
      </c>
      <c r="BL7" s="84"/>
      <c r="BM7" s="84"/>
      <c r="BN7" s="34">
        <v>45169</v>
      </c>
      <c r="BO7" s="34"/>
      <c r="BP7" s="84"/>
      <c r="BQ7" s="84"/>
      <c r="BR7" s="84"/>
      <c r="BS7" s="34">
        <v>45230</v>
      </c>
      <c r="BT7" s="34"/>
      <c r="BU7" s="84"/>
      <c r="BV7" s="84"/>
      <c r="BW7" s="84"/>
      <c r="BX7" s="34">
        <v>45291</v>
      </c>
      <c r="BY7" s="34"/>
      <c r="BZ7" s="84"/>
      <c r="CA7" s="84"/>
      <c r="CB7" s="84"/>
    </row>
    <row r="8" spans="1:80" ht="360.75" customHeight="1" x14ac:dyDescent="0.25">
      <c r="A8" s="675"/>
      <c r="B8" s="663"/>
      <c r="C8" s="663"/>
      <c r="D8" s="663"/>
      <c r="E8" s="663"/>
      <c r="F8" s="679"/>
      <c r="G8" s="665"/>
      <c r="H8" s="663"/>
      <c r="I8" s="679"/>
      <c r="J8" s="663"/>
      <c r="K8" s="663"/>
      <c r="L8" s="673"/>
      <c r="M8" s="663"/>
      <c r="N8" s="663"/>
      <c r="O8" s="663"/>
      <c r="P8" s="663"/>
      <c r="Q8" s="663"/>
      <c r="R8" s="663"/>
      <c r="S8" s="658"/>
      <c r="T8" s="658"/>
      <c r="U8" s="658"/>
      <c r="V8" s="660"/>
      <c r="W8" s="680"/>
      <c r="X8" s="662"/>
      <c r="Y8" s="661"/>
      <c r="Z8" s="670"/>
      <c r="AA8" s="661"/>
      <c r="AB8" s="678"/>
      <c r="AC8" s="416" t="s">
        <v>409</v>
      </c>
      <c r="AD8" s="49" t="s">
        <v>410</v>
      </c>
      <c r="AE8" s="49" t="s">
        <v>54</v>
      </c>
      <c r="AF8" s="31">
        <f t="shared" si="0"/>
        <v>0.25</v>
      </c>
      <c r="AG8" s="386" t="s">
        <v>195</v>
      </c>
      <c r="AH8" s="31">
        <f>IF(AG8="Manual",15%,IF(AG8="Automático",25%,""))</f>
        <v>0.15</v>
      </c>
      <c r="AI8" s="31">
        <f t="shared" si="1"/>
        <v>0.4</v>
      </c>
      <c r="AJ8" s="386" t="s">
        <v>196</v>
      </c>
      <c r="AK8" s="373" t="s">
        <v>197</v>
      </c>
      <c r="AL8" s="49" t="s">
        <v>411</v>
      </c>
      <c r="AM8" s="373" t="s">
        <v>23</v>
      </c>
      <c r="AN8" s="386" t="s">
        <v>380</v>
      </c>
      <c r="AO8" s="386" t="s">
        <v>24</v>
      </c>
      <c r="AP8" s="386" t="s">
        <v>96</v>
      </c>
      <c r="AQ8" s="386" t="s">
        <v>412</v>
      </c>
      <c r="AR8" s="386" t="s">
        <v>413</v>
      </c>
      <c r="AS8" s="386" t="s">
        <v>394</v>
      </c>
      <c r="AT8" s="386" t="s">
        <v>204</v>
      </c>
      <c r="AU8" s="386">
        <f>+AV7*AI8</f>
        <v>2.5919999999999999E-2</v>
      </c>
      <c r="AV8" s="32">
        <f>+AV7-AU8</f>
        <v>3.8879999999999998E-2</v>
      </c>
      <c r="AW8" s="670"/>
      <c r="AX8" s="672"/>
      <c r="AY8" s="158">
        <v>5</v>
      </c>
      <c r="AZ8" s="33"/>
      <c r="BA8" s="386" t="s">
        <v>394</v>
      </c>
      <c r="BB8" s="376">
        <v>44927</v>
      </c>
      <c r="BC8" s="376">
        <v>45291</v>
      </c>
      <c r="BD8" s="377"/>
      <c r="BE8" s="83">
        <v>44985</v>
      </c>
      <c r="BF8" s="100" t="s">
        <v>1006</v>
      </c>
      <c r="BG8" s="178" t="s">
        <v>1007</v>
      </c>
      <c r="BH8" s="34">
        <v>45046</v>
      </c>
      <c r="BI8" s="90"/>
      <c r="BJ8" s="90"/>
      <c r="BK8" s="34">
        <v>45107</v>
      </c>
      <c r="BL8" s="90"/>
      <c r="BM8" s="90"/>
      <c r="BN8" s="34">
        <v>45169</v>
      </c>
      <c r="BO8" s="34"/>
      <c r="BP8" s="90"/>
      <c r="BQ8" s="90"/>
      <c r="BR8" s="90"/>
      <c r="BS8" s="34">
        <v>45230</v>
      </c>
      <c r="BT8" s="34"/>
      <c r="BU8" s="90"/>
      <c r="BV8" s="90"/>
      <c r="BW8" s="90"/>
      <c r="BX8" s="34">
        <v>45291</v>
      </c>
      <c r="BY8" s="34"/>
      <c r="BZ8" s="90"/>
      <c r="CA8" s="90"/>
      <c r="CB8" s="90"/>
    </row>
    <row r="9" spans="1:80" ht="123.75" customHeight="1" x14ac:dyDescent="0.25">
      <c r="A9" s="675" t="s">
        <v>187</v>
      </c>
      <c r="B9" s="663" t="s">
        <v>91</v>
      </c>
      <c r="C9" s="663" t="s">
        <v>22</v>
      </c>
      <c r="D9" s="663" t="s">
        <v>76</v>
      </c>
      <c r="E9" s="663" t="s">
        <v>34</v>
      </c>
      <c r="F9" s="954" t="s">
        <v>1008</v>
      </c>
      <c r="G9" s="950" t="s">
        <v>1658</v>
      </c>
      <c r="H9" s="663" t="s">
        <v>1009</v>
      </c>
      <c r="I9" s="953" t="s">
        <v>1010</v>
      </c>
      <c r="J9" s="663" t="s">
        <v>86</v>
      </c>
      <c r="K9" s="663">
        <v>0</v>
      </c>
      <c r="L9" s="673">
        <f>IF(J9="Diaria",+(K9/360),IF(J9="Mensual",+(K9/12),IF(J9="Bimestral",+(K9/6),IF(J9="Trimestral",+(K9/4),IF(J9="Semestral",+(K9/2),IF(J9="Anual",+(K9/1),""))))))</f>
        <v>0</v>
      </c>
      <c r="M9" s="663" t="s">
        <v>29</v>
      </c>
      <c r="N9" s="66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663" t="s">
        <v>70</v>
      </c>
      <c r="P9" s="66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663" t="s">
        <v>70</v>
      </c>
      <c r="R9" s="66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58" t="s">
        <v>70</v>
      </c>
      <c r="T9" s="658" t="s">
        <v>70</v>
      </c>
      <c r="U9" s="658">
        <f>+MAX(N9,P9,R9)</f>
        <v>0.2</v>
      </c>
      <c r="V9" s="660" t="str">
        <f>IF(L9&lt;=20%,"Muy baja",IF(L9&lt;=40%,"Baja",IF(L9&lt;=60%,"Media",IF(L9&lt;=80%,"Alta",IF(L9&lt;=100%,"Muy alta",IF(L9&gt;=100%,"Muy alta",""))))))</f>
        <v>Muy baja</v>
      </c>
      <c r="W9" s="680">
        <f>+IFERROR(VLOOKUP(V9,Fórmula!$F$1:$G$6,2,FALSE),"")</f>
        <v>0.2</v>
      </c>
      <c r="X9" s="660" t="str">
        <f>IF(U9=20%,"Leve",IF(U9=40%,"Menor",IF(U9=60%,"Moderado",IF(U9=80%,"Mayor",IF(U9=100%,"Catastrófico","")))))</f>
        <v>Leve</v>
      </c>
      <c r="Y9" s="661">
        <f>+IFERROR(VLOOKUP(X9,Fórmula!$H$1:$I$6,2,FALSE),"")</f>
        <v>0.2</v>
      </c>
      <c r="Z9" s="724" t="str">
        <f>+IFERROR(VLOOKUP(V9&amp;X9,Fórmula!$C$2:$D$26,2,FALSE),"")</f>
        <v>Bajo</v>
      </c>
      <c r="AA9" s="661">
        <f>IF(Z9="Bajo",25%,IF(Z9="Moderado",50%,IF(Z9="Alto",75%,IF(Z9="Extremo",100%,""))))</f>
        <v>0.25</v>
      </c>
      <c r="AB9" s="678" t="s">
        <v>1011</v>
      </c>
      <c r="AC9" s="416" t="s">
        <v>1012</v>
      </c>
      <c r="AD9" s="49" t="s">
        <v>1013</v>
      </c>
      <c r="AE9" s="49" t="s">
        <v>54</v>
      </c>
      <c r="AF9" s="31">
        <f t="shared" si="0"/>
        <v>0.25</v>
      </c>
      <c r="AG9" s="386" t="s">
        <v>195</v>
      </c>
      <c r="AH9" s="31">
        <f t="shared" ref="AH9:AH17" si="2">IF(AG9="Manual",15%,IF(AG9="Automático",25%,""))</f>
        <v>0.15</v>
      </c>
      <c r="AI9" s="31">
        <f t="shared" si="1"/>
        <v>0.4</v>
      </c>
      <c r="AJ9" s="386" t="s">
        <v>196</v>
      </c>
      <c r="AK9" s="373" t="s">
        <v>197</v>
      </c>
      <c r="AL9" s="49" t="s">
        <v>1014</v>
      </c>
      <c r="AM9" s="373" t="s">
        <v>23</v>
      </c>
      <c r="AN9" s="386" t="s">
        <v>1015</v>
      </c>
      <c r="AO9" s="386" t="s">
        <v>40</v>
      </c>
      <c r="AP9" s="386" t="s">
        <v>1016</v>
      </c>
      <c r="AQ9" s="386" t="s">
        <v>1017</v>
      </c>
      <c r="AR9" s="386" t="s">
        <v>202</v>
      </c>
      <c r="AS9" s="386" t="s">
        <v>408</v>
      </c>
      <c r="AT9" s="386" t="s">
        <v>204</v>
      </c>
      <c r="AU9" s="386">
        <f>+AI9*AA9</f>
        <v>0.1</v>
      </c>
      <c r="AV9" s="32">
        <f>+AA9-AU9</f>
        <v>0.15</v>
      </c>
      <c r="AW9" s="724" t="str">
        <f>+IF(C9="Corrupción","Moderado",IF(AV11&lt;=25%,"Bajo",IF(AV11&lt;=50%,"Moderado",IF(AV11&lt;=75%,"Alto",IF(AV11&gt;75%,"Extremo","")))))</f>
        <v>Bajo</v>
      </c>
      <c r="AX9" s="672" t="s">
        <v>56</v>
      </c>
      <c r="AY9" s="952">
        <v>1</v>
      </c>
      <c r="AZ9" s="47" t="s">
        <v>1018</v>
      </c>
      <c r="BA9" s="375" t="s">
        <v>1019</v>
      </c>
      <c r="BB9" s="376">
        <v>44927</v>
      </c>
      <c r="BC9" s="376">
        <v>45107</v>
      </c>
      <c r="BD9" s="387" t="s">
        <v>1020</v>
      </c>
      <c r="BE9" s="83">
        <v>44985</v>
      </c>
      <c r="BF9" s="84" t="s">
        <v>1021</v>
      </c>
      <c r="BG9" s="84"/>
      <c r="BH9" s="34">
        <v>45046</v>
      </c>
      <c r="BI9" s="84"/>
      <c r="BJ9" s="84"/>
      <c r="BK9" s="34">
        <v>45107</v>
      </c>
      <c r="BL9" s="34"/>
      <c r="BM9" s="34"/>
      <c r="BN9" s="34">
        <v>45169</v>
      </c>
      <c r="BO9" s="34"/>
      <c r="BP9" s="34"/>
      <c r="BQ9" s="34"/>
      <c r="BR9" s="34"/>
      <c r="BS9" s="34">
        <v>45230</v>
      </c>
      <c r="BT9" s="34"/>
      <c r="BU9" s="34"/>
      <c r="BV9" s="34"/>
      <c r="BW9" s="34"/>
      <c r="BX9" s="34">
        <v>45291</v>
      </c>
      <c r="BY9" s="34"/>
      <c r="BZ9" s="34"/>
      <c r="CA9" s="34"/>
      <c r="CB9" s="34"/>
    </row>
    <row r="10" spans="1:80" ht="159" customHeight="1" x14ac:dyDescent="0.25">
      <c r="A10" s="675"/>
      <c r="B10" s="663"/>
      <c r="C10" s="663"/>
      <c r="D10" s="663"/>
      <c r="E10" s="663"/>
      <c r="F10" s="954"/>
      <c r="G10" s="950"/>
      <c r="H10" s="663"/>
      <c r="I10" s="953"/>
      <c r="J10" s="663"/>
      <c r="K10" s="663"/>
      <c r="L10" s="673"/>
      <c r="M10" s="663"/>
      <c r="N10" s="663"/>
      <c r="O10" s="663"/>
      <c r="P10" s="663"/>
      <c r="Q10" s="663"/>
      <c r="R10" s="663"/>
      <c r="S10" s="658"/>
      <c r="T10" s="658"/>
      <c r="U10" s="658"/>
      <c r="V10" s="660"/>
      <c r="W10" s="680"/>
      <c r="X10" s="660"/>
      <c r="Y10" s="661"/>
      <c r="Z10" s="724"/>
      <c r="AA10" s="661"/>
      <c r="AB10" s="678"/>
      <c r="AC10" s="416" t="s">
        <v>1022</v>
      </c>
      <c r="AD10" s="49" t="s">
        <v>1023</v>
      </c>
      <c r="AE10" s="49" t="s">
        <v>54</v>
      </c>
      <c r="AF10" s="31">
        <f t="shared" si="0"/>
        <v>0.25</v>
      </c>
      <c r="AG10" s="386" t="s">
        <v>195</v>
      </c>
      <c r="AH10" s="31">
        <f t="shared" si="2"/>
        <v>0.15</v>
      </c>
      <c r="AI10" s="31">
        <f t="shared" si="1"/>
        <v>0.4</v>
      </c>
      <c r="AJ10" s="386" t="s">
        <v>196</v>
      </c>
      <c r="AK10" s="373" t="s">
        <v>197</v>
      </c>
      <c r="AL10" s="49" t="s">
        <v>1024</v>
      </c>
      <c r="AM10" s="373" t="s">
        <v>23</v>
      </c>
      <c r="AN10" s="386" t="s">
        <v>1025</v>
      </c>
      <c r="AO10" s="386" t="s">
        <v>24</v>
      </c>
      <c r="AP10" s="386" t="s">
        <v>92</v>
      </c>
      <c r="AQ10" s="386" t="s">
        <v>1026</v>
      </c>
      <c r="AR10" s="386" t="s">
        <v>202</v>
      </c>
      <c r="AS10" s="386" t="s">
        <v>1027</v>
      </c>
      <c r="AT10" s="386" t="s">
        <v>204</v>
      </c>
      <c r="AU10" s="386">
        <f>+AV9*AI10</f>
        <v>0.06</v>
      </c>
      <c r="AV10" s="32">
        <f>+AV9-AU10</f>
        <v>0.09</v>
      </c>
      <c r="AW10" s="724"/>
      <c r="AX10" s="672"/>
      <c r="AY10" s="952"/>
      <c r="AZ10" s="47"/>
      <c r="BA10" s="375" t="s">
        <v>1019</v>
      </c>
      <c r="BB10" s="376">
        <v>44927</v>
      </c>
      <c r="BC10" s="376">
        <v>45107</v>
      </c>
      <c r="BD10" s="386"/>
      <c r="BE10" s="83">
        <v>44985</v>
      </c>
      <c r="BF10" s="512"/>
      <c r="BG10" s="84"/>
      <c r="BH10" s="34">
        <v>45046</v>
      </c>
      <c r="BI10" s="84"/>
      <c r="BJ10" s="84"/>
      <c r="BK10" s="34">
        <v>45107</v>
      </c>
      <c r="BL10" s="34"/>
      <c r="BM10" s="34"/>
      <c r="BN10" s="34">
        <v>45169</v>
      </c>
      <c r="BO10" s="34"/>
      <c r="BP10" s="84"/>
      <c r="BQ10" s="84"/>
      <c r="BR10" s="84"/>
      <c r="BS10" s="34">
        <v>45230</v>
      </c>
      <c r="BT10" s="34"/>
      <c r="BU10" s="84"/>
      <c r="BV10" s="84"/>
      <c r="BW10" s="84"/>
      <c r="BX10" s="34">
        <v>45291</v>
      </c>
      <c r="BY10" s="34"/>
      <c r="BZ10" s="84"/>
      <c r="CA10" s="84"/>
      <c r="CB10" s="84"/>
    </row>
    <row r="11" spans="1:80" ht="112.5" customHeight="1" x14ac:dyDescent="0.25">
      <c r="A11" s="675"/>
      <c r="B11" s="663"/>
      <c r="C11" s="663"/>
      <c r="D11" s="663"/>
      <c r="E11" s="663"/>
      <c r="F11" s="954"/>
      <c r="G11" s="950"/>
      <c r="H11" s="663"/>
      <c r="I11" s="953"/>
      <c r="J11" s="663"/>
      <c r="K11" s="663"/>
      <c r="L11" s="673"/>
      <c r="M11" s="663"/>
      <c r="N11" s="663"/>
      <c r="O11" s="663"/>
      <c r="P11" s="663"/>
      <c r="Q11" s="663"/>
      <c r="R11" s="663"/>
      <c r="S11" s="658"/>
      <c r="T11" s="658"/>
      <c r="U11" s="658"/>
      <c r="V11" s="660"/>
      <c r="W11" s="680"/>
      <c r="X11" s="660"/>
      <c r="Y11" s="661"/>
      <c r="Z11" s="724"/>
      <c r="AA11" s="661"/>
      <c r="AB11" s="678"/>
      <c r="AC11" s="416" t="s">
        <v>1028</v>
      </c>
      <c r="AD11" s="49" t="s">
        <v>1029</v>
      </c>
      <c r="AE11" s="49" t="s">
        <v>54</v>
      </c>
      <c r="AF11" s="31">
        <f t="shared" si="0"/>
        <v>0.25</v>
      </c>
      <c r="AG11" s="386" t="s">
        <v>195</v>
      </c>
      <c r="AH11" s="31">
        <f t="shared" si="2"/>
        <v>0.15</v>
      </c>
      <c r="AI11" s="31">
        <f t="shared" si="1"/>
        <v>0.4</v>
      </c>
      <c r="AJ11" s="386" t="s">
        <v>196</v>
      </c>
      <c r="AK11" s="373" t="s">
        <v>197</v>
      </c>
      <c r="AL11" s="49" t="s">
        <v>1030</v>
      </c>
      <c r="AM11" s="373" t="s">
        <v>39</v>
      </c>
      <c r="AN11" s="386"/>
      <c r="AO11" s="386" t="s">
        <v>24</v>
      </c>
      <c r="AP11" s="386" t="s">
        <v>86</v>
      </c>
      <c r="AQ11" s="386" t="s">
        <v>1031</v>
      </c>
      <c r="AR11" s="386" t="s">
        <v>202</v>
      </c>
      <c r="AS11" s="386" t="s">
        <v>392</v>
      </c>
      <c r="AT11" s="386" t="s">
        <v>204</v>
      </c>
      <c r="AU11" s="386">
        <f>+AV10*AI11</f>
        <v>3.5999999999999997E-2</v>
      </c>
      <c r="AV11" s="32">
        <f>+AV10-AU11</f>
        <v>5.3999999999999999E-2</v>
      </c>
      <c r="AW11" s="724"/>
      <c r="AX11" s="672"/>
      <c r="AY11" s="158">
        <v>2</v>
      </c>
      <c r="AZ11" s="47"/>
      <c r="BA11" s="386" t="s">
        <v>392</v>
      </c>
      <c r="BB11" s="376">
        <v>44927</v>
      </c>
      <c r="BC11" s="376">
        <v>45291</v>
      </c>
      <c r="BD11" s="387"/>
      <c r="BE11" s="83">
        <v>44985</v>
      </c>
      <c r="BF11" s="84" t="s">
        <v>1032</v>
      </c>
      <c r="BG11" s="84"/>
      <c r="BH11" s="34">
        <v>45046</v>
      </c>
      <c r="BI11" s="84"/>
      <c r="BJ11" s="84"/>
      <c r="BK11" s="34">
        <v>45107</v>
      </c>
      <c r="BL11" s="34"/>
      <c r="BM11" s="34"/>
      <c r="BN11" s="34">
        <v>45169</v>
      </c>
      <c r="BO11" s="34"/>
      <c r="BP11" s="84"/>
      <c r="BQ11" s="84"/>
      <c r="BR11" s="84"/>
      <c r="BS11" s="34">
        <v>45230</v>
      </c>
      <c r="BT11" s="34"/>
      <c r="BU11" s="84"/>
      <c r="BV11" s="84"/>
      <c r="BW11" s="84"/>
      <c r="BX11" s="34">
        <v>45291</v>
      </c>
      <c r="BY11" s="34"/>
      <c r="BZ11" s="84"/>
      <c r="CA11" s="84"/>
      <c r="CB11" s="84"/>
    </row>
    <row r="12" spans="1:80" ht="305.45" customHeight="1" x14ac:dyDescent="0.25">
      <c r="A12" s="675" t="s">
        <v>187</v>
      </c>
      <c r="B12" s="663" t="s">
        <v>91</v>
      </c>
      <c r="C12" s="663" t="s">
        <v>55</v>
      </c>
      <c r="D12" s="663" t="s">
        <v>76</v>
      </c>
      <c r="E12" s="663" t="s">
        <v>77</v>
      </c>
      <c r="F12" s="679" t="s">
        <v>414</v>
      </c>
      <c r="G12" s="665" t="s">
        <v>373</v>
      </c>
      <c r="H12" s="663" t="s">
        <v>416</v>
      </c>
      <c r="I12" s="679" t="s">
        <v>417</v>
      </c>
      <c r="J12" s="663" t="s">
        <v>63</v>
      </c>
      <c r="K12" s="663">
        <v>2</v>
      </c>
      <c r="L12" s="673">
        <f>IF(J12="Diaria",+(K12/360),IF(J12="Mensual",+(K12/12),IF(J12="Bimestral",+(K12/6),IF(J12="Trimestral",+(K12/4),IF(J12="Semestral",+(K12/2),IF(J12="Anual",+(K12/1),""))))))</f>
        <v>0.16666666666666666</v>
      </c>
      <c r="M12" s="663" t="s">
        <v>29</v>
      </c>
      <c r="N12" s="663">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663" t="s">
        <v>46</v>
      </c>
      <c r="P12" s="663">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663" t="s">
        <v>70</v>
      </c>
      <c r="R12" s="663">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58" t="s">
        <v>57</v>
      </c>
      <c r="T12" s="658" t="s">
        <v>70</v>
      </c>
      <c r="U12" s="658">
        <f>+MAX(N12,P12,R12)</f>
        <v>0.4</v>
      </c>
      <c r="V12" s="660" t="str">
        <f>IF(L12&lt;=20%,"Muy baja",IF(L12&lt;=40%,"Baja",IF(L12&lt;=60%,"Media",IF(L12&lt;=80%,"Alta",IF(L12&lt;=100%,"Muy alta",IF(L12&gt;=100%,"Muy alta",""))))))</f>
        <v>Muy baja</v>
      </c>
      <c r="W12" s="661">
        <f>+IFERROR(VLOOKUP(V12,Fórmula!$F$1:$G$6,2,FALSE),"")</f>
        <v>0.2</v>
      </c>
      <c r="X12" s="662" t="s">
        <v>53</v>
      </c>
      <c r="Y12" s="661">
        <f>+IFERROR(VLOOKUP(X12,Fórmula!$H$1:$I$6,2,FALSE),"")</f>
        <v>0.6</v>
      </c>
      <c r="Z12" s="670" t="s">
        <v>53</v>
      </c>
      <c r="AA12" s="661">
        <f>IF(Z12="Bajo",25%,IF(Z12="Moderado",50%,IF(Z12="Alto",75%,IF(Z12="Extremo",100%,""))))</f>
        <v>0.5</v>
      </c>
      <c r="AB12" s="678" t="s">
        <v>418</v>
      </c>
      <c r="AC12" s="40" t="s">
        <v>1614</v>
      </c>
      <c r="AD12" s="40" t="s">
        <v>420</v>
      </c>
      <c r="AE12" s="49" t="s">
        <v>54</v>
      </c>
      <c r="AF12" s="31">
        <f t="shared" si="0"/>
        <v>0.25</v>
      </c>
      <c r="AG12" s="386" t="s">
        <v>195</v>
      </c>
      <c r="AH12" s="31">
        <f t="shared" si="2"/>
        <v>0.15</v>
      </c>
      <c r="AI12" s="31">
        <f t="shared" si="1"/>
        <v>0.4</v>
      </c>
      <c r="AJ12" s="386" t="s">
        <v>196</v>
      </c>
      <c r="AK12" s="373" t="s">
        <v>197</v>
      </c>
      <c r="AL12" s="49" t="s">
        <v>421</v>
      </c>
      <c r="AM12" s="373" t="s">
        <v>23</v>
      </c>
      <c r="AN12" s="386" t="s">
        <v>422</v>
      </c>
      <c r="AO12" s="386" t="s">
        <v>24</v>
      </c>
      <c r="AP12" s="386" t="s">
        <v>63</v>
      </c>
      <c r="AQ12" s="386" t="s">
        <v>423</v>
      </c>
      <c r="AR12" s="386" t="s">
        <v>202</v>
      </c>
      <c r="AS12" s="386" t="s">
        <v>424</v>
      </c>
      <c r="AT12" s="386" t="s">
        <v>204</v>
      </c>
      <c r="AU12" s="386">
        <f>+AI12*AA12</f>
        <v>0.2</v>
      </c>
      <c r="AV12" s="32">
        <f>+AA12-AU12</f>
        <v>0.3</v>
      </c>
      <c r="AW12" s="670" t="str">
        <f>+IF(C12="Corrupción","Moderado",IF(AV13&lt;=25%,"Bajo",IF(AV13&lt;=50%,"Moderado",IF(AV13&lt;=75%,"Alto",IF(AV13&gt;75%,"Extremo","")))))</f>
        <v>Moderado</v>
      </c>
      <c r="AX12" s="672" t="s">
        <v>56</v>
      </c>
      <c r="AY12" s="152">
        <v>1</v>
      </c>
      <c r="AZ12" s="386" t="s">
        <v>425</v>
      </c>
      <c r="BA12" s="373" t="s">
        <v>143</v>
      </c>
      <c r="BB12" s="376">
        <v>44927</v>
      </c>
      <c r="BC12" s="376">
        <v>45291</v>
      </c>
      <c r="BD12" s="386" t="s">
        <v>426</v>
      </c>
      <c r="BE12" s="83">
        <v>44985</v>
      </c>
      <c r="BF12" s="84" t="s">
        <v>1033</v>
      </c>
      <c r="BG12" s="117" t="s">
        <v>1007</v>
      </c>
      <c r="BH12" s="34">
        <v>45046</v>
      </c>
      <c r="BI12" s="84"/>
      <c r="BJ12" s="84"/>
      <c r="BK12" s="34">
        <v>45107</v>
      </c>
      <c r="BL12" s="34"/>
      <c r="BM12" s="34"/>
      <c r="BN12" s="34">
        <v>45169</v>
      </c>
      <c r="BO12" s="34"/>
      <c r="BP12" s="84"/>
      <c r="BQ12" s="84"/>
      <c r="BR12" s="84"/>
      <c r="BS12" s="34">
        <v>45230</v>
      </c>
      <c r="BT12" s="34"/>
      <c r="BU12" s="84"/>
      <c r="BV12" s="84"/>
      <c r="BW12" s="84"/>
      <c r="BX12" s="34">
        <v>45291</v>
      </c>
      <c r="BY12" s="34"/>
      <c r="BZ12" s="84"/>
      <c r="CA12" s="84"/>
      <c r="CB12" s="84"/>
    </row>
    <row r="13" spans="1:80" ht="393.6" customHeight="1" x14ac:dyDescent="0.25">
      <c r="A13" s="675"/>
      <c r="B13" s="663"/>
      <c r="C13" s="663"/>
      <c r="D13" s="663"/>
      <c r="E13" s="663"/>
      <c r="F13" s="679"/>
      <c r="G13" s="665"/>
      <c r="H13" s="663"/>
      <c r="I13" s="679"/>
      <c r="J13" s="663"/>
      <c r="K13" s="663"/>
      <c r="L13" s="673"/>
      <c r="M13" s="663"/>
      <c r="N13" s="663"/>
      <c r="O13" s="663"/>
      <c r="P13" s="663"/>
      <c r="Q13" s="663"/>
      <c r="R13" s="663"/>
      <c r="S13" s="658"/>
      <c r="T13" s="658"/>
      <c r="U13" s="658"/>
      <c r="V13" s="660"/>
      <c r="W13" s="661"/>
      <c r="X13" s="662"/>
      <c r="Y13" s="661"/>
      <c r="Z13" s="670"/>
      <c r="AA13" s="661"/>
      <c r="AB13" s="678"/>
      <c r="AC13" s="40" t="s">
        <v>1615</v>
      </c>
      <c r="AD13" s="40" t="s">
        <v>428</v>
      </c>
      <c r="AE13" s="49" t="s">
        <v>54</v>
      </c>
      <c r="AF13" s="31">
        <f t="shared" si="0"/>
        <v>0.25</v>
      </c>
      <c r="AG13" s="386" t="s">
        <v>195</v>
      </c>
      <c r="AH13" s="31">
        <f t="shared" si="2"/>
        <v>0.15</v>
      </c>
      <c r="AI13" s="31">
        <f t="shared" si="1"/>
        <v>0.4</v>
      </c>
      <c r="AJ13" s="386" t="s">
        <v>196</v>
      </c>
      <c r="AK13" s="373" t="s">
        <v>187</v>
      </c>
      <c r="AL13" s="49"/>
      <c r="AM13" s="373" t="s">
        <v>23</v>
      </c>
      <c r="AN13" s="386" t="s">
        <v>429</v>
      </c>
      <c r="AO13" s="386" t="s">
        <v>24</v>
      </c>
      <c r="AP13" s="386" t="s">
        <v>96</v>
      </c>
      <c r="AQ13" s="386" t="s">
        <v>430</v>
      </c>
      <c r="AR13" s="386" t="s">
        <v>202</v>
      </c>
      <c r="AS13" s="386" t="s">
        <v>143</v>
      </c>
      <c r="AT13" s="386" t="s">
        <v>204</v>
      </c>
      <c r="AU13" s="386">
        <f>+AV12*AI13</f>
        <v>0.12</v>
      </c>
      <c r="AV13" s="32">
        <f>+AV12-AU13</f>
        <v>0.18</v>
      </c>
      <c r="AW13" s="670"/>
      <c r="AX13" s="672"/>
      <c r="AY13" s="158">
        <v>2</v>
      </c>
      <c r="AZ13" s="49" t="s">
        <v>431</v>
      </c>
      <c r="BA13" s="373" t="s">
        <v>143</v>
      </c>
      <c r="BB13" s="376">
        <v>44927</v>
      </c>
      <c r="BC13" s="376">
        <v>45291</v>
      </c>
      <c r="BD13" s="386" t="s">
        <v>432</v>
      </c>
      <c r="BE13" s="83">
        <v>44985</v>
      </c>
      <c r="BF13" s="84" t="s">
        <v>1034</v>
      </c>
      <c r="BG13" s="117" t="s">
        <v>1035</v>
      </c>
      <c r="BH13" s="34">
        <v>45046</v>
      </c>
      <c r="BI13" s="84"/>
      <c r="BJ13" s="84"/>
      <c r="BK13" s="34" t="s">
        <v>1036</v>
      </c>
      <c r="BL13" s="34"/>
      <c r="BM13" s="34"/>
      <c r="BN13" s="34">
        <v>45169</v>
      </c>
      <c r="BO13" s="34"/>
      <c r="BP13" s="84"/>
      <c r="BQ13" s="84"/>
      <c r="BR13" s="84"/>
      <c r="BS13" s="34">
        <v>45230</v>
      </c>
      <c r="BT13" s="34"/>
      <c r="BU13" s="84"/>
      <c r="BV13" s="84"/>
      <c r="BW13" s="84"/>
      <c r="BX13" s="34">
        <v>45291</v>
      </c>
      <c r="BY13" s="34"/>
      <c r="BZ13" s="84"/>
      <c r="CA13" s="84"/>
      <c r="CB13" s="84"/>
    </row>
    <row r="14" spans="1:80" ht="267.75" x14ac:dyDescent="0.25">
      <c r="A14" s="675" t="s">
        <v>187</v>
      </c>
      <c r="B14" s="663" t="s">
        <v>91</v>
      </c>
      <c r="C14" s="663" t="s">
        <v>104</v>
      </c>
      <c r="D14" s="663" t="s">
        <v>76</v>
      </c>
      <c r="E14" s="663" t="s">
        <v>77</v>
      </c>
      <c r="F14" s="953" t="s">
        <v>1037</v>
      </c>
      <c r="G14" s="950" t="s">
        <v>1643</v>
      </c>
      <c r="H14" s="663" t="s">
        <v>1038</v>
      </c>
      <c r="I14" s="953" t="s">
        <v>1039</v>
      </c>
      <c r="J14" s="663" t="s">
        <v>63</v>
      </c>
      <c r="K14" s="663">
        <v>0</v>
      </c>
      <c r="L14" s="673">
        <f>IF(J14="Diaria",+(K14/360),IF(J14="Mensual",+(K14/12),IF(J14="Bimestral",+(K14/6),IF(J14="Trimestral",+(K14/4),IF(J14="Semestral",+(K14/2),IF(J14="Anual",+(K14/1),""))))))</f>
        <v>0</v>
      </c>
      <c r="M14" s="663" t="s">
        <v>29</v>
      </c>
      <c r="N14" s="663">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663" t="s">
        <v>658</v>
      </c>
      <c r="P14" s="663">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663" t="s">
        <v>70</v>
      </c>
      <c r="R14" s="663">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658" t="s">
        <v>57</v>
      </c>
      <c r="T14" s="658" t="s">
        <v>70</v>
      </c>
      <c r="U14" s="658">
        <f>+MAX(N14,P14,R14)</f>
        <v>0.8</v>
      </c>
      <c r="V14" s="660" t="str">
        <f>IF(L14&lt;=20%,"Muy baja",IF(L14&lt;=40%,"Baja",IF(L14&lt;=60%,"Media",IF(L14&lt;=80%,"Alta",IF(L14&lt;=100%,"Muy alta",IF(L14&gt;=100%,"Muy alta",""))))))</f>
        <v>Muy baja</v>
      </c>
      <c r="W14" s="661">
        <f>+IFERROR(VLOOKUP(V14,Fórmula!$F$1:$G$6,2,FALSE),"")</f>
        <v>0.2</v>
      </c>
      <c r="X14" s="684" t="str">
        <f>IF(U14=20%,"Leve",IF(U14=40%,"Menor",IF(U14=60%,"Moderado",IF(U14=80%,"Mayor",IF(U14=100%,"Catastrófico","")))))</f>
        <v>Mayor</v>
      </c>
      <c r="Y14" s="955">
        <f>+IFERROR(VLOOKUP(X14,Fórmula!$H$1:$I$6,2,FALSE),"")</f>
        <v>0.8</v>
      </c>
      <c r="Z14" s="682" t="str">
        <f>+IFERROR(VLOOKUP(V14&amp;X14,Fórmula!$C$2:$D$26,2,FALSE),"")</f>
        <v>Alto</v>
      </c>
      <c r="AA14" s="661">
        <f>IF(Z14="Bajo",25%,IF(Z14="Moderado",50%,IF(Z14="Alto",75%,IF(Z14="Extremo",100%,""))))</f>
        <v>0.75</v>
      </c>
      <c r="AB14" s="678" t="s">
        <v>1040</v>
      </c>
      <c r="AC14" s="40" t="s">
        <v>1616</v>
      </c>
      <c r="AD14" s="40" t="s">
        <v>1041</v>
      </c>
      <c r="AE14" s="49" t="s">
        <v>54</v>
      </c>
      <c r="AF14" s="31">
        <f t="shared" si="0"/>
        <v>0.25</v>
      </c>
      <c r="AG14" s="386" t="s">
        <v>195</v>
      </c>
      <c r="AH14" s="31">
        <f t="shared" si="2"/>
        <v>0.15</v>
      </c>
      <c r="AI14" s="31">
        <f t="shared" si="1"/>
        <v>0.4</v>
      </c>
      <c r="AJ14" s="386" t="s">
        <v>196</v>
      </c>
      <c r="AK14" s="373" t="s">
        <v>197</v>
      </c>
      <c r="AL14" s="49" t="s">
        <v>1042</v>
      </c>
      <c r="AM14" s="373" t="s">
        <v>23</v>
      </c>
      <c r="AN14" s="386" t="s">
        <v>1043</v>
      </c>
      <c r="AO14" s="386" t="s">
        <v>40</v>
      </c>
      <c r="AP14" s="386" t="s">
        <v>1044</v>
      </c>
      <c r="AQ14" s="386" t="s">
        <v>1045</v>
      </c>
      <c r="AR14" s="386" t="s">
        <v>202</v>
      </c>
      <c r="AS14" s="386" t="s">
        <v>1046</v>
      </c>
      <c r="AT14" s="386" t="s">
        <v>204</v>
      </c>
      <c r="AU14" s="386">
        <f>+AI14*AA14</f>
        <v>0.30000000000000004</v>
      </c>
      <c r="AV14" s="32">
        <f>+AA14-AU14</f>
        <v>0.44999999999999996</v>
      </c>
      <c r="AW14" s="724" t="str">
        <f>+IF(C14="Corrupción","Moderado",IF(AV18&lt;=25%,"Bajo",IF(AV18&lt;=50%,"Moderado",IF(AV18&lt;=75%,"Alto",IF(AV18&gt;75%,"Extremo","")))))</f>
        <v>Bajo</v>
      </c>
      <c r="AX14" s="672" t="s">
        <v>56</v>
      </c>
      <c r="AY14" s="152">
        <v>1</v>
      </c>
      <c r="AZ14" s="49" t="s">
        <v>1047</v>
      </c>
      <c r="BA14" s="377" t="str">
        <f>+AS14</f>
        <v>Líder del área dueña de la necesidad</v>
      </c>
      <c r="BB14" s="30">
        <v>44927</v>
      </c>
      <c r="BC14" s="30">
        <v>45291</v>
      </c>
      <c r="BD14" s="377" t="str">
        <f>+AQ14</f>
        <v>Estudios y documentos previos
Pliego de Condiciones</v>
      </c>
      <c r="BE14" s="83">
        <v>44985</v>
      </c>
      <c r="BF14" s="84" t="s">
        <v>1048</v>
      </c>
      <c r="BG14" s="117" t="s">
        <v>1049</v>
      </c>
      <c r="BH14" s="34">
        <v>45046</v>
      </c>
      <c r="BI14" s="84"/>
      <c r="BJ14" s="117"/>
      <c r="BK14" s="34">
        <v>45107</v>
      </c>
      <c r="BL14" s="34"/>
      <c r="BM14" s="34"/>
      <c r="BN14" s="34">
        <v>45169</v>
      </c>
      <c r="BO14" s="34"/>
      <c r="BP14" s="84"/>
      <c r="BQ14" s="84"/>
      <c r="BR14" s="84"/>
      <c r="BS14" s="34">
        <v>45230</v>
      </c>
      <c r="BT14" s="34"/>
      <c r="BU14" s="84"/>
      <c r="BV14" s="84"/>
      <c r="BW14" s="84"/>
      <c r="BX14" s="34">
        <v>45291</v>
      </c>
      <c r="BY14" s="34"/>
      <c r="BZ14" s="84"/>
      <c r="CA14" s="84"/>
      <c r="CB14" s="84"/>
    </row>
    <row r="15" spans="1:80" ht="229.5" x14ac:dyDescent="0.25">
      <c r="A15" s="675"/>
      <c r="B15" s="663"/>
      <c r="C15" s="663"/>
      <c r="D15" s="663"/>
      <c r="E15" s="663"/>
      <c r="F15" s="953"/>
      <c r="G15" s="950"/>
      <c r="H15" s="663"/>
      <c r="I15" s="953"/>
      <c r="J15" s="663"/>
      <c r="K15" s="663"/>
      <c r="L15" s="673"/>
      <c r="M15" s="663"/>
      <c r="N15" s="663"/>
      <c r="O15" s="663"/>
      <c r="P15" s="663"/>
      <c r="Q15" s="663"/>
      <c r="R15" s="663"/>
      <c r="S15" s="658"/>
      <c r="T15" s="658"/>
      <c r="U15" s="658"/>
      <c r="V15" s="660"/>
      <c r="W15" s="661"/>
      <c r="X15" s="684"/>
      <c r="Y15" s="955"/>
      <c r="Z15" s="682"/>
      <c r="AA15" s="661"/>
      <c r="AB15" s="678"/>
      <c r="AC15" s="40" t="s">
        <v>1617</v>
      </c>
      <c r="AD15" s="40" t="s">
        <v>1050</v>
      </c>
      <c r="AE15" s="49" t="s">
        <v>54</v>
      </c>
      <c r="AF15" s="31">
        <f t="shared" si="0"/>
        <v>0.25</v>
      </c>
      <c r="AG15" s="386" t="s">
        <v>195</v>
      </c>
      <c r="AH15" s="31">
        <f t="shared" si="2"/>
        <v>0.15</v>
      </c>
      <c r="AI15" s="31">
        <f t="shared" si="1"/>
        <v>0.4</v>
      </c>
      <c r="AJ15" s="386" t="s">
        <v>196</v>
      </c>
      <c r="AK15" s="373" t="s">
        <v>197</v>
      </c>
      <c r="AL15" s="49" t="s">
        <v>1051</v>
      </c>
      <c r="AM15" s="373" t="s">
        <v>23</v>
      </c>
      <c r="AN15" s="386" t="s">
        <v>1052</v>
      </c>
      <c r="AO15" s="386" t="s">
        <v>40</v>
      </c>
      <c r="AP15" s="386" t="s">
        <v>1044</v>
      </c>
      <c r="AQ15" s="386" t="s">
        <v>1045</v>
      </c>
      <c r="AR15" s="386" t="s">
        <v>202</v>
      </c>
      <c r="AS15" s="386" t="s">
        <v>143</v>
      </c>
      <c r="AT15" s="386" t="s">
        <v>204</v>
      </c>
      <c r="AU15" s="386">
        <f>+AV14*AI15</f>
        <v>0.18</v>
      </c>
      <c r="AV15" s="32">
        <f>+AV14-AU15</f>
        <v>0.26999999999999996</v>
      </c>
      <c r="AW15" s="724"/>
      <c r="AX15" s="672"/>
      <c r="AY15" s="158">
        <v>2</v>
      </c>
      <c r="AZ15" s="49" t="s">
        <v>1053</v>
      </c>
      <c r="BA15" s="377" t="str">
        <f>+AS15</f>
        <v>Secretaria General</v>
      </c>
      <c r="BB15" s="30">
        <v>44927</v>
      </c>
      <c r="BC15" s="30">
        <v>45291</v>
      </c>
      <c r="BD15" s="377" t="str">
        <f>+AQ15</f>
        <v>Estudios y documentos previos
Pliego de Condiciones</v>
      </c>
      <c r="BE15" s="83">
        <v>44985</v>
      </c>
      <c r="BF15" s="84" t="s">
        <v>1054</v>
      </c>
      <c r="BG15" s="117" t="s">
        <v>1049</v>
      </c>
      <c r="BH15" s="97">
        <v>45046</v>
      </c>
      <c r="BI15" s="84"/>
      <c r="BJ15" s="84"/>
      <c r="BK15" s="34">
        <v>45107</v>
      </c>
      <c r="BL15" s="34"/>
      <c r="BM15" s="34"/>
      <c r="BN15" s="34">
        <v>45169</v>
      </c>
      <c r="BO15" s="34"/>
      <c r="BP15" s="84"/>
      <c r="BQ15" s="84"/>
      <c r="BR15" s="84"/>
      <c r="BS15" s="34">
        <v>45230</v>
      </c>
      <c r="BT15" s="34"/>
      <c r="BU15" s="84"/>
      <c r="BV15" s="84"/>
      <c r="BW15" s="84"/>
      <c r="BX15" s="34">
        <v>45291</v>
      </c>
      <c r="BY15" s="34"/>
      <c r="BZ15" s="84"/>
      <c r="CA15" s="84"/>
      <c r="CB15" s="84"/>
    </row>
    <row r="16" spans="1:80" ht="293.25" x14ac:dyDescent="0.25">
      <c r="A16" s="675"/>
      <c r="B16" s="663"/>
      <c r="C16" s="663"/>
      <c r="D16" s="663"/>
      <c r="E16" s="663"/>
      <c r="F16" s="953"/>
      <c r="G16" s="950"/>
      <c r="H16" s="663"/>
      <c r="I16" s="953"/>
      <c r="J16" s="663"/>
      <c r="K16" s="663"/>
      <c r="L16" s="673"/>
      <c r="M16" s="663"/>
      <c r="N16" s="663"/>
      <c r="O16" s="663"/>
      <c r="P16" s="663"/>
      <c r="Q16" s="663"/>
      <c r="R16" s="663"/>
      <c r="S16" s="658"/>
      <c r="T16" s="658"/>
      <c r="U16" s="658"/>
      <c r="V16" s="660"/>
      <c r="W16" s="661"/>
      <c r="X16" s="684"/>
      <c r="Y16" s="955"/>
      <c r="Z16" s="682"/>
      <c r="AA16" s="661"/>
      <c r="AB16" s="678"/>
      <c r="AC16" s="40" t="s">
        <v>1055</v>
      </c>
      <c r="AD16" s="40" t="s">
        <v>1056</v>
      </c>
      <c r="AE16" s="49" t="s">
        <v>54</v>
      </c>
      <c r="AF16" s="31">
        <f t="shared" si="0"/>
        <v>0.25</v>
      </c>
      <c r="AG16" s="386" t="s">
        <v>195</v>
      </c>
      <c r="AH16" s="31">
        <f t="shared" si="2"/>
        <v>0.15</v>
      </c>
      <c r="AI16" s="31">
        <f t="shared" si="1"/>
        <v>0.4</v>
      </c>
      <c r="AJ16" s="386" t="s">
        <v>196</v>
      </c>
      <c r="AK16" s="373" t="s">
        <v>197</v>
      </c>
      <c r="AL16" s="49" t="s">
        <v>1057</v>
      </c>
      <c r="AM16" s="373" t="s">
        <v>23</v>
      </c>
      <c r="AN16" s="386" t="s">
        <v>1052</v>
      </c>
      <c r="AO16" s="386" t="s">
        <v>40</v>
      </c>
      <c r="AP16" s="386" t="s">
        <v>1058</v>
      </c>
      <c r="AQ16" s="386" t="s">
        <v>1059</v>
      </c>
      <c r="AR16" s="386" t="s">
        <v>202</v>
      </c>
      <c r="AS16" s="386" t="s">
        <v>1060</v>
      </c>
      <c r="AT16" s="386" t="s">
        <v>204</v>
      </c>
      <c r="AU16" s="386">
        <f>+AV15*AI16</f>
        <v>0.10799999999999998</v>
      </c>
      <c r="AV16" s="32">
        <f>+AV15-AU16</f>
        <v>0.16199999999999998</v>
      </c>
      <c r="AW16" s="724"/>
      <c r="AX16" s="672"/>
      <c r="AY16" s="158">
        <v>3</v>
      </c>
      <c r="AZ16" s="40" t="s">
        <v>1061</v>
      </c>
      <c r="BA16" s="377" t="str">
        <f>+AS16</f>
        <v>Comité evaluador</v>
      </c>
      <c r="BB16" s="30">
        <v>44927</v>
      </c>
      <c r="BC16" s="30">
        <v>45291</v>
      </c>
      <c r="BD16" s="377" t="str">
        <f>+AQ16</f>
        <v xml:space="preserve">Informes de evaluación/ Acta de comité de contratación </v>
      </c>
      <c r="BE16" s="83">
        <v>44985</v>
      </c>
      <c r="BF16" s="84" t="s">
        <v>1062</v>
      </c>
      <c r="BG16" s="84" t="s">
        <v>1063</v>
      </c>
      <c r="BH16" s="34">
        <v>45046</v>
      </c>
      <c r="BI16" s="84"/>
      <c r="BJ16" s="84"/>
      <c r="BK16" s="34">
        <v>45107</v>
      </c>
      <c r="BL16" s="34"/>
      <c r="BM16" s="34"/>
      <c r="BN16" s="34">
        <v>45169</v>
      </c>
      <c r="BO16" s="34"/>
      <c r="BP16" s="84"/>
      <c r="BQ16" s="84"/>
      <c r="BR16" s="84"/>
      <c r="BS16" s="34">
        <v>45230</v>
      </c>
      <c r="BT16" s="34"/>
      <c r="BU16" s="84"/>
      <c r="BV16" s="84"/>
      <c r="BW16" s="84"/>
      <c r="BX16" s="34">
        <v>45291</v>
      </c>
      <c r="BY16" s="34"/>
      <c r="BZ16" s="84"/>
      <c r="CA16" s="84"/>
      <c r="CB16" s="84"/>
    </row>
    <row r="17" spans="1:80" ht="397.5" customHeight="1" x14ac:dyDescent="0.25">
      <c r="A17" s="675"/>
      <c r="B17" s="663"/>
      <c r="C17" s="663"/>
      <c r="D17" s="663"/>
      <c r="E17" s="663"/>
      <c r="F17" s="953"/>
      <c r="G17" s="950"/>
      <c r="H17" s="663"/>
      <c r="I17" s="953"/>
      <c r="J17" s="663"/>
      <c r="K17" s="663"/>
      <c r="L17" s="673"/>
      <c r="M17" s="663"/>
      <c r="N17" s="663"/>
      <c r="O17" s="663"/>
      <c r="P17" s="663"/>
      <c r="Q17" s="663"/>
      <c r="R17" s="663"/>
      <c r="S17" s="658"/>
      <c r="T17" s="658"/>
      <c r="U17" s="658"/>
      <c r="V17" s="660"/>
      <c r="W17" s="661"/>
      <c r="X17" s="684"/>
      <c r="Y17" s="955"/>
      <c r="Z17" s="682"/>
      <c r="AA17" s="661"/>
      <c r="AB17" s="678"/>
      <c r="AC17" s="40" t="s">
        <v>1618</v>
      </c>
      <c r="AD17" s="40" t="s">
        <v>1064</v>
      </c>
      <c r="AE17" s="49" t="s">
        <v>54</v>
      </c>
      <c r="AF17" s="31">
        <f t="shared" si="0"/>
        <v>0.25</v>
      </c>
      <c r="AG17" s="386" t="s">
        <v>195</v>
      </c>
      <c r="AH17" s="31">
        <f t="shared" si="2"/>
        <v>0.15</v>
      </c>
      <c r="AI17" s="31">
        <f t="shared" si="1"/>
        <v>0.4</v>
      </c>
      <c r="AJ17" s="386" t="s">
        <v>196</v>
      </c>
      <c r="AK17" s="373" t="s">
        <v>197</v>
      </c>
      <c r="AL17" s="49" t="s">
        <v>1065</v>
      </c>
      <c r="AM17" s="373" t="s">
        <v>23</v>
      </c>
      <c r="AN17" s="386" t="s">
        <v>1052</v>
      </c>
      <c r="AO17" s="386" t="s">
        <v>40</v>
      </c>
      <c r="AP17" s="386" t="s">
        <v>1066</v>
      </c>
      <c r="AQ17" s="386" t="s">
        <v>1067</v>
      </c>
      <c r="AR17" s="386" t="s">
        <v>202</v>
      </c>
      <c r="AS17" s="386" t="s">
        <v>143</v>
      </c>
      <c r="AT17" s="386" t="s">
        <v>204</v>
      </c>
      <c r="AU17" s="386">
        <f>+AV16*AI17</f>
        <v>6.4799999999999996E-2</v>
      </c>
      <c r="AV17" s="32">
        <f>+AV16-AU17</f>
        <v>9.7199999999999981E-2</v>
      </c>
      <c r="AW17" s="724"/>
      <c r="AX17" s="672"/>
      <c r="AY17" s="158">
        <v>4</v>
      </c>
      <c r="AZ17" s="49" t="s">
        <v>1068</v>
      </c>
      <c r="BA17" s="377" t="str">
        <f>+AS17</f>
        <v>Secretaria General</v>
      </c>
      <c r="BB17" s="30">
        <v>44927</v>
      </c>
      <c r="BC17" s="30">
        <v>45291</v>
      </c>
      <c r="BD17" s="377" t="str">
        <f>+AQ17</f>
        <v>Lista de chequeo
Minuta de contrato</v>
      </c>
      <c r="BE17" s="83">
        <v>44985</v>
      </c>
      <c r="BF17" s="84" t="s">
        <v>1069</v>
      </c>
      <c r="BG17" s="117" t="s">
        <v>1070</v>
      </c>
      <c r="BH17" s="84" t="s">
        <v>1071</v>
      </c>
      <c r="BI17" s="84"/>
      <c r="BJ17" s="117"/>
      <c r="BK17" s="34">
        <v>45107</v>
      </c>
      <c r="BL17" s="34"/>
      <c r="BM17" s="34"/>
      <c r="BN17" s="34">
        <v>45169</v>
      </c>
      <c r="BO17" s="34"/>
      <c r="BP17" s="84"/>
      <c r="BQ17" s="84"/>
      <c r="BR17" s="84"/>
      <c r="BS17" s="34">
        <v>45230</v>
      </c>
      <c r="BT17" s="34"/>
      <c r="BU17" s="84"/>
      <c r="BV17" s="84"/>
      <c r="BW17" s="84"/>
      <c r="BX17" s="34">
        <v>45291</v>
      </c>
      <c r="BY17" s="34"/>
      <c r="BZ17" s="84"/>
      <c r="CA17" s="84"/>
      <c r="CB17" s="84"/>
    </row>
    <row r="18" spans="1:80" ht="207.95" customHeight="1" x14ac:dyDescent="0.25">
      <c r="A18" s="675"/>
      <c r="B18" s="663"/>
      <c r="C18" s="663"/>
      <c r="D18" s="663"/>
      <c r="E18" s="663"/>
      <c r="F18" s="953"/>
      <c r="G18" s="950"/>
      <c r="H18" s="663"/>
      <c r="I18" s="953"/>
      <c r="J18" s="663"/>
      <c r="K18" s="663"/>
      <c r="L18" s="673"/>
      <c r="M18" s="663"/>
      <c r="N18" s="663"/>
      <c r="O18" s="663"/>
      <c r="P18" s="663"/>
      <c r="Q18" s="663"/>
      <c r="R18" s="663"/>
      <c r="S18" s="658"/>
      <c r="T18" s="658"/>
      <c r="U18" s="658"/>
      <c r="V18" s="660"/>
      <c r="W18" s="661"/>
      <c r="X18" s="684"/>
      <c r="Y18" s="955"/>
      <c r="Z18" s="682"/>
      <c r="AA18" s="661"/>
      <c r="AB18" s="678"/>
      <c r="AC18" s="40" t="s">
        <v>1619</v>
      </c>
      <c r="AD18" s="40" t="s">
        <v>1072</v>
      </c>
      <c r="AE18" s="49" t="s">
        <v>54</v>
      </c>
      <c r="AF18" s="31">
        <f t="shared" si="0"/>
        <v>0.25</v>
      </c>
      <c r="AG18" s="386" t="s">
        <v>195</v>
      </c>
      <c r="AH18" s="31">
        <f>IF(AG18="Manual",15%,IF(AG18="Automático",25%,""))</f>
        <v>0.15</v>
      </c>
      <c r="AI18" s="31">
        <f t="shared" si="1"/>
        <v>0.4</v>
      </c>
      <c r="AJ18" s="386" t="s">
        <v>196</v>
      </c>
      <c r="AK18" s="373" t="s">
        <v>197</v>
      </c>
      <c r="AL18" s="49" t="s">
        <v>1073</v>
      </c>
      <c r="AM18" s="373" t="s">
        <v>23</v>
      </c>
      <c r="AN18" s="386" t="s">
        <v>1052</v>
      </c>
      <c r="AO18" s="386" t="s">
        <v>40</v>
      </c>
      <c r="AP18" s="386" t="s">
        <v>1074</v>
      </c>
      <c r="AQ18" s="386" t="s">
        <v>1075</v>
      </c>
      <c r="AR18" s="386" t="s">
        <v>202</v>
      </c>
      <c r="AS18" s="386" t="s">
        <v>143</v>
      </c>
      <c r="AT18" s="386" t="s">
        <v>204</v>
      </c>
      <c r="AU18" s="386">
        <f>+AV17*AI18</f>
        <v>3.8879999999999998E-2</v>
      </c>
      <c r="AV18" s="32">
        <f>+AV17-AU18</f>
        <v>5.8319999999999983E-2</v>
      </c>
      <c r="AW18" s="724"/>
      <c r="AX18" s="672"/>
      <c r="AY18" s="158">
        <v>5</v>
      </c>
      <c r="AZ18" s="49" t="s">
        <v>1076</v>
      </c>
      <c r="BA18" s="377" t="str">
        <f>+AS18</f>
        <v>Secretaria General</v>
      </c>
      <c r="BB18" s="30">
        <v>44927</v>
      </c>
      <c r="BC18" s="30">
        <v>45291</v>
      </c>
      <c r="BD18" s="377" t="str">
        <f>+AQ18</f>
        <v>Garantía</v>
      </c>
      <c r="BE18" s="83">
        <v>44985</v>
      </c>
      <c r="BF18" s="84" t="s">
        <v>1077</v>
      </c>
      <c r="BG18" s="84" t="s">
        <v>1078</v>
      </c>
      <c r="BH18" s="34" t="s">
        <v>1079</v>
      </c>
      <c r="BI18" s="84"/>
      <c r="BJ18" s="117"/>
      <c r="BK18" s="34">
        <v>45107</v>
      </c>
      <c r="BL18" s="34"/>
      <c r="BM18" s="34"/>
      <c r="BN18" s="34">
        <v>45169</v>
      </c>
      <c r="BO18" s="34"/>
      <c r="BP18" s="84"/>
      <c r="BQ18" s="84"/>
      <c r="BR18" s="84"/>
      <c r="BS18" s="34">
        <v>45230</v>
      </c>
      <c r="BT18" s="34"/>
      <c r="BU18" s="84"/>
      <c r="BV18" s="84"/>
      <c r="BW18" s="84"/>
      <c r="BX18" s="34">
        <v>45291</v>
      </c>
      <c r="BY18" s="34"/>
      <c r="BZ18" s="84"/>
      <c r="CA18" s="84"/>
      <c r="CB18" s="84"/>
    </row>
    <row r="19" spans="1:80" ht="245.1" customHeight="1" x14ac:dyDescent="0.25">
      <c r="A19" s="675" t="s">
        <v>187</v>
      </c>
      <c r="B19" s="663" t="s">
        <v>91</v>
      </c>
      <c r="C19" s="663" t="s">
        <v>89</v>
      </c>
      <c r="D19" s="663" t="s">
        <v>12</v>
      </c>
      <c r="E19" s="663" t="s">
        <v>34</v>
      </c>
      <c r="F19" s="949" t="s">
        <v>1080</v>
      </c>
      <c r="G19" s="950" t="s">
        <v>1659</v>
      </c>
      <c r="H19" s="949" t="s">
        <v>1081</v>
      </c>
      <c r="I19" s="949" t="s">
        <v>1082</v>
      </c>
      <c r="J19" s="663" t="s">
        <v>63</v>
      </c>
      <c r="K19" s="663">
        <v>0</v>
      </c>
      <c r="L19" s="673">
        <f>IF(J19="Diaria",+(K19/360),IF(J19="Mensual",+(K19/12),IF(J19="Bimestral",+(K19/6),IF(J19="Trimestral",+(K19/4),IF(J19="Semestral",+(K19/2),IF(J19="Anual",+(K19/1),""))))))</f>
        <v>0</v>
      </c>
      <c r="M19" s="663" t="s">
        <v>29</v>
      </c>
      <c r="N19" s="663">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663" t="s">
        <v>30</v>
      </c>
      <c r="P19" s="663">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663" t="s">
        <v>70</v>
      </c>
      <c r="R19" s="663">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658" t="s">
        <v>70</v>
      </c>
      <c r="T19" s="658" t="s">
        <v>70</v>
      </c>
      <c r="U19" s="658">
        <f>+MAX(N19,P19,R19)</f>
        <v>0.2</v>
      </c>
      <c r="V19" s="660" t="str">
        <f>IF(L19&lt;=20%,"Muy baja",IF(L19&lt;=40%,"Baja",IF(L19&lt;=60%,"Media",IF(L19&lt;=80%,"Alta",IF(L19&lt;=100%,"Muy alta",IF(L19&gt;=100%,"Muy alta",""))))))</f>
        <v>Muy baja</v>
      </c>
      <c r="W19" s="680">
        <f>+IFERROR(VLOOKUP(V19,Fórmula!$F$1:$G$6,2,FALSE),"")</f>
        <v>0.2</v>
      </c>
      <c r="X19" s="660" t="str">
        <f>IF(U19=20%,"Leve",IF(U19=40%,"Menor",IF(U19=60%,"Moderado",IF(U19=80%,"Mayor",IF(U19=100%,"Catastrófico","")))))</f>
        <v>Leve</v>
      </c>
      <c r="Y19" s="680">
        <f>+IFERROR(VLOOKUP(X19,Fórmula!$H$1:$I$6,2,FALSE),"")</f>
        <v>0.2</v>
      </c>
      <c r="Z19" s="724" t="str">
        <f>+IFERROR(VLOOKUP(V19&amp;X19,Fórmula!$C$2:$D$26,2,FALSE),"")</f>
        <v>Bajo</v>
      </c>
      <c r="AA19" s="661">
        <f>IF(Z19="Bajo",25%,IF(Z19="Moderado",50%,IF(Z19="Alto",75%,IF(Z19="Extremo",100%,""))))</f>
        <v>0.25</v>
      </c>
      <c r="AB19" s="678" t="s">
        <v>1083</v>
      </c>
      <c r="AC19" s="337" t="s">
        <v>1620</v>
      </c>
      <c r="AD19" s="87" t="s">
        <v>1084</v>
      </c>
      <c r="AE19" s="49" t="s">
        <v>54</v>
      </c>
      <c r="AF19" s="31">
        <f t="shared" si="0"/>
        <v>0.25</v>
      </c>
      <c r="AG19" s="386" t="s">
        <v>195</v>
      </c>
      <c r="AH19" s="31">
        <f>IF(AG19="Manual",15%,IF(AG19="Automático",25%,""))</f>
        <v>0.15</v>
      </c>
      <c r="AI19" s="31">
        <f t="shared" si="1"/>
        <v>0.4</v>
      </c>
      <c r="AJ19" s="386" t="s">
        <v>196</v>
      </c>
      <c r="AK19" s="373" t="s">
        <v>197</v>
      </c>
      <c r="AL19" s="49" t="s">
        <v>1085</v>
      </c>
      <c r="AM19" s="373" t="s">
        <v>23</v>
      </c>
      <c r="AN19" s="87" t="s">
        <v>1086</v>
      </c>
      <c r="AO19" s="386" t="s">
        <v>40</v>
      </c>
      <c r="AP19" s="386" t="s">
        <v>1087</v>
      </c>
      <c r="AQ19" s="386" t="s">
        <v>1075</v>
      </c>
      <c r="AR19" s="386" t="s">
        <v>202</v>
      </c>
      <c r="AS19" s="386" t="s">
        <v>1088</v>
      </c>
      <c r="AT19" s="386" t="s">
        <v>204</v>
      </c>
      <c r="AU19" s="386">
        <f>+AI19*AA19</f>
        <v>0.1</v>
      </c>
      <c r="AV19" s="32">
        <f>+AA19-AU19</f>
        <v>0.15</v>
      </c>
      <c r="AW19" s="724" t="str">
        <f>+IF(C19="Corrupción","Moderado",IF(AV20&lt;=25%,"Bajo",IF(AV20&lt;=50%,"Moderado",IF(AV20&lt;=75%,"Alto",IF(AV20&gt;75%,"Extremo","")))))</f>
        <v>Bajo</v>
      </c>
      <c r="AX19" s="672" t="s">
        <v>56</v>
      </c>
      <c r="AY19" s="168"/>
      <c r="AZ19" s="88"/>
      <c r="BA19" s="461" t="s">
        <v>143</v>
      </c>
      <c r="BB19" s="30">
        <v>44927</v>
      </c>
      <c r="BC19" s="30">
        <v>45291</v>
      </c>
      <c r="BD19" s="461" t="s">
        <v>1089</v>
      </c>
      <c r="BE19" s="83">
        <v>44985</v>
      </c>
      <c r="BF19" s="84" t="s">
        <v>1090</v>
      </c>
      <c r="BG19" s="117" t="s">
        <v>1091</v>
      </c>
      <c r="BH19" s="34">
        <v>45046</v>
      </c>
      <c r="BI19" s="84"/>
      <c r="BJ19" s="84"/>
      <c r="BK19" s="34">
        <v>45107</v>
      </c>
      <c r="BL19" s="34"/>
      <c r="BM19" s="34"/>
      <c r="BN19" s="34">
        <v>45169</v>
      </c>
      <c r="BO19" s="34"/>
      <c r="BP19" s="84"/>
      <c r="BQ19" s="84"/>
      <c r="BR19" s="84"/>
      <c r="BS19" s="34">
        <v>45230</v>
      </c>
      <c r="BT19" s="34"/>
      <c r="BU19" s="84"/>
      <c r="BV19" s="84"/>
      <c r="BW19" s="84"/>
      <c r="BX19" s="34">
        <v>45291</v>
      </c>
      <c r="BY19" s="34"/>
      <c r="BZ19" s="84"/>
      <c r="CA19" s="84"/>
      <c r="CB19" s="84"/>
    </row>
    <row r="20" spans="1:80" ht="240" customHeight="1" thickBot="1" x14ac:dyDescent="0.3">
      <c r="A20" s="709"/>
      <c r="B20" s="648"/>
      <c r="C20" s="648"/>
      <c r="D20" s="648"/>
      <c r="E20" s="648"/>
      <c r="F20" s="650"/>
      <c r="G20" s="951"/>
      <c r="H20" s="650"/>
      <c r="I20" s="650"/>
      <c r="J20" s="648"/>
      <c r="K20" s="648"/>
      <c r="L20" s="652"/>
      <c r="M20" s="648"/>
      <c r="N20" s="648"/>
      <c r="O20" s="648"/>
      <c r="P20" s="648"/>
      <c r="Q20" s="648"/>
      <c r="R20" s="648"/>
      <c r="S20" s="640"/>
      <c r="T20" s="640"/>
      <c r="U20" s="640"/>
      <c r="V20" s="708"/>
      <c r="W20" s="948"/>
      <c r="X20" s="708"/>
      <c r="Y20" s="948"/>
      <c r="Z20" s="711"/>
      <c r="AA20" s="628"/>
      <c r="AB20" s="705"/>
      <c r="AC20" s="40" t="s">
        <v>1092</v>
      </c>
      <c r="AD20" s="40" t="s">
        <v>428</v>
      </c>
      <c r="AE20" s="49" t="s">
        <v>54</v>
      </c>
      <c r="AF20" s="31">
        <f t="shared" ref="AF20" si="3">IF(AE20="Preventivo",25%,IF(AE20="Detectivo",15%,IF(AE20="Correctivo",10%,"")))</f>
        <v>0.25</v>
      </c>
      <c r="AG20" s="386" t="s">
        <v>195</v>
      </c>
      <c r="AH20" s="31">
        <f t="shared" ref="AH20" si="4">IF(AG20="Manual",15%,IF(AG20="Automático",25%,""))</f>
        <v>0.15</v>
      </c>
      <c r="AI20" s="31">
        <f t="shared" ref="AI20" si="5">+AH20+AF20</f>
        <v>0.4</v>
      </c>
      <c r="AJ20" s="386" t="s">
        <v>196</v>
      </c>
      <c r="AK20" s="373" t="s">
        <v>187</v>
      </c>
      <c r="AL20" s="49"/>
      <c r="AM20" s="373" t="s">
        <v>23</v>
      </c>
      <c r="AN20" s="386" t="s">
        <v>429</v>
      </c>
      <c r="AO20" s="386" t="s">
        <v>24</v>
      </c>
      <c r="AP20" s="386" t="s">
        <v>96</v>
      </c>
      <c r="AQ20" s="386" t="s">
        <v>430</v>
      </c>
      <c r="AR20" s="386" t="s">
        <v>202</v>
      </c>
      <c r="AS20" s="386" t="s">
        <v>143</v>
      </c>
      <c r="AT20" s="386" t="s">
        <v>204</v>
      </c>
      <c r="AU20" s="403">
        <f>+AV19*AI20</f>
        <v>0.06</v>
      </c>
      <c r="AV20" s="467">
        <f>+AV19-AU20</f>
        <v>0.09</v>
      </c>
      <c r="AW20" s="711"/>
      <c r="AX20" s="634"/>
      <c r="AY20" s="598"/>
      <c r="AZ20" s="44" t="s">
        <v>431</v>
      </c>
      <c r="BA20" s="373" t="s">
        <v>143</v>
      </c>
      <c r="BB20" s="376">
        <v>44927</v>
      </c>
      <c r="BC20" s="376">
        <v>45291</v>
      </c>
      <c r="BD20" s="386" t="s">
        <v>432</v>
      </c>
      <c r="BE20" s="83">
        <v>44985</v>
      </c>
      <c r="BF20" s="125" t="s">
        <v>1093</v>
      </c>
      <c r="BG20" s="117" t="s">
        <v>1035</v>
      </c>
      <c r="BH20" s="126">
        <v>45046</v>
      </c>
      <c r="BI20" s="125"/>
      <c r="BJ20" s="125"/>
      <c r="BK20" s="126">
        <v>45107</v>
      </c>
      <c r="BL20" s="126"/>
      <c r="BM20" s="126"/>
      <c r="BN20" s="34">
        <v>45169</v>
      </c>
      <c r="BO20" s="34"/>
      <c r="BP20" s="84"/>
      <c r="BQ20" s="84"/>
      <c r="BR20" s="84"/>
      <c r="BS20" s="34">
        <v>45230</v>
      </c>
      <c r="BT20" s="34"/>
      <c r="BU20" s="84"/>
      <c r="BV20" s="84"/>
      <c r="BW20" s="84"/>
      <c r="BX20" s="34">
        <v>45291</v>
      </c>
      <c r="BY20" s="34"/>
      <c r="BZ20" s="84"/>
      <c r="CA20" s="84"/>
      <c r="CB20" s="84"/>
    </row>
    <row r="21" spans="1:80" ht="179.25" thickBot="1" x14ac:dyDescent="0.3">
      <c r="A21" s="441" t="s">
        <v>197</v>
      </c>
      <c r="B21" s="438" t="s">
        <v>91</v>
      </c>
      <c r="C21" s="438" t="s">
        <v>89</v>
      </c>
      <c r="D21" s="438" t="s">
        <v>76</v>
      </c>
      <c r="E21" s="438" t="s">
        <v>93</v>
      </c>
      <c r="F21" s="442" t="s">
        <v>868</v>
      </c>
      <c r="G21" s="438" t="s">
        <v>1632</v>
      </c>
      <c r="H21" s="438" t="s">
        <v>1604</v>
      </c>
      <c r="I21" s="442" t="s">
        <v>869</v>
      </c>
      <c r="J21" s="438" t="s">
        <v>32</v>
      </c>
      <c r="K21" s="438">
        <v>1</v>
      </c>
      <c r="L21" s="440">
        <f>IF(J21="Diaria",+(K21/360),IF(J21="Mensual",+(K21/12),IF(J21="Bimestral",+(K21/6),IF(J21="Trimestral",+(K21/4),IF(J21="Semestral",+(K21/2),IF(J21="Anual",+(K21/1),""))))))</f>
        <v>2.7777777777777779E-3</v>
      </c>
      <c r="M21" s="438" t="s">
        <v>70</v>
      </c>
      <c r="N21" s="438">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438" t="s">
        <v>30</v>
      </c>
      <c r="P21" s="438">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438" t="s">
        <v>70</v>
      </c>
      <c r="R21" s="438">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437" t="s">
        <v>57</v>
      </c>
      <c r="T21" s="437" t="s">
        <v>43</v>
      </c>
      <c r="U21" s="437">
        <f>+MAX(N21,P21,R21)</f>
        <v>0.2</v>
      </c>
      <c r="V21" s="448" t="str">
        <f>IF(L21&lt;=20%,"Muy baja",IF(L21&lt;=40%,"Baja",IF(L21&lt;=60%,"Media",IF(L21&lt;=80%,"Alta",IF(L21&lt;=100%,"Muy alta",IF(L21&gt;=100%,"Muy alta",""))))))</f>
        <v>Muy baja</v>
      </c>
      <c r="W21" s="449">
        <f>+IFERROR(VLOOKUP(V21,Fórmula!$F$1:$G$6,2,FALSE),"")</f>
        <v>0.2</v>
      </c>
      <c r="X21" s="448" t="str">
        <f>IF(U21=20%,"Leve",IF(U21=40%,"Menor",IF(U21=60%,"Moderado",IF(U21=80%,"Mayor",IF(U21=100%,"Catastrófico","")))))</f>
        <v>Leve</v>
      </c>
      <c r="Y21" s="448" t="s">
        <v>20</v>
      </c>
      <c r="Z21" s="449" t="s">
        <v>148</v>
      </c>
      <c r="AA21" s="446" t="s">
        <v>148</v>
      </c>
      <c r="AB21" s="450" t="s">
        <v>870</v>
      </c>
      <c r="AC21" s="74" t="s">
        <v>1605</v>
      </c>
      <c r="AD21" s="75" t="s">
        <v>54</v>
      </c>
      <c r="AE21" s="76" t="s">
        <v>195</v>
      </c>
      <c r="AF21" s="76">
        <v>0.25</v>
      </c>
      <c r="AG21" s="442" t="s">
        <v>195</v>
      </c>
      <c r="AH21" s="22">
        <f t="shared" ref="AH21:AH22" si="6">IF(AG21="Manual",15%,IF(AG21="Automático",25%,""))</f>
        <v>0.15</v>
      </c>
      <c r="AI21" s="22">
        <f t="shared" ref="AI21:AI22" si="7">+AH21+AF21</f>
        <v>0.4</v>
      </c>
      <c r="AJ21" s="385" t="s">
        <v>70</v>
      </c>
      <c r="AK21" s="385" t="s">
        <v>70</v>
      </c>
      <c r="AL21" s="589">
        <v>0.15</v>
      </c>
      <c r="AM21" s="438" t="s">
        <v>39</v>
      </c>
      <c r="AN21" s="385" t="s">
        <v>70</v>
      </c>
      <c r="AO21" s="596">
        <v>1</v>
      </c>
      <c r="AP21" s="386" t="s">
        <v>1606</v>
      </c>
      <c r="AQ21" s="310" t="s">
        <v>139</v>
      </c>
      <c r="AR21" s="30">
        <v>45108</v>
      </c>
      <c r="AS21" s="30">
        <v>45291</v>
      </c>
      <c r="AT21" s="377" t="s">
        <v>1607</v>
      </c>
      <c r="AU21" s="589">
        <v>0.15</v>
      </c>
      <c r="AV21" s="583" t="s">
        <v>148</v>
      </c>
      <c r="AW21" s="583" t="s">
        <v>148</v>
      </c>
      <c r="AX21" s="597" t="s">
        <v>56</v>
      </c>
      <c r="AY21" s="488">
        <v>1</v>
      </c>
      <c r="AZ21" s="386" t="s">
        <v>1606</v>
      </c>
      <c r="BA21" s="310" t="s">
        <v>1621</v>
      </c>
      <c r="BB21" s="30">
        <v>45108</v>
      </c>
      <c r="BC21" s="30">
        <v>45291</v>
      </c>
      <c r="BD21" s="377" t="s">
        <v>1607</v>
      </c>
      <c r="BE21" s="34"/>
      <c r="BF21" s="125"/>
      <c r="BG21" s="125"/>
      <c r="BH21" s="125"/>
      <c r="BI21" s="126">
        <v>45230</v>
      </c>
      <c r="BJ21" s="34"/>
      <c r="BK21" s="125"/>
      <c r="BL21" s="125"/>
      <c r="BM21" s="125"/>
      <c r="BN21" s="34">
        <v>45169</v>
      </c>
      <c r="BO21" s="34"/>
      <c r="BP21" s="84"/>
      <c r="BQ21" s="84"/>
      <c r="BR21" s="84"/>
      <c r="BS21" s="34">
        <v>45230</v>
      </c>
      <c r="BT21" s="34"/>
      <c r="BU21" s="84"/>
      <c r="BV21" s="84"/>
      <c r="BW21" s="84"/>
      <c r="BX21" s="34">
        <v>45291</v>
      </c>
      <c r="BY21" s="34"/>
      <c r="BZ21" s="84"/>
      <c r="CA21" s="84"/>
      <c r="CB21" s="84"/>
    </row>
    <row r="22" spans="1:80" ht="210.75" thickBot="1" x14ac:dyDescent="0.3">
      <c r="A22" s="383" t="s">
        <v>197</v>
      </c>
      <c r="B22" s="438" t="s">
        <v>91</v>
      </c>
      <c r="C22" s="362" t="s">
        <v>89</v>
      </c>
      <c r="D22" s="362" t="s">
        <v>76</v>
      </c>
      <c r="E22" s="362" t="s">
        <v>34</v>
      </c>
      <c r="F22" s="385" t="s">
        <v>568</v>
      </c>
      <c r="G22" s="362" t="s">
        <v>1630</v>
      </c>
      <c r="H22" s="362" t="s">
        <v>569</v>
      </c>
      <c r="I22" s="385" t="s">
        <v>570</v>
      </c>
      <c r="J22" s="362" t="s">
        <v>63</v>
      </c>
      <c r="K22" s="362">
        <v>1</v>
      </c>
      <c r="L22" s="365">
        <v>2.7777777777777779E-3</v>
      </c>
      <c r="M22" s="362" t="s">
        <v>29</v>
      </c>
      <c r="N22" s="362">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362" t="s">
        <v>61</v>
      </c>
      <c r="P22" s="362">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0.6</v>
      </c>
      <c r="Q22" s="362" t="s">
        <v>70</v>
      </c>
      <c r="R22" s="362">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358" t="s">
        <v>57</v>
      </c>
      <c r="T22" s="358" t="s">
        <v>43</v>
      </c>
      <c r="U22" s="358">
        <f>+MAX(N22,P22,R22)</f>
        <v>0.6</v>
      </c>
      <c r="V22" s="369" t="str">
        <f>IF(L22&lt;=20%,"Muy baja",IF(L22&lt;=40%,"Baja",IF(L22&lt;=60%,"Media",IF(L22&lt;=80%,"Alta",IF(L22&lt;=100%,"Muy alta",IF(L22&gt;=100%,"Muy alta",""))))))</f>
        <v>Muy baja</v>
      </c>
      <c r="W22" s="351">
        <f>+IFERROR(VLOOKUP(V22,Fórmula!$F$1:$G$6,2,FALSE),"")</f>
        <v>0.2</v>
      </c>
      <c r="X22" s="360" t="str">
        <f>IF(U22=20%,"Leve",IF(U22=40%,"Menor",IF(U22=60%,"Moderado",IF(U22=80%,"Mayor",IF(U22=100%,"Catastrófico","")))))</f>
        <v>Moderado</v>
      </c>
      <c r="Y22" s="378" t="s">
        <v>53</v>
      </c>
      <c r="Z22" s="355" t="str">
        <f>+IFERROR(VLOOKUP(V22&amp;X22,Fórmula!$C$2:$D$26,2,FALSE),"")</f>
        <v>Moderado</v>
      </c>
      <c r="AA22" s="378" t="s">
        <v>53</v>
      </c>
      <c r="AB22" s="397" t="s">
        <v>571</v>
      </c>
      <c r="AC22" s="60" t="s">
        <v>1598</v>
      </c>
      <c r="AD22" s="50" t="s">
        <v>54</v>
      </c>
      <c r="AE22" s="22" t="s">
        <v>195</v>
      </c>
      <c r="AF22" s="22">
        <v>0.23</v>
      </c>
      <c r="AG22" s="385" t="s">
        <v>195</v>
      </c>
      <c r="AH22" s="22">
        <f t="shared" si="6"/>
        <v>0.15</v>
      </c>
      <c r="AI22" s="22">
        <f t="shared" si="7"/>
        <v>0.38</v>
      </c>
      <c r="AJ22" s="385" t="s">
        <v>572</v>
      </c>
      <c r="AK22" s="385" t="s">
        <v>572</v>
      </c>
      <c r="AL22" s="466">
        <v>0.3</v>
      </c>
      <c r="AM22" s="362" t="s">
        <v>23</v>
      </c>
      <c r="AN22" s="385" t="s">
        <v>572</v>
      </c>
      <c r="AO22" s="585">
        <v>1</v>
      </c>
      <c r="AP22" s="587" t="s">
        <v>1602</v>
      </c>
      <c r="AQ22" s="310" t="s">
        <v>139</v>
      </c>
      <c r="AR22" s="30">
        <v>45108</v>
      </c>
      <c r="AS22" s="30">
        <v>45291</v>
      </c>
      <c r="AT22" s="30" t="s">
        <v>1603</v>
      </c>
      <c r="AU22" s="466">
        <v>0.3</v>
      </c>
      <c r="AV22" s="426" t="s">
        <v>53</v>
      </c>
      <c r="AW22" s="426" t="s">
        <v>53</v>
      </c>
      <c r="AX22" s="597" t="s">
        <v>56</v>
      </c>
      <c r="AY22" s="488">
        <v>1</v>
      </c>
      <c r="AZ22" s="367" t="s">
        <v>1602</v>
      </c>
      <c r="BA22" s="310" t="s">
        <v>1621</v>
      </c>
      <c r="BB22" s="30">
        <v>45108</v>
      </c>
      <c r="BC22" s="30">
        <v>45291</v>
      </c>
      <c r="BD22" s="30" t="s">
        <v>1603</v>
      </c>
      <c r="BE22" s="34"/>
      <c r="BF22" s="125"/>
      <c r="BG22" s="125"/>
      <c r="BH22" s="125"/>
      <c r="BI22" s="126">
        <v>45230</v>
      </c>
      <c r="BJ22" s="34"/>
      <c r="BK22" s="125"/>
      <c r="BL22" s="125"/>
      <c r="BM22" s="125"/>
      <c r="BN22" s="34">
        <v>45169</v>
      </c>
      <c r="BO22" s="34"/>
      <c r="BP22" s="84"/>
      <c r="BQ22" s="84"/>
      <c r="BR22" s="84"/>
      <c r="BS22" s="34">
        <v>45230</v>
      </c>
      <c r="BT22" s="34"/>
      <c r="BU22" s="84"/>
      <c r="BV22" s="84"/>
      <c r="BW22" s="84"/>
      <c r="BX22" s="34">
        <v>45291</v>
      </c>
      <c r="BY22" s="34"/>
      <c r="BZ22" s="84"/>
      <c r="CA22" s="84"/>
      <c r="CB22" s="84"/>
    </row>
    <row r="23" spans="1:80" x14ac:dyDescent="0.25">
      <c r="W23" s="20"/>
      <c r="Y23" s="20"/>
      <c r="AF23" s="20"/>
      <c r="AG23" s="20"/>
      <c r="AH23" s="20"/>
      <c r="AI23" s="20"/>
      <c r="AV23" s="23"/>
    </row>
    <row r="24" spans="1:80" x14ac:dyDescent="0.25">
      <c r="W24" s="20"/>
      <c r="Y24" s="20"/>
      <c r="AF24" s="20"/>
      <c r="AG24" s="20"/>
      <c r="AH24" s="20"/>
      <c r="AI24" s="20"/>
      <c r="AV24" s="23"/>
    </row>
    <row r="25" spans="1:80" x14ac:dyDescent="0.25">
      <c r="W25" s="20"/>
      <c r="Y25" s="20"/>
      <c r="AF25" s="20"/>
      <c r="AG25" s="20"/>
      <c r="AH25" s="20"/>
      <c r="AI25" s="20"/>
      <c r="AV25" s="23"/>
    </row>
    <row r="26" spans="1:80" x14ac:dyDescent="0.25">
      <c r="W26" s="20"/>
      <c r="Y26" s="20"/>
      <c r="AF26" s="20"/>
      <c r="AG26" s="20"/>
      <c r="AH26" s="20"/>
      <c r="AI26" s="20"/>
      <c r="AV26" s="23"/>
    </row>
    <row r="27" spans="1:80" x14ac:dyDescent="0.25">
      <c r="W27" s="20"/>
      <c r="Y27" s="20"/>
      <c r="AF27" s="20"/>
      <c r="AG27" s="20"/>
      <c r="AH27" s="20"/>
      <c r="AI27" s="20"/>
      <c r="AV27" s="23"/>
    </row>
    <row r="28" spans="1:80" x14ac:dyDescent="0.25">
      <c r="W28" s="20"/>
      <c r="Y28" s="20"/>
      <c r="AF28" s="20"/>
      <c r="AG28" s="20"/>
      <c r="AH28" s="20"/>
      <c r="AI28" s="20"/>
      <c r="AV28" s="23"/>
    </row>
    <row r="29" spans="1:80" x14ac:dyDescent="0.25">
      <c r="W29" s="20"/>
      <c r="Y29" s="20"/>
      <c r="AF29" s="20"/>
      <c r="AG29" s="20"/>
      <c r="AH29" s="20"/>
      <c r="AI29" s="20"/>
      <c r="AV29" s="23"/>
    </row>
    <row r="30" spans="1:80" x14ac:dyDescent="0.25">
      <c r="W30" s="20"/>
      <c r="Y30" s="20"/>
      <c r="AF30" s="20"/>
      <c r="AG30" s="20"/>
      <c r="AH30" s="20"/>
      <c r="AI30" s="20"/>
      <c r="AV30" s="23"/>
    </row>
    <row r="31" spans="1:80" x14ac:dyDescent="0.25">
      <c r="W31" s="20"/>
      <c r="Y31" s="20"/>
      <c r="AF31" s="20"/>
      <c r="AG31" s="20"/>
      <c r="AH31" s="20"/>
      <c r="AI31" s="20"/>
      <c r="AV31" s="23"/>
    </row>
    <row r="32" spans="1:80" x14ac:dyDescent="0.25">
      <c r="W32" s="20"/>
      <c r="Y32" s="20"/>
      <c r="AF32" s="20"/>
      <c r="AG32" s="20"/>
      <c r="AH32" s="20"/>
      <c r="AI32" s="20"/>
      <c r="AV32" s="23"/>
    </row>
    <row r="33" spans="23:48" x14ac:dyDescent="0.25">
      <c r="W33" s="20"/>
      <c r="Y33" s="20"/>
      <c r="AF33" s="20"/>
      <c r="AG33" s="20"/>
      <c r="AH33" s="20"/>
      <c r="AI33" s="20"/>
      <c r="AV33" s="23"/>
    </row>
    <row r="34" spans="23:48" x14ac:dyDescent="0.25">
      <c r="W34" s="20"/>
      <c r="Y34" s="20"/>
      <c r="AF34" s="20"/>
      <c r="AG34" s="20"/>
      <c r="AH34" s="20"/>
      <c r="AI34" s="20"/>
      <c r="AV34" s="23"/>
    </row>
    <row r="35" spans="23:48" x14ac:dyDescent="0.25">
      <c r="W35" s="20"/>
      <c r="Y35" s="20"/>
      <c r="AF35" s="20"/>
      <c r="AG35" s="20"/>
      <c r="AH35" s="20"/>
      <c r="AI35" s="20"/>
      <c r="AV35" s="23"/>
    </row>
    <row r="36" spans="23:48" x14ac:dyDescent="0.25">
      <c r="W36" s="20"/>
      <c r="Y36" s="20"/>
      <c r="AF36" s="20"/>
      <c r="AG36" s="20"/>
      <c r="AH36" s="20"/>
      <c r="AI36" s="20"/>
      <c r="AV36" s="23"/>
    </row>
    <row r="37" spans="23:48" x14ac:dyDescent="0.25">
      <c r="W37" s="20"/>
      <c r="Y37" s="20"/>
      <c r="AF37" s="20"/>
      <c r="AG37" s="20"/>
      <c r="AH37" s="20"/>
      <c r="AI37" s="20"/>
      <c r="AV37" s="23"/>
    </row>
    <row r="38" spans="23:48" x14ac:dyDescent="0.25">
      <c r="W38" s="20"/>
      <c r="Y38" s="20"/>
      <c r="AF38" s="20"/>
      <c r="AG38" s="20"/>
      <c r="AH38" s="20"/>
      <c r="AI38" s="20"/>
      <c r="AV38" s="23"/>
    </row>
    <row r="39" spans="23:48" x14ac:dyDescent="0.25">
      <c r="W39" s="20"/>
      <c r="Y39" s="20"/>
      <c r="AF39" s="20"/>
      <c r="AG39" s="20"/>
      <c r="AH39" s="20"/>
      <c r="AI39" s="20"/>
      <c r="AV39" s="23"/>
    </row>
    <row r="40" spans="23:48" x14ac:dyDescent="0.25">
      <c r="W40" s="20"/>
      <c r="Y40" s="20"/>
      <c r="AF40" s="20"/>
      <c r="AG40" s="20"/>
      <c r="AH40" s="20"/>
      <c r="AI40" s="20"/>
      <c r="AV40" s="23"/>
    </row>
    <row r="41" spans="23:48" x14ac:dyDescent="0.25">
      <c r="W41" s="20"/>
      <c r="Y41" s="20"/>
      <c r="AF41" s="20"/>
      <c r="AG41" s="20"/>
      <c r="AH41" s="20"/>
      <c r="AI41" s="20"/>
      <c r="AV41" s="23"/>
    </row>
    <row r="42" spans="23:48" x14ac:dyDescent="0.25">
      <c r="W42" s="20"/>
      <c r="Y42" s="20"/>
      <c r="AF42" s="20"/>
      <c r="AG42" s="20"/>
      <c r="AH42" s="20"/>
      <c r="AI42" s="20"/>
      <c r="AV42" s="23"/>
    </row>
    <row r="43" spans="23:48" x14ac:dyDescent="0.25">
      <c r="W43" s="20"/>
      <c r="Y43" s="20"/>
      <c r="AF43" s="20"/>
      <c r="AG43" s="20"/>
      <c r="AH43" s="20"/>
      <c r="AI43" s="20"/>
      <c r="AV43" s="23"/>
    </row>
    <row r="44" spans="23:48" x14ac:dyDescent="0.25">
      <c r="W44" s="20"/>
      <c r="Y44" s="20"/>
      <c r="AF44" s="20"/>
      <c r="AG44" s="20"/>
      <c r="AH44" s="20"/>
      <c r="AI44" s="20"/>
      <c r="AV44" s="23"/>
    </row>
    <row r="45" spans="23:48" x14ac:dyDescent="0.25">
      <c r="W45" s="20"/>
      <c r="Y45" s="20"/>
      <c r="AF45" s="20"/>
      <c r="AG45" s="20"/>
      <c r="AH45" s="20"/>
      <c r="AI45" s="20"/>
      <c r="AV45" s="23"/>
    </row>
    <row r="46" spans="23:48" x14ac:dyDescent="0.25">
      <c r="W46" s="20"/>
      <c r="Y46" s="20"/>
      <c r="AF46" s="20"/>
      <c r="AG46" s="20"/>
      <c r="AH46" s="20"/>
      <c r="AI46" s="20"/>
      <c r="AV46" s="23"/>
    </row>
    <row r="47" spans="23:48" x14ac:dyDescent="0.25">
      <c r="W47" s="20"/>
      <c r="Y47" s="20"/>
      <c r="AF47" s="20"/>
      <c r="AG47" s="20"/>
      <c r="AH47" s="20"/>
      <c r="AI47" s="20"/>
      <c r="AV47" s="23"/>
    </row>
    <row r="48" spans="23:48" x14ac:dyDescent="0.25">
      <c r="W48" s="20"/>
      <c r="Y48" s="20"/>
      <c r="AF48" s="20"/>
      <c r="AG48" s="20"/>
      <c r="AH48" s="20"/>
      <c r="AI48" s="20"/>
      <c r="AV48" s="23"/>
    </row>
    <row r="49" spans="23:48" x14ac:dyDescent="0.25">
      <c r="W49" s="20"/>
      <c r="Y49" s="20"/>
      <c r="AF49" s="20"/>
      <c r="AG49" s="20"/>
      <c r="AH49" s="20"/>
      <c r="AI49" s="20"/>
      <c r="AV49" s="23"/>
    </row>
    <row r="50" spans="23:48" x14ac:dyDescent="0.25">
      <c r="W50" s="20"/>
      <c r="Y50" s="20"/>
      <c r="AF50" s="20"/>
      <c r="AG50" s="20"/>
      <c r="AH50" s="20"/>
      <c r="AI50" s="20"/>
      <c r="AV50" s="23"/>
    </row>
    <row r="51" spans="23:48" x14ac:dyDescent="0.25">
      <c r="W51" s="20"/>
      <c r="Y51" s="20"/>
      <c r="AF51" s="20"/>
      <c r="AG51" s="20"/>
      <c r="AH51" s="20"/>
      <c r="AI51" s="20"/>
      <c r="AV51" s="23"/>
    </row>
    <row r="52" spans="23:48" x14ac:dyDescent="0.25">
      <c r="W52" s="20"/>
      <c r="Y52" s="20"/>
      <c r="AF52" s="20"/>
      <c r="AG52" s="20"/>
      <c r="AH52" s="20"/>
      <c r="AI52" s="20"/>
      <c r="AV52" s="23"/>
    </row>
    <row r="53" spans="23:48" x14ac:dyDescent="0.25">
      <c r="W53" s="20"/>
      <c r="Y53" s="20"/>
      <c r="AF53" s="20"/>
      <c r="AG53" s="20"/>
      <c r="AH53" s="20"/>
      <c r="AI53" s="20"/>
      <c r="AV53" s="23"/>
    </row>
    <row r="54" spans="23:48" x14ac:dyDescent="0.25">
      <c r="W54" s="20"/>
      <c r="Y54" s="20"/>
      <c r="AF54" s="20"/>
      <c r="AG54" s="20"/>
      <c r="AH54" s="20"/>
      <c r="AI54" s="20"/>
      <c r="AV54" s="23"/>
    </row>
    <row r="55" spans="23:48" x14ac:dyDescent="0.25">
      <c r="W55" s="20"/>
      <c r="Y55" s="20"/>
      <c r="AF55" s="20"/>
      <c r="AG55" s="20"/>
      <c r="AH55" s="20"/>
      <c r="AI55" s="20"/>
      <c r="AV55" s="23"/>
    </row>
    <row r="56" spans="23:48" x14ac:dyDescent="0.25">
      <c r="W56" s="20"/>
      <c r="Y56" s="20"/>
      <c r="AF56" s="20"/>
      <c r="AG56" s="20"/>
      <c r="AH56" s="20"/>
      <c r="AI56" s="20"/>
      <c r="AV56" s="23"/>
    </row>
    <row r="57" spans="23:48" x14ac:dyDescent="0.25">
      <c r="W57" s="20"/>
      <c r="Y57" s="20"/>
      <c r="AF57" s="20"/>
      <c r="AG57" s="20"/>
      <c r="AH57" s="20"/>
      <c r="AI57" s="20"/>
      <c r="AV57" s="23"/>
    </row>
    <row r="58" spans="23:48" x14ac:dyDescent="0.25">
      <c r="W58" s="20"/>
      <c r="Y58" s="20"/>
      <c r="AF58" s="20"/>
      <c r="AG58" s="20"/>
      <c r="AH58" s="20"/>
      <c r="AI58" s="20"/>
      <c r="AV58" s="23"/>
    </row>
    <row r="59" spans="23:48" x14ac:dyDescent="0.25">
      <c r="W59" s="20"/>
      <c r="Y59" s="20"/>
      <c r="AF59" s="20"/>
      <c r="AG59" s="20"/>
      <c r="AH59" s="20"/>
      <c r="AI59" s="20"/>
      <c r="AV59" s="23"/>
    </row>
    <row r="60" spans="23:48" x14ac:dyDescent="0.25">
      <c r="W60" s="20"/>
      <c r="Y60" s="20"/>
      <c r="AF60" s="20"/>
      <c r="AG60" s="20"/>
      <c r="AH60" s="20"/>
      <c r="AI60" s="20"/>
      <c r="AV60" s="23"/>
    </row>
    <row r="61" spans="23:48" x14ac:dyDescent="0.25">
      <c r="W61" s="20"/>
      <c r="Y61" s="20"/>
      <c r="AF61" s="20"/>
      <c r="AG61" s="20"/>
      <c r="AH61" s="20"/>
      <c r="AI61" s="20"/>
      <c r="AV61" s="23"/>
    </row>
    <row r="62" spans="23:48" x14ac:dyDescent="0.25">
      <c r="W62" s="20"/>
      <c r="Y62" s="20"/>
      <c r="AF62" s="20"/>
      <c r="AG62" s="20"/>
      <c r="AH62" s="20"/>
      <c r="AI62" s="20"/>
      <c r="AV62" s="23"/>
    </row>
    <row r="63" spans="23:48" x14ac:dyDescent="0.25">
      <c r="W63" s="20"/>
      <c r="Y63" s="20"/>
      <c r="AF63" s="20"/>
      <c r="AG63" s="20"/>
      <c r="AH63" s="20"/>
      <c r="AI63" s="20"/>
      <c r="AV63" s="23"/>
    </row>
    <row r="64" spans="23:48" x14ac:dyDescent="0.25">
      <c r="W64" s="20"/>
      <c r="Y64" s="20"/>
      <c r="AF64" s="20"/>
      <c r="AG64" s="20"/>
      <c r="AH64" s="20"/>
      <c r="AI64" s="20"/>
      <c r="AV64" s="23"/>
    </row>
    <row r="65" spans="23:48" x14ac:dyDescent="0.25">
      <c r="W65" s="20"/>
      <c r="Y65" s="20"/>
      <c r="AF65" s="20"/>
      <c r="AG65" s="20"/>
      <c r="AH65" s="20"/>
      <c r="AI65" s="20"/>
      <c r="AV65" s="23"/>
    </row>
    <row r="66" spans="23:48" x14ac:dyDescent="0.25">
      <c r="W66" s="20"/>
      <c r="Y66" s="20"/>
      <c r="AF66" s="20"/>
      <c r="AG66" s="20"/>
      <c r="AH66" s="20"/>
      <c r="AI66" s="20"/>
      <c r="AV66" s="23"/>
    </row>
    <row r="67" spans="23:48" x14ac:dyDescent="0.25">
      <c r="W67" s="20"/>
      <c r="Y67" s="20"/>
      <c r="AF67" s="20"/>
      <c r="AG67" s="20"/>
      <c r="AH67" s="20"/>
      <c r="AI67" s="20"/>
      <c r="AV67" s="23"/>
    </row>
    <row r="68" spans="23:48" x14ac:dyDescent="0.25">
      <c r="W68" s="20"/>
      <c r="Y68" s="20"/>
      <c r="AF68" s="20"/>
      <c r="AG68" s="20"/>
      <c r="AH68" s="20"/>
      <c r="AI68" s="20"/>
      <c r="AV68" s="23"/>
    </row>
    <row r="69" spans="23:48" x14ac:dyDescent="0.25">
      <c r="W69" s="20"/>
      <c r="Y69" s="20"/>
      <c r="AF69" s="20"/>
      <c r="AG69" s="20"/>
      <c r="AH69" s="20"/>
      <c r="AI69" s="20"/>
      <c r="AV69" s="23"/>
    </row>
    <row r="70" spans="23:48" x14ac:dyDescent="0.25">
      <c r="W70" s="20"/>
      <c r="Y70" s="20"/>
      <c r="AF70" s="20"/>
      <c r="AG70" s="20"/>
      <c r="AH70" s="20"/>
      <c r="AI70" s="20"/>
      <c r="AV70" s="23"/>
    </row>
    <row r="71" spans="23:48" x14ac:dyDescent="0.25">
      <c r="W71" s="20"/>
      <c r="Y71" s="20"/>
      <c r="AF71" s="20"/>
      <c r="AG71" s="20"/>
      <c r="AH71" s="20"/>
      <c r="AI71" s="20"/>
      <c r="AV71" s="23"/>
    </row>
    <row r="72" spans="23:48" x14ac:dyDescent="0.25">
      <c r="W72" s="20"/>
      <c r="Y72" s="20"/>
      <c r="AF72" s="20"/>
      <c r="AG72" s="20"/>
      <c r="AH72" s="20"/>
      <c r="AI72" s="20"/>
      <c r="AV72" s="23"/>
    </row>
    <row r="73" spans="23:48" x14ac:dyDescent="0.25">
      <c r="W73" s="20"/>
      <c r="Y73" s="20"/>
      <c r="AF73" s="20"/>
      <c r="AG73" s="20"/>
      <c r="AH73" s="20"/>
      <c r="AI73" s="20"/>
      <c r="AV73" s="23"/>
    </row>
    <row r="74" spans="23:48" x14ac:dyDescent="0.25">
      <c r="W74" s="20"/>
      <c r="Y74" s="20"/>
      <c r="AF74" s="20"/>
      <c r="AG74" s="20"/>
      <c r="AH74" s="20"/>
      <c r="AI74" s="20"/>
      <c r="AV74" s="23"/>
    </row>
    <row r="75" spans="23:48" x14ac:dyDescent="0.25">
      <c r="W75" s="20"/>
      <c r="Y75" s="20"/>
      <c r="AF75" s="20"/>
      <c r="AG75" s="20"/>
      <c r="AH75" s="20"/>
      <c r="AI75" s="20"/>
      <c r="AV75" s="23"/>
    </row>
    <row r="76" spans="23:48" x14ac:dyDescent="0.25">
      <c r="W76" s="20"/>
      <c r="Y76" s="20"/>
      <c r="AF76" s="20"/>
      <c r="AG76" s="20"/>
      <c r="AH76" s="20"/>
      <c r="AI76" s="20"/>
      <c r="AV76" s="23"/>
    </row>
    <row r="77" spans="23:48" x14ac:dyDescent="0.25">
      <c r="W77" s="20"/>
      <c r="Y77" s="20"/>
      <c r="AF77" s="20"/>
      <c r="AG77" s="20"/>
      <c r="AH77" s="20"/>
      <c r="AI77" s="20"/>
      <c r="AV77" s="23"/>
    </row>
    <row r="78" spans="23:48" x14ac:dyDescent="0.25">
      <c r="W78" s="20"/>
      <c r="Y78" s="20"/>
      <c r="AF78" s="20"/>
      <c r="AG78" s="20"/>
      <c r="AH78" s="20"/>
      <c r="AI78" s="20"/>
      <c r="AV78" s="23"/>
    </row>
    <row r="79" spans="23:48" x14ac:dyDescent="0.25">
      <c r="W79" s="20"/>
      <c r="Y79" s="20"/>
      <c r="AF79" s="20"/>
      <c r="AG79" s="20"/>
      <c r="AH79" s="20"/>
      <c r="AI79" s="20"/>
      <c r="AV79" s="23"/>
    </row>
    <row r="80" spans="23:48" x14ac:dyDescent="0.25">
      <c r="W80" s="20"/>
      <c r="Y80" s="20"/>
      <c r="AF80" s="20"/>
      <c r="AG80" s="20"/>
      <c r="AH80" s="20"/>
      <c r="AI80" s="20"/>
      <c r="AV80" s="23"/>
    </row>
    <row r="81" spans="23:48" x14ac:dyDescent="0.25">
      <c r="W81" s="20"/>
      <c r="Y81" s="20"/>
      <c r="AF81" s="20"/>
      <c r="AG81" s="20"/>
      <c r="AH81" s="20"/>
      <c r="AI81" s="20"/>
      <c r="AV81" s="23"/>
    </row>
    <row r="82" spans="23:48" x14ac:dyDescent="0.25">
      <c r="W82" s="20"/>
      <c r="Y82" s="20"/>
      <c r="AF82" s="20"/>
      <c r="AG82" s="20"/>
      <c r="AH82" s="20"/>
      <c r="AI82" s="20"/>
      <c r="AV82" s="23"/>
    </row>
    <row r="83" spans="23:48" x14ac:dyDescent="0.25">
      <c r="W83" s="20"/>
      <c r="Y83" s="20"/>
      <c r="AF83" s="20"/>
      <c r="AG83" s="20"/>
      <c r="AH83" s="20"/>
      <c r="AI83" s="20"/>
      <c r="AV83" s="23"/>
    </row>
    <row r="84" spans="23:48" x14ac:dyDescent="0.25">
      <c r="W84" s="20"/>
      <c r="Y84" s="20"/>
      <c r="AF84" s="20"/>
      <c r="AG84" s="20"/>
      <c r="AH84" s="20"/>
      <c r="AI84" s="20"/>
      <c r="AV84" s="23"/>
    </row>
    <row r="85" spans="23:48" x14ac:dyDescent="0.25">
      <c r="W85" s="20"/>
      <c r="Y85" s="20"/>
      <c r="AF85" s="20"/>
      <c r="AG85" s="20"/>
      <c r="AH85" s="20"/>
      <c r="AI85" s="20"/>
      <c r="AV85" s="23"/>
    </row>
    <row r="86" spans="23:48" x14ac:dyDescent="0.25">
      <c r="W86" s="20"/>
      <c r="Y86" s="20"/>
      <c r="AF86" s="20"/>
      <c r="AG86" s="20"/>
      <c r="AH86" s="20"/>
      <c r="AI86" s="20"/>
      <c r="AV86" s="23"/>
    </row>
    <row r="87" spans="23:48" x14ac:dyDescent="0.25">
      <c r="W87" s="20"/>
      <c r="Y87" s="20"/>
      <c r="AF87" s="20"/>
      <c r="AG87" s="20"/>
      <c r="AH87" s="20"/>
      <c r="AI87" s="20"/>
      <c r="AV87" s="23"/>
    </row>
    <row r="88" spans="23:48" x14ac:dyDescent="0.25">
      <c r="W88" s="20"/>
      <c r="Y88" s="20"/>
      <c r="AF88" s="20"/>
      <c r="AG88" s="20"/>
      <c r="AH88" s="20"/>
      <c r="AI88" s="20"/>
      <c r="AV88" s="23"/>
    </row>
    <row r="89" spans="23:48" x14ac:dyDescent="0.25">
      <c r="W89" s="20"/>
      <c r="Y89" s="20"/>
      <c r="AF89" s="20"/>
      <c r="AG89" s="20"/>
      <c r="AH89" s="20"/>
      <c r="AI89" s="20"/>
      <c r="AV89" s="23"/>
    </row>
    <row r="90" spans="23:48" x14ac:dyDescent="0.25">
      <c r="W90" s="20"/>
      <c r="Y90" s="20"/>
      <c r="AF90" s="20"/>
      <c r="AG90" s="20"/>
      <c r="AH90" s="20"/>
      <c r="AI90" s="20"/>
      <c r="AV90" s="23"/>
    </row>
    <row r="91" spans="23:48" x14ac:dyDescent="0.25">
      <c r="W91" s="20"/>
      <c r="Y91" s="20"/>
      <c r="AF91" s="20"/>
      <c r="AG91" s="20"/>
      <c r="AH91" s="20"/>
      <c r="AI91" s="20"/>
      <c r="AV91" s="23"/>
    </row>
    <row r="92" spans="23:48" x14ac:dyDescent="0.25">
      <c r="W92" s="20"/>
      <c r="Y92" s="20"/>
      <c r="AF92" s="20"/>
      <c r="AG92" s="20"/>
      <c r="AH92" s="20"/>
      <c r="AI92" s="20"/>
      <c r="AV92" s="23"/>
    </row>
    <row r="93" spans="23:48" x14ac:dyDescent="0.25">
      <c r="W93" s="20"/>
      <c r="Y93" s="20"/>
      <c r="AF93" s="20"/>
      <c r="AG93" s="20"/>
      <c r="AH93" s="20"/>
      <c r="AI93" s="20"/>
      <c r="AV93" s="23"/>
    </row>
    <row r="94" spans="23:48" x14ac:dyDescent="0.25">
      <c r="W94" s="20"/>
      <c r="Y94" s="20"/>
      <c r="AF94" s="20"/>
      <c r="AG94" s="20"/>
      <c r="AH94" s="20"/>
      <c r="AI94" s="20"/>
      <c r="AV94" s="23"/>
    </row>
    <row r="95" spans="23:48" x14ac:dyDescent="0.25">
      <c r="W95" s="20"/>
      <c r="Y95" s="20"/>
      <c r="AF95" s="20"/>
      <c r="AG95" s="20"/>
      <c r="AH95" s="20"/>
      <c r="AI95" s="20"/>
      <c r="AV95" s="23"/>
    </row>
    <row r="96" spans="23:48" x14ac:dyDescent="0.25">
      <c r="W96" s="20"/>
      <c r="Y96" s="20"/>
      <c r="AF96" s="20"/>
      <c r="AG96" s="20"/>
      <c r="AH96" s="20"/>
      <c r="AI96" s="20"/>
      <c r="AV96" s="23"/>
    </row>
    <row r="97" spans="23:48" x14ac:dyDescent="0.25">
      <c r="W97" s="20"/>
      <c r="Y97" s="20"/>
      <c r="AF97" s="20"/>
      <c r="AG97" s="20"/>
      <c r="AH97" s="20"/>
      <c r="AI97" s="20"/>
      <c r="AV97" s="23"/>
    </row>
    <row r="98" spans="23:48" x14ac:dyDescent="0.25">
      <c r="W98" s="20"/>
      <c r="Y98" s="20"/>
      <c r="AF98" s="20"/>
      <c r="AG98" s="20"/>
      <c r="AH98" s="20"/>
      <c r="AI98" s="20"/>
      <c r="AV98" s="23"/>
    </row>
    <row r="99" spans="23:48" x14ac:dyDescent="0.25">
      <c r="W99" s="20"/>
      <c r="Y99" s="20"/>
      <c r="AF99" s="20"/>
      <c r="AG99" s="20"/>
      <c r="AH99" s="20"/>
      <c r="AI99" s="20"/>
      <c r="AV99" s="23"/>
    </row>
    <row r="100" spans="23:48" x14ac:dyDescent="0.25">
      <c r="W100" s="20"/>
      <c r="Y100" s="20"/>
      <c r="AF100" s="20"/>
      <c r="AG100" s="20"/>
      <c r="AH100" s="20"/>
      <c r="AI100" s="20"/>
      <c r="AV100" s="23"/>
    </row>
    <row r="101" spans="23:48" x14ac:dyDescent="0.25">
      <c r="W101" s="20"/>
      <c r="Y101" s="20"/>
      <c r="AF101" s="20"/>
      <c r="AG101" s="20"/>
      <c r="AH101" s="20"/>
      <c r="AI101" s="20"/>
      <c r="AV101" s="23"/>
    </row>
    <row r="102" spans="23:48" x14ac:dyDescent="0.25">
      <c r="W102" s="20"/>
      <c r="Y102" s="20"/>
      <c r="AF102" s="20"/>
      <c r="AG102" s="20"/>
      <c r="AH102" s="20"/>
      <c r="AI102" s="20"/>
      <c r="AV102" s="23"/>
    </row>
    <row r="103" spans="23:48" x14ac:dyDescent="0.25">
      <c r="W103" s="20"/>
      <c r="Y103" s="20"/>
      <c r="AF103" s="20"/>
      <c r="AG103" s="20"/>
      <c r="AH103" s="20"/>
      <c r="AI103" s="20"/>
      <c r="AV103" s="23"/>
    </row>
    <row r="104" spans="23:48" x14ac:dyDescent="0.25">
      <c r="W104" s="20"/>
      <c r="Y104" s="20"/>
      <c r="AF104" s="20"/>
      <c r="AG104" s="20"/>
      <c r="AH104" s="20"/>
      <c r="AI104" s="20"/>
      <c r="AV104" s="23"/>
    </row>
    <row r="105" spans="23:48" x14ac:dyDescent="0.25">
      <c r="W105" s="20"/>
      <c r="Y105" s="20"/>
      <c r="AF105" s="20"/>
      <c r="AG105" s="20"/>
      <c r="AH105" s="20"/>
      <c r="AI105" s="20"/>
      <c r="AV105" s="23"/>
    </row>
    <row r="106" spans="23:48" x14ac:dyDescent="0.25">
      <c r="W106" s="20"/>
      <c r="Y106" s="20"/>
      <c r="AF106" s="20"/>
      <c r="AG106" s="20"/>
      <c r="AH106" s="20"/>
      <c r="AI106" s="20"/>
      <c r="AV106" s="23"/>
    </row>
    <row r="107" spans="23:48" x14ac:dyDescent="0.25">
      <c r="W107" s="20"/>
      <c r="Y107" s="20"/>
      <c r="AF107" s="20"/>
      <c r="AG107" s="20"/>
      <c r="AH107" s="20"/>
      <c r="AI107" s="20"/>
      <c r="AV107" s="23"/>
    </row>
    <row r="108" spans="23:48" x14ac:dyDescent="0.25">
      <c r="W108" s="20"/>
      <c r="Y108" s="20"/>
      <c r="AF108" s="20"/>
      <c r="AG108" s="20"/>
      <c r="AH108" s="20"/>
      <c r="AI108" s="20"/>
      <c r="AV108" s="23"/>
    </row>
    <row r="109" spans="23:48" x14ac:dyDescent="0.25">
      <c r="W109" s="20"/>
      <c r="Y109" s="20"/>
      <c r="AF109" s="20"/>
      <c r="AG109" s="20"/>
      <c r="AH109" s="20"/>
      <c r="AI109" s="20"/>
      <c r="AV109" s="23"/>
    </row>
    <row r="110" spans="23:48" x14ac:dyDescent="0.25">
      <c r="W110" s="20"/>
      <c r="Y110" s="20"/>
      <c r="AF110" s="20"/>
      <c r="AG110" s="20"/>
      <c r="AH110" s="20"/>
      <c r="AI110" s="20"/>
      <c r="AV110" s="23"/>
    </row>
    <row r="111" spans="23:48" x14ac:dyDescent="0.25">
      <c r="W111" s="20"/>
      <c r="Y111" s="20"/>
      <c r="AF111" s="20"/>
      <c r="AG111" s="20"/>
      <c r="AH111" s="20"/>
      <c r="AI111" s="20"/>
      <c r="AV111" s="23"/>
    </row>
    <row r="112" spans="23:48" x14ac:dyDescent="0.25">
      <c r="W112" s="20"/>
      <c r="Y112" s="20"/>
      <c r="AF112" s="20"/>
      <c r="AG112" s="20"/>
      <c r="AH112" s="20"/>
      <c r="AI112" s="20"/>
      <c r="AV112" s="23"/>
    </row>
    <row r="113" spans="23:48" x14ac:dyDescent="0.25">
      <c r="W113" s="20"/>
      <c r="Y113" s="20"/>
      <c r="AF113" s="20"/>
      <c r="AG113" s="20"/>
      <c r="AH113" s="20"/>
      <c r="AI113" s="20"/>
      <c r="AV113" s="23"/>
    </row>
    <row r="114" spans="23:48" x14ac:dyDescent="0.25">
      <c r="W114" s="20"/>
      <c r="Y114" s="20"/>
      <c r="AF114" s="20"/>
      <c r="AG114" s="20"/>
      <c r="AH114" s="20"/>
      <c r="AI114" s="20"/>
      <c r="AV114" s="23"/>
    </row>
    <row r="115" spans="23:48" x14ac:dyDescent="0.25">
      <c r="W115" s="20"/>
      <c r="Y115" s="20"/>
      <c r="AF115" s="20"/>
      <c r="AG115" s="20"/>
      <c r="AH115" s="20"/>
      <c r="AI115" s="20"/>
      <c r="AV115" s="23"/>
    </row>
    <row r="116" spans="23:48" x14ac:dyDescent="0.25">
      <c r="W116" s="20"/>
      <c r="Y116" s="20"/>
      <c r="AF116" s="20"/>
      <c r="AG116" s="20"/>
      <c r="AH116" s="20"/>
      <c r="AI116" s="20"/>
      <c r="AV116" s="23"/>
    </row>
    <row r="117" spans="23:48" x14ac:dyDescent="0.25">
      <c r="W117" s="20"/>
      <c r="Y117" s="20"/>
      <c r="AF117" s="20"/>
      <c r="AG117" s="20"/>
      <c r="AH117" s="20"/>
      <c r="AI117" s="20"/>
      <c r="AV117" s="23"/>
    </row>
    <row r="118" spans="23:48" x14ac:dyDescent="0.25">
      <c r="W118" s="20"/>
      <c r="Y118" s="20"/>
      <c r="AF118" s="20"/>
      <c r="AG118" s="20"/>
      <c r="AH118" s="20"/>
      <c r="AI118" s="20"/>
      <c r="AV118" s="23"/>
    </row>
    <row r="119" spans="23:48" x14ac:dyDescent="0.25">
      <c r="W119" s="20"/>
      <c r="Y119" s="20"/>
      <c r="AF119" s="20"/>
      <c r="AG119" s="20"/>
      <c r="AH119" s="20"/>
      <c r="AI119" s="20"/>
      <c r="AV119" s="23"/>
    </row>
    <row r="120" spans="23:48" x14ac:dyDescent="0.25">
      <c r="W120" s="20"/>
      <c r="Y120" s="20"/>
      <c r="AF120" s="20"/>
      <c r="AG120" s="20"/>
      <c r="AH120" s="20"/>
      <c r="AI120" s="20"/>
      <c r="AV120" s="23"/>
    </row>
    <row r="121" spans="23:48" x14ac:dyDescent="0.25">
      <c r="W121" s="20"/>
      <c r="Y121" s="20"/>
      <c r="AF121" s="20"/>
      <c r="AG121" s="20"/>
      <c r="AH121" s="20"/>
      <c r="AI121" s="20"/>
      <c r="AV121" s="23"/>
    </row>
    <row r="122" spans="23:48" x14ac:dyDescent="0.25">
      <c r="W122" s="20"/>
      <c r="Y122" s="20"/>
      <c r="AF122" s="20"/>
      <c r="AG122" s="20"/>
      <c r="AH122" s="20"/>
      <c r="AI122" s="20"/>
      <c r="AV122" s="23"/>
    </row>
    <row r="123" spans="23:48" x14ac:dyDescent="0.25">
      <c r="W123" s="20"/>
      <c r="Y123" s="20"/>
      <c r="AF123" s="20"/>
      <c r="AG123" s="20"/>
      <c r="AH123" s="20"/>
      <c r="AI123" s="20"/>
      <c r="AV123" s="23"/>
    </row>
    <row r="124" spans="23:48" x14ac:dyDescent="0.25">
      <c r="W124" s="20"/>
      <c r="Y124" s="20"/>
      <c r="AF124" s="20"/>
      <c r="AG124" s="20"/>
      <c r="AH124" s="20"/>
      <c r="AI124" s="20"/>
      <c r="AV124" s="23"/>
    </row>
    <row r="125" spans="23:48" x14ac:dyDescent="0.25">
      <c r="W125" s="20"/>
      <c r="Y125" s="20"/>
      <c r="AF125" s="20"/>
      <c r="AG125" s="20"/>
      <c r="AH125" s="20"/>
      <c r="AI125" s="20"/>
      <c r="AV125" s="23"/>
    </row>
    <row r="126" spans="23:48" x14ac:dyDescent="0.25">
      <c r="W126" s="20"/>
      <c r="Y126" s="20"/>
      <c r="AF126" s="20"/>
      <c r="AG126" s="20"/>
      <c r="AH126" s="20"/>
      <c r="AI126" s="20"/>
      <c r="AV126" s="23"/>
    </row>
    <row r="127" spans="23:48" x14ac:dyDescent="0.25">
      <c r="W127" s="20"/>
      <c r="Y127" s="20"/>
      <c r="AF127" s="20"/>
      <c r="AG127" s="20"/>
      <c r="AH127" s="20"/>
      <c r="AI127" s="20"/>
      <c r="AV127" s="23"/>
    </row>
    <row r="128" spans="23:48" x14ac:dyDescent="0.25">
      <c r="W128" s="20"/>
      <c r="Y128" s="20"/>
      <c r="AF128" s="20"/>
      <c r="AG128" s="20"/>
      <c r="AH128" s="20"/>
      <c r="AI128" s="20"/>
      <c r="AV128" s="23"/>
    </row>
    <row r="129" spans="23:48" x14ac:dyDescent="0.25">
      <c r="W129" s="20"/>
      <c r="Y129" s="20"/>
      <c r="AF129" s="20"/>
      <c r="AG129" s="20"/>
      <c r="AH129" s="20"/>
      <c r="AI129" s="20"/>
      <c r="AV129" s="23"/>
    </row>
    <row r="130" spans="23:48" x14ac:dyDescent="0.25">
      <c r="W130" s="20"/>
      <c r="Y130" s="20"/>
      <c r="AF130" s="20"/>
      <c r="AG130" s="20"/>
      <c r="AH130" s="20"/>
      <c r="AI130" s="20"/>
      <c r="AV130" s="23"/>
    </row>
    <row r="131" spans="23:48" x14ac:dyDescent="0.25">
      <c r="W131" s="20"/>
      <c r="Y131" s="20"/>
      <c r="AF131" s="20"/>
      <c r="AG131" s="20"/>
      <c r="AH131" s="20"/>
      <c r="AI131" s="20"/>
      <c r="AV131" s="23"/>
    </row>
    <row r="132" spans="23:48" x14ac:dyDescent="0.25">
      <c r="W132" s="20"/>
      <c r="Y132" s="20"/>
      <c r="AF132" s="20"/>
      <c r="AG132" s="20"/>
      <c r="AH132" s="20"/>
      <c r="AI132" s="20"/>
      <c r="AV132" s="23"/>
    </row>
    <row r="133" spans="23:48" x14ac:dyDescent="0.25">
      <c r="W133" s="20"/>
      <c r="Y133" s="20"/>
      <c r="AF133" s="20"/>
      <c r="AG133" s="20"/>
      <c r="AH133" s="20"/>
      <c r="AI133" s="20"/>
      <c r="AV133" s="23"/>
    </row>
    <row r="134" spans="23:48" x14ac:dyDescent="0.25">
      <c r="W134" s="20"/>
      <c r="Y134" s="20"/>
      <c r="AF134" s="20"/>
      <c r="AG134" s="20"/>
      <c r="AH134" s="20"/>
      <c r="AI134" s="20"/>
      <c r="AV134" s="23"/>
    </row>
    <row r="135" spans="23:48" x14ac:dyDescent="0.25">
      <c r="W135" s="20"/>
      <c r="Y135" s="20"/>
      <c r="AF135" s="20"/>
      <c r="AG135" s="20"/>
      <c r="AH135" s="20"/>
      <c r="AI135" s="20"/>
      <c r="AV135" s="23"/>
    </row>
    <row r="136" spans="23:48" x14ac:dyDescent="0.25">
      <c r="W136" s="20"/>
      <c r="Y136" s="20"/>
      <c r="AF136" s="20"/>
      <c r="AG136" s="20"/>
      <c r="AH136" s="20"/>
      <c r="AI136" s="20"/>
      <c r="AV136" s="23"/>
    </row>
    <row r="137" spans="23:48" x14ac:dyDescent="0.25">
      <c r="W137" s="20"/>
      <c r="Y137" s="20"/>
      <c r="AF137" s="20"/>
      <c r="AG137" s="20"/>
      <c r="AH137" s="20"/>
      <c r="AI137" s="20"/>
      <c r="AV137" s="23"/>
    </row>
    <row r="138" spans="23:48" x14ac:dyDescent="0.25">
      <c r="W138" s="20"/>
      <c r="Y138" s="20"/>
      <c r="AF138" s="20"/>
      <c r="AG138" s="20"/>
      <c r="AH138" s="20"/>
      <c r="AI138" s="20"/>
      <c r="AV138" s="23"/>
    </row>
    <row r="139" spans="23:48" x14ac:dyDescent="0.25">
      <c r="W139" s="20"/>
      <c r="Y139" s="20"/>
      <c r="AF139" s="20"/>
      <c r="AG139" s="20"/>
      <c r="AH139" s="20"/>
      <c r="AI139" s="20"/>
      <c r="AV139" s="23"/>
    </row>
    <row r="140" spans="23:48" x14ac:dyDescent="0.25">
      <c r="W140" s="20"/>
      <c r="Y140" s="20"/>
      <c r="AF140" s="20"/>
      <c r="AG140" s="20"/>
      <c r="AH140" s="20"/>
      <c r="AI140" s="20"/>
      <c r="AV140" s="23"/>
    </row>
    <row r="141" spans="23:48" x14ac:dyDescent="0.25">
      <c r="W141" s="20"/>
      <c r="Y141" s="20"/>
      <c r="AF141" s="20"/>
      <c r="AG141" s="20"/>
      <c r="AH141" s="20"/>
      <c r="AI141" s="20"/>
      <c r="AV141" s="23"/>
    </row>
    <row r="142" spans="23:48" x14ac:dyDescent="0.25">
      <c r="W142" s="20"/>
      <c r="Y142" s="20"/>
      <c r="AF142" s="20"/>
      <c r="AG142" s="20"/>
      <c r="AH142" s="20"/>
      <c r="AI142" s="20"/>
      <c r="AV142" s="23"/>
    </row>
    <row r="143" spans="23:48" x14ac:dyDescent="0.25">
      <c r="W143" s="20"/>
      <c r="Y143" s="20"/>
      <c r="AF143" s="20"/>
      <c r="AG143" s="20"/>
      <c r="AH143" s="20"/>
      <c r="AI143" s="20"/>
      <c r="AV143" s="23"/>
    </row>
    <row r="144" spans="23:48" x14ac:dyDescent="0.25">
      <c r="W144" s="20"/>
      <c r="Y144" s="20"/>
      <c r="AF144" s="20"/>
      <c r="AG144" s="20"/>
      <c r="AH144" s="20"/>
      <c r="AI144" s="20"/>
      <c r="AV144" s="23"/>
    </row>
    <row r="145" spans="23:48" x14ac:dyDescent="0.25">
      <c r="W145" s="20"/>
      <c r="Y145" s="20"/>
      <c r="AF145" s="20"/>
      <c r="AG145" s="20"/>
      <c r="AH145" s="20"/>
      <c r="AI145" s="20"/>
      <c r="AV145" s="23"/>
    </row>
    <row r="146" spans="23:48" x14ac:dyDescent="0.25">
      <c r="W146" s="20"/>
      <c r="Y146" s="20"/>
      <c r="AF146" s="20"/>
      <c r="AG146" s="20"/>
      <c r="AH146" s="20"/>
      <c r="AI146" s="20"/>
      <c r="AV146" s="23"/>
    </row>
    <row r="147" spans="23:48" x14ac:dyDescent="0.25">
      <c r="W147" s="20"/>
      <c r="Y147" s="20"/>
      <c r="AF147" s="20"/>
      <c r="AG147" s="20"/>
      <c r="AH147" s="20"/>
      <c r="AI147" s="20"/>
      <c r="AV147" s="23"/>
    </row>
    <row r="148" spans="23:48" x14ac:dyDescent="0.25">
      <c r="W148" s="20"/>
      <c r="Y148" s="20"/>
      <c r="AF148" s="20"/>
      <c r="AG148" s="20"/>
      <c r="AH148" s="20"/>
      <c r="AI148" s="20"/>
      <c r="AV148" s="23"/>
    </row>
    <row r="149" spans="23:48" x14ac:dyDescent="0.25">
      <c r="W149" s="20"/>
      <c r="Y149" s="20"/>
      <c r="AF149" s="20"/>
      <c r="AG149" s="20"/>
      <c r="AH149" s="20"/>
      <c r="AI149" s="20"/>
      <c r="AV149" s="23"/>
    </row>
    <row r="150" spans="23:48" x14ac:dyDescent="0.25">
      <c r="W150" s="20"/>
      <c r="Y150" s="20"/>
      <c r="AF150" s="20"/>
      <c r="AG150" s="20"/>
      <c r="AH150" s="20"/>
      <c r="AI150" s="20"/>
      <c r="AV150" s="23"/>
    </row>
    <row r="151" spans="23:48" x14ac:dyDescent="0.25">
      <c r="W151" s="20"/>
      <c r="Y151" s="20"/>
      <c r="AF151" s="20"/>
      <c r="AG151" s="20"/>
      <c r="AH151" s="20"/>
      <c r="AI151" s="20"/>
      <c r="AV151" s="23"/>
    </row>
    <row r="152" spans="23:48" x14ac:dyDescent="0.25">
      <c r="W152" s="20"/>
      <c r="Y152" s="20"/>
      <c r="AF152" s="20"/>
      <c r="AG152" s="20"/>
      <c r="AH152" s="20"/>
      <c r="AI152" s="20"/>
      <c r="AV152" s="23"/>
    </row>
    <row r="153" spans="23:48" x14ac:dyDescent="0.25">
      <c r="W153" s="20"/>
      <c r="Y153" s="20"/>
      <c r="AF153" s="20"/>
      <c r="AG153" s="20"/>
      <c r="AH153" s="20"/>
      <c r="AI153" s="20"/>
      <c r="AV153" s="23"/>
    </row>
    <row r="154" spans="23:48" x14ac:dyDescent="0.25">
      <c r="W154" s="20"/>
      <c r="Y154" s="20"/>
      <c r="AF154" s="20"/>
      <c r="AG154" s="20"/>
      <c r="AH154" s="20"/>
      <c r="AI154" s="20"/>
      <c r="AV154" s="23"/>
    </row>
    <row r="155" spans="23:48" x14ac:dyDescent="0.25">
      <c r="W155" s="20"/>
      <c r="Y155" s="20"/>
      <c r="AF155" s="20"/>
      <c r="AG155" s="20"/>
      <c r="AH155" s="20"/>
      <c r="AI155" s="20"/>
      <c r="AV155" s="23"/>
    </row>
    <row r="156" spans="23:48" x14ac:dyDescent="0.25">
      <c r="W156" s="20"/>
      <c r="Y156" s="20"/>
      <c r="AF156" s="20"/>
      <c r="AG156" s="20"/>
      <c r="AH156" s="20"/>
      <c r="AI156" s="20"/>
      <c r="AV156" s="23"/>
    </row>
    <row r="157" spans="23:48" x14ac:dyDescent="0.25">
      <c r="W157" s="20"/>
      <c r="Y157" s="20"/>
      <c r="AF157" s="20"/>
      <c r="AG157" s="20"/>
      <c r="AH157" s="20"/>
      <c r="AI157" s="20"/>
      <c r="AV157" s="23"/>
    </row>
    <row r="158" spans="23:48" x14ac:dyDescent="0.25">
      <c r="W158" s="20"/>
      <c r="Y158" s="20"/>
      <c r="AF158" s="20"/>
      <c r="AG158" s="20"/>
      <c r="AH158" s="20"/>
      <c r="AI158" s="20"/>
      <c r="AV158" s="23"/>
    </row>
    <row r="159" spans="23:48" x14ac:dyDescent="0.25">
      <c r="W159" s="20"/>
      <c r="Y159" s="20"/>
      <c r="AF159" s="20"/>
      <c r="AG159" s="20"/>
      <c r="AH159" s="20"/>
      <c r="AI159" s="20"/>
      <c r="AV159" s="23"/>
    </row>
    <row r="160" spans="23:48" x14ac:dyDescent="0.25">
      <c r="W160" s="20"/>
      <c r="Y160" s="20"/>
      <c r="AF160" s="20"/>
      <c r="AG160" s="20"/>
      <c r="AH160" s="20"/>
      <c r="AI160" s="20"/>
      <c r="AV160" s="23"/>
    </row>
    <row r="161" spans="23:48" x14ac:dyDescent="0.25">
      <c r="W161" s="20"/>
      <c r="Y161" s="20"/>
      <c r="AF161" s="20"/>
      <c r="AG161" s="20"/>
      <c r="AH161" s="20"/>
      <c r="AI161" s="20"/>
      <c r="AV161" s="23"/>
    </row>
    <row r="162" spans="23:48" x14ac:dyDescent="0.25">
      <c r="W162" s="20"/>
      <c r="Y162" s="20"/>
      <c r="AF162" s="20"/>
      <c r="AG162" s="20"/>
      <c r="AH162" s="20"/>
      <c r="AI162" s="20"/>
      <c r="AV162" s="23"/>
    </row>
    <row r="163" spans="23:48" x14ac:dyDescent="0.25">
      <c r="W163" s="20"/>
      <c r="Y163" s="20"/>
      <c r="AF163" s="20"/>
      <c r="AG163" s="20"/>
      <c r="AH163" s="20"/>
      <c r="AI163" s="20"/>
      <c r="AV163" s="23"/>
    </row>
    <row r="164" spans="23:48" x14ac:dyDescent="0.25">
      <c r="W164" s="20"/>
      <c r="Y164" s="20"/>
      <c r="AF164" s="20"/>
      <c r="AG164" s="20"/>
      <c r="AH164" s="20"/>
      <c r="AI164" s="20"/>
      <c r="AV164" s="23"/>
    </row>
    <row r="165" spans="23:48" x14ac:dyDescent="0.25">
      <c r="W165" s="20"/>
      <c r="Y165" s="20"/>
      <c r="AF165" s="20"/>
      <c r="AG165" s="20"/>
      <c r="AH165" s="20"/>
      <c r="AI165" s="20"/>
      <c r="AV165" s="23"/>
    </row>
    <row r="166" spans="23:48" x14ac:dyDescent="0.25">
      <c r="W166" s="20"/>
      <c r="Y166" s="20"/>
      <c r="AF166" s="20"/>
      <c r="AG166" s="20"/>
      <c r="AH166" s="20"/>
      <c r="AI166" s="20"/>
      <c r="AV166" s="23"/>
    </row>
    <row r="167" spans="23:48" x14ac:dyDescent="0.25">
      <c r="W167" s="20"/>
      <c r="Y167" s="20"/>
      <c r="AF167" s="20"/>
      <c r="AG167" s="20"/>
      <c r="AH167" s="20"/>
      <c r="AI167" s="20"/>
      <c r="AV167" s="23"/>
    </row>
    <row r="168" spans="23:48" x14ac:dyDescent="0.25">
      <c r="W168" s="20"/>
      <c r="Y168" s="20"/>
      <c r="AF168" s="20"/>
      <c r="AG168" s="20"/>
      <c r="AH168" s="20"/>
      <c r="AI168" s="20"/>
      <c r="AV168" s="23"/>
    </row>
    <row r="169" spans="23:48" x14ac:dyDescent="0.25">
      <c r="W169" s="20"/>
      <c r="Y169" s="20"/>
      <c r="AF169" s="20"/>
      <c r="AG169" s="20"/>
      <c r="AH169" s="20"/>
      <c r="AI169" s="20"/>
      <c r="AV169" s="23"/>
    </row>
    <row r="170" spans="23:48" x14ac:dyDescent="0.25">
      <c r="W170" s="20"/>
      <c r="Y170" s="20"/>
      <c r="AF170" s="20"/>
      <c r="AG170" s="20"/>
      <c r="AH170" s="20"/>
      <c r="AI170" s="20"/>
      <c r="AV170" s="23"/>
    </row>
    <row r="171" spans="23:48" x14ac:dyDescent="0.25">
      <c r="W171" s="20"/>
      <c r="Y171" s="20"/>
      <c r="AF171" s="20"/>
      <c r="AG171" s="20"/>
      <c r="AH171" s="20"/>
      <c r="AI171" s="20"/>
      <c r="AV171" s="23"/>
    </row>
    <row r="172" spans="23:48" x14ac:dyDescent="0.25">
      <c r="W172" s="20"/>
      <c r="Y172" s="20"/>
      <c r="AF172" s="20"/>
      <c r="AG172" s="20"/>
      <c r="AH172" s="20"/>
      <c r="AI172" s="20"/>
      <c r="AV172" s="23"/>
    </row>
    <row r="173" spans="23:48" x14ac:dyDescent="0.25">
      <c r="W173" s="20"/>
      <c r="Y173" s="20"/>
      <c r="AF173" s="20"/>
      <c r="AG173" s="20"/>
      <c r="AH173" s="20"/>
      <c r="AI173" s="20"/>
      <c r="AV173" s="23"/>
    </row>
    <row r="174" spans="23:48" x14ac:dyDescent="0.25">
      <c r="W174" s="20"/>
      <c r="Y174" s="20"/>
      <c r="AF174" s="20"/>
      <c r="AG174" s="20"/>
      <c r="AH174" s="20"/>
      <c r="AI174" s="20"/>
      <c r="AV174" s="23"/>
    </row>
    <row r="175" spans="23:48" x14ac:dyDescent="0.25">
      <c r="W175" s="20"/>
      <c r="Y175" s="20"/>
      <c r="AF175" s="20"/>
      <c r="AG175" s="20"/>
      <c r="AH175" s="20"/>
      <c r="AI175" s="20"/>
      <c r="AV175" s="23"/>
    </row>
    <row r="176" spans="23:48" x14ac:dyDescent="0.25">
      <c r="W176" s="20"/>
      <c r="Y176" s="20"/>
      <c r="AF176" s="20"/>
      <c r="AG176" s="20"/>
      <c r="AH176" s="20"/>
      <c r="AI176" s="20"/>
      <c r="AV176" s="23"/>
    </row>
    <row r="177" spans="23:48" x14ac:dyDescent="0.25">
      <c r="W177" s="20"/>
      <c r="Y177" s="20"/>
      <c r="AF177" s="20"/>
      <c r="AG177" s="20"/>
      <c r="AH177" s="20"/>
      <c r="AI177" s="20"/>
      <c r="AV177" s="23"/>
    </row>
    <row r="178" spans="23:48" x14ac:dyDescent="0.25">
      <c r="W178" s="20"/>
      <c r="Y178" s="20"/>
      <c r="AF178" s="20"/>
      <c r="AG178" s="20"/>
      <c r="AH178" s="20"/>
      <c r="AI178" s="20"/>
      <c r="AV178" s="23"/>
    </row>
    <row r="179" spans="23:48" x14ac:dyDescent="0.25">
      <c r="W179" s="20"/>
      <c r="Y179" s="20"/>
      <c r="AF179" s="20"/>
      <c r="AG179" s="20"/>
      <c r="AH179" s="20"/>
      <c r="AI179" s="20"/>
      <c r="AV179" s="23"/>
    </row>
    <row r="180" spans="23:48" x14ac:dyDescent="0.25">
      <c r="W180" s="20"/>
      <c r="Y180" s="20"/>
      <c r="AF180" s="20"/>
      <c r="AG180" s="20"/>
      <c r="AH180" s="20"/>
      <c r="AI180" s="20"/>
      <c r="AV180" s="23"/>
    </row>
    <row r="181" spans="23:48" x14ac:dyDescent="0.25">
      <c r="W181" s="20"/>
      <c r="Y181" s="20"/>
      <c r="AF181" s="20"/>
      <c r="AG181" s="20"/>
      <c r="AH181" s="20"/>
      <c r="AI181" s="20"/>
      <c r="AV181" s="23"/>
    </row>
    <row r="182" spans="23:48" x14ac:dyDescent="0.25">
      <c r="W182" s="20"/>
      <c r="Y182" s="20"/>
      <c r="AF182" s="20"/>
      <c r="AG182" s="20"/>
      <c r="AH182" s="20"/>
      <c r="AI182" s="20"/>
      <c r="AV182" s="23"/>
    </row>
    <row r="183" spans="23:48" x14ac:dyDescent="0.25">
      <c r="W183" s="20"/>
      <c r="Y183" s="20"/>
      <c r="AF183" s="20"/>
      <c r="AG183" s="20"/>
      <c r="AH183" s="20"/>
      <c r="AI183" s="20"/>
      <c r="AV183" s="23"/>
    </row>
    <row r="184" spans="23:48" x14ac:dyDescent="0.25">
      <c r="W184" s="20"/>
      <c r="Y184" s="20"/>
      <c r="AF184" s="20"/>
      <c r="AG184" s="20"/>
      <c r="AH184" s="20"/>
      <c r="AI184" s="20"/>
      <c r="AV184" s="23"/>
    </row>
    <row r="185" spans="23:48" x14ac:dyDescent="0.25">
      <c r="W185" s="20"/>
      <c r="Y185" s="20"/>
      <c r="AF185" s="20"/>
      <c r="AG185" s="20"/>
      <c r="AH185" s="20"/>
      <c r="AI185" s="20"/>
      <c r="AV185" s="23"/>
    </row>
    <row r="186" spans="23:48" x14ac:dyDescent="0.25">
      <c r="W186" s="20"/>
      <c r="Y186" s="20"/>
      <c r="AF186" s="20"/>
      <c r="AG186" s="20"/>
      <c r="AH186" s="20"/>
      <c r="AI186" s="20"/>
      <c r="AV186" s="23"/>
    </row>
    <row r="187" spans="23:48" x14ac:dyDescent="0.25">
      <c r="W187" s="20"/>
      <c r="Y187" s="20"/>
      <c r="AF187" s="20"/>
      <c r="AG187" s="20"/>
      <c r="AH187" s="20"/>
      <c r="AI187" s="20"/>
      <c r="AV187" s="23"/>
    </row>
    <row r="188" spans="23:48" x14ac:dyDescent="0.25">
      <c r="W188" s="20"/>
      <c r="Y188" s="20"/>
      <c r="AF188" s="20"/>
      <c r="AG188" s="20"/>
      <c r="AH188" s="20"/>
      <c r="AI188" s="20"/>
      <c r="AV188" s="23"/>
    </row>
    <row r="189" spans="23:48" x14ac:dyDescent="0.25">
      <c r="W189" s="20"/>
      <c r="Y189" s="20"/>
      <c r="AF189" s="20"/>
      <c r="AG189" s="20"/>
      <c r="AH189" s="20"/>
      <c r="AI189" s="20"/>
      <c r="AV189" s="23"/>
    </row>
    <row r="190" spans="23:48" x14ac:dyDescent="0.25">
      <c r="W190" s="20"/>
      <c r="Y190" s="20"/>
      <c r="AF190" s="20"/>
      <c r="AG190" s="20"/>
      <c r="AH190" s="20"/>
      <c r="AI190" s="20"/>
      <c r="AV190" s="23"/>
    </row>
    <row r="191" spans="23:48" x14ac:dyDescent="0.25">
      <c r="W191" s="20"/>
      <c r="Y191" s="20"/>
      <c r="AF191" s="20"/>
      <c r="AG191" s="20"/>
      <c r="AH191" s="20"/>
      <c r="AI191" s="20"/>
      <c r="AV191" s="23"/>
    </row>
    <row r="192" spans="23:48" x14ac:dyDescent="0.25">
      <c r="W192" s="20"/>
      <c r="Y192" s="20"/>
      <c r="AF192" s="20"/>
      <c r="AG192" s="20"/>
      <c r="AH192" s="20"/>
      <c r="AI192" s="20"/>
      <c r="AV192" s="23"/>
    </row>
    <row r="193" spans="23:48" x14ac:dyDescent="0.25">
      <c r="W193" s="20"/>
      <c r="Y193" s="20"/>
      <c r="AF193" s="20"/>
      <c r="AG193" s="20"/>
      <c r="AH193" s="20"/>
      <c r="AI193" s="20"/>
      <c r="AV193" s="23"/>
    </row>
    <row r="194" spans="23:48" x14ac:dyDescent="0.25">
      <c r="W194" s="20"/>
      <c r="Y194" s="20"/>
      <c r="AF194" s="20"/>
      <c r="AG194" s="20"/>
      <c r="AH194" s="20"/>
      <c r="AI194" s="20"/>
      <c r="AV194" s="23"/>
    </row>
    <row r="195" spans="23:48" x14ac:dyDescent="0.25">
      <c r="W195" s="20"/>
      <c r="Y195" s="20"/>
      <c r="AF195" s="20"/>
      <c r="AG195" s="20"/>
      <c r="AH195" s="20"/>
      <c r="AI195" s="20"/>
      <c r="AV195" s="23"/>
    </row>
    <row r="196" spans="23:48" x14ac:dyDescent="0.25">
      <c r="W196" s="20"/>
      <c r="Y196" s="20"/>
      <c r="AF196" s="20"/>
      <c r="AG196" s="20"/>
      <c r="AH196" s="20"/>
      <c r="AI196" s="20"/>
      <c r="AV196" s="23"/>
    </row>
    <row r="197" spans="23:48" x14ac:dyDescent="0.25">
      <c r="W197" s="20"/>
      <c r="Y197" s="20"/>
      <c r="AF197" s="20"/>
      <c r="AG197" s="20"/>
      <c r="AH197" s="20"/>
      <c r="AI197" s="20"/>
      <c r="AV197" s="23"/>
    </row>
    <row r="198" spans="23:48" x14ac:dyDescent="0.25">
      <c r="W198" s="20"/>
      <c r="Y198" s="20"/>
      <c r="AF198" s="20"/>
      <c r="AG198" s="20"/>
      <c r="AH198" s="20"/>
      <c r="AI198" s="20"/>
      <c r="AV198" s="23"/>
    </row>
    <row r="199" spans="23:48" x14ac:dyDescent="0.25">
      <c r="W199" s="20"/>
      <c r="Y199" s="20"/>
      <c r="AF199" s="20"/>
      <c r="AG199" s="20"/>
      <c r="AH199" s="20"/>
      <c r="AI199" s="20"/>
      <c r="AV199" s="23"/>
    </row>
    <row r="200" spans="23:48" x14ac:dyDescent="0.25">
      <c r="W200" s="20"/>
      <c r="Y200" s="20"/>
      <c r="AF200" s="20"/>
      <c r="AG200" s="20"/>
      <c r="AH200" s="20"/>
      <c r="AI200" s="20"/>
      <c r="AV200" s="23"/>
    </row>
    <row r="201" spans="23:48" x14ac:dyDescent="0.25">
      <c r="W201" s="20"/>
      <c r="Y201" s="20"/>
      <c r="AF201" s="20"/>
      <c r="AG201" s="20"/>
      <c r="AH201" s="20"/>
      <c r="AI201" s="20"/>
      <c r="AV201" s="23"/>
    </row>
    <row r="202" spans="23:48" x14ac:dyDescent="0.25">
      <c r="W202" s="20"/>
      <c r="Y202" s="20"/>
      <c r="AF202" s="20"/>
      <c r="AG202" s="20"/>
      <c r="AH202" s="20"/>
      <c r="AI202" s="20"/>
      <c r="AV202" s="23"/>
    </row>
    <row r="203" spans="23:48" x14ac:dyDescent="0.25">
      <c r="W203" s="20"/>
      <c r="Y203" s="20"/>
      <c r="AF203" s="20"/>
      <c r="AG203" s="20"/>
      <c r="AH203" s="20"/>
      <c r="AI203" s="20"/>
      <c r="AV203" s="23"/>
    </row>
    <row r="204" spans="23:48" x14ac:dyDescent="0.25">
      <c r="W204" s="20"/>
      <c r="Y204" s="20"/>
      <c r="AF204" s="20"/>
      <c r="AG204" s="20"/>
      <c r="AH204" s="20"/>
      <c r="AI204" s="20"/>
      <c r="AV204" s="23"/>
    </row>
    <row r="205" spans="23:48" x14ac:dyDescent="0.25">
      <c r="W205" s="20"/>
      <c r="Y205" s="20"/>
      <c r="AF205" s="20"/>
      <c r="AG205" s="20"/>
      <c r="AH205" s="20"/>
      <c r="AI205" s="20"/>
      <c r="AV205" s="23"/>
    </row>
    <row r="206" spans="23:48" x14ac:dyDescent="0.25">
      <c r="W206" s="20"/>
      <c r="Y206" s="20"/>
      <c r="AF206" s="20"/>
      <c r="AG206" s="20"/>
      <c r="AH206" s="20"/>
      <c r="AI206" s="20"/>
      <c r="AV206" s="23"/>
    </row>
    <row r="207" spans="23:48" x14ac:dyDescent="0.25">
      <c r="W207" s="20"/>
      <c r="Y207" s="20"/>
      <c r="AF207" s="20"/>
      <c r="AG207" s="20"/>
      <c r="AH207" s="20"/>
      <c r="AI207" s="20"/>
      <c r="AV207" s="23"/>
    </row>
    <row r="208" spans="23:48" x14ac:dyDescent="0.25">
      <c r="W208" s="20"/>
      <c r="Y208" s="20"/>
      <c r="AF208" s="20"/>
      <c r="AG208" s="20"/>
      <c r="AH208" s="20"/>
      <c r="AI208" s="20"/>
      <c r="AV208" s="23"/>
    </row>
    <row r="209" spans="23:48" x14ac:dyDescent="0.25">
      <c r="W209" s="20"/>
      <c r="Y209" s="20"/>
      <c r="AF209" s="20"/>
      <c r="AG209" s="20"/>
      <c r="AH209" s="20"/>
      <c r="AI209" s="20"/>
      <c r="AV209" s="23"/>
    </row>
    <row r="210" spans="23:48" x14ac:dyDescent="0.25">
      <c r="W210" s="20"/>
      <c r="Y210" s="20"/>
      <c r="AF210" s="20"/>
      <c r="AG210" s="20"/>
      <c r="AH210" s="20"/>
      <c r="AI210" s="20"/>
      <c r="AV210" s="23"/>
    </row>
    <row r="211" spans="23:48" x14ac:dyDescent="0.25">
      <c r="W211" s="20"/>
      <c r="Y211" s="20"/>
      <c r="AF211" s="20"/>
      <c r="AG211" s="20"/>
      <c r="AH211" s="20"/>
      <c r="AI211" s="20"/>
      <c r="AV211" s="23"/>
    </row>
    <row r="212" spans="23:48" x14ac:dyDescent="0.25">
      <c r="W212" s="20"/>
      <c r="Y212" s="20"/>
      <c r="AF212" s="20"/>
      <c r="AG212" s="20"/>
      <c r="AH212" s="20"/>
      <c r="AI212" s="20"/>
      <c r="AV212" s="23"/>
    </row>
    <row r="213" spans="23:48" x14ac:dyDescent="0.25">
      <c r="W213" s="20"/>
      <c r="Y213" s="20"/>
      <c r="AF213" s="20"/>
      <c r="AG213" s="20"/>
      <c r="AH213" s="20"/>
      <c r="AI213" s="20"/>
      <c r="AV213" s="23"/>
    </row>
    <row r="214" spans="23:48" x14ac:dyDescent="0.25">
      <c r="W214" s="20"/>
      <c r="Y214" s="20"/>
      <c r="AF214" s="20"/>
      <c r="AG214" s="20"/>
      <c r="AH214" s="20"/>
      <c r="AI214" s="20"/>
      <c r="AV214" s="23"/>
    </row>
    <row r="215" spans="23:48" x14ac:dyDescent="0.25">
      <c r="W215" s="20"/>
      <c r="Y215" s="20"/>
      <c r="AF215" s="20"/>
      <c r="AG215" s="20"/>
      <c r="AH215" s="20"/>
      <c r="AI215" s="20"/>
      <c r="AV215" s="23"/>
    </row>
    <row r="216" spans="23:48" x14ac:dyDescent="0.25">
      <c r="W216" s="20"/>
      <c r="Y216" s="20"/>
      <c r="AF216" s="20"/>
      <c r="AG216" s="20"/>
      <c r="AH216" s="20"/>
      <c r="AI216" s="20"/>
      <c r="AV216" s="23"/>
    </row>
    <row r="217" spans="23:48" x14ac:dyDescent="0.25">
      <c r="W217" s="20"/>
      <c r="Y217" s="20"/>
      <c r="AF217" s="20"/>
      <c r="AG217" s="20"/>
      <c r="AH217" s="20"/>
      <c r="AI217" s="20"/>
      <c r="AV217" s="23"/>
    </row>
    <row r="218" spans="23:48" x14ac:dyDescent="0.25">
      <c r="W218" s="20"/>
      <c r="Y218" s="20"/>
      <c r="AF218" s="20"/>
      <c r="AG218" s="20"/>
      <c r="AH218" s="20"/>
      <c r="AI218" s="20"/>
      <c r="AV218" s="23"/>
    </row>
    <row r="219" spans="23:48" x14ac:dyDescent="0.25">
      <c r="W219" s="20"/>
      <c r="Y219" s="20"/>
      <c r="AF219" s="20"/>
      <c r="AG219" s="20"/>
      <c r="AH219" s="20"/>
      <c r="AI219" s="20"/>
      <c r="AV219" s="23"/>
    </row>
    <row r="220" spans="23:48" x14ac:dyDescent="0.25">
      <c r="W220" s="20"/>
      <c r="Y220" s="20"/>
      <c r="AF220" s="20"/>
      <c r="AG220" s="20"/>
      <c r="AH220" s="20"/>
      <c r="AI220" s="20"/>
      <c r="AV220" s="23"/>
    </row>
    <row r="221" spans="23:48" x14ac:dyDescent="0.25">
      <c r="W221" s="20"/>
      <c r="Y221" s="20"/>
      <c r="AF221" s="20"/>
      <c r="AG221" s="20"/>
      <c r="AH221" s="20"/>
      <c r="AI221" s="20"/>
      <c r="AV221" s="23"/>
    </row>
    <row r="222" spans="23:48" x14ac:dyDescent="0.25">
      <c r="W222" s="20"/>
      <c r="Y222" s="20"/>
      <c r="AF222" s="20"/>
      <c r="AG222" s="20"/>
      <c r="AH222" s="20"/>
      <c r="AI222" s="20"/>
      <c r="AV222" s="23"/>
    </row>
    <row r="223" spans="23:48" x14ac:dyDescent="0.25">
      <c r="W223" s="20"/>
      <c r="Y223" s="20"/>
      <c r="AF223" s="20"/>
      <c r="AG223" s="20"/>
      <c r="AH223" s="20"/>
      <c r="AI223" s="20"/>
      <c r="AV223" s="23"/>
    </row>
    <row r="224" spans="23:48" x14ac:dyDescent="0.25">
      <c r="W224" s="20"/>
      <c r="Y224" s="20"/>
      <c r="AF224" s="20"/>
      <c r="AG224" s="20"/>
      <c r="AH224" s="20"/>
      <c r="AI224" s="20"/>
      <c r="AV224" s="23"/>
    </row>
    <row r="225" spans="23:48" x14ac:dyDescent="0.25">
      <c r="W225" s="20"/>
      <c r="Y225" s="20"/>
      <c r="AF225" s="20"/>
      <c r="AG225" s="20"/>
      <c r="AH225" s="20"/>
      <c r="AI225" s="20"/>
      <c r="AV225" s="23"/>
    </row>
    <row r="226" spans="23:48" x14ac:dyDescent="0.25">
      <c r="W226" s="20"/>
      <c r="Y226" s="20"/>
      <c r="AF226" s="20"/>
      <c r="AG226" s="20"/>
      <c r="AH226" s="20"/>
      <c r="AI226" s="20"/>
      <c r="AV226" s="23"/>
    </row>
    <row r="227" spans="23:48" x14ac:dyDescent="0.25">
      <c r="W227" s="20"/>
      <c r="Y227" s="20"/>
      <c r="AF227" s="20"/>
      <c r="AG227" s="20"/>
      <c r="AH227" s="20"/>
      <c r="AI227" s="20"/>
      <c r="AV227" s="23"/>
    </row>
    <row r="228" spans="23:48" x14ac:dyDescent="0.25">
      <c r="W228" s="20"/>
      <c r="Y228" s="20"/>
      <c r="AF228" s="20"/>
      <c r="AG228" s="20"/>
      <c r="AH228" s="20"/>
      <c r="AI228" s="20"/>
      <c r="AV228" s="23"/>
    </row>
    <row r="229" spans="23:48" x14ac:dyDescent="0.25">
      <c r="W229" s="20"/>
      <c r="Y229" s="20"/>
      <c r="AF229" s="20"/>
      <c r="AG229" s="20"/>
      <c r="AH229" s="20"/>
      <c r="AI229" s="20"/>
      <c r="AV229" s="23"/>
    </row>
    <row r="230" spans="23:48" x14ac:dyDescent="0.25">
      <c r="W230" s="20"/>
      <c r="Y230" s="20"/>
      <c r="AF230" s="20"/>
      <c r="AG230" s="20"/>
      <c r="AH230" s="20"/>
      <c r="AI230" s="20"/>
      <c r="AV230" s="23"/>
    </row>
    <row r="231" spans="23:48" x14ac:dyDescent="0.25">
      <c r="W231" s="20"/>
      <c r="Y231" s="20"/>
      <c r="AF231" s="20"/>
      <c r="AG231" s="20"/>
      <c r="AH231" s="20"/>
      <c r="AI231" s="20"/>
      <c r="AV231" s="23"/>
    </row>
    <row r="232" spans="23:48" x14ac:dyDescent="0.25">
      <c r="W232" s="20"/>
      <c r="Y232" s="20"/>
      <c r="AF232" s="20"/>
      <c r="AG232" s="20"/>
      <c r="AH232" s="20"/>
      <c r="AI232" s="20"/>
      <c r="AV232" s="23"/>
    </row>
    <row r="233" spans="23:48" x14ac:dyDescent="0.25">
      <c r="W233" s="20"/>
      <c r="Y233" s="20"/>
      <c r="AF233" s="20"/>
      <c r="AG233" s="20"/>
      <c r="AH233" s="20"/>
      <c r="AI233" s="20"/>
      <c r="AV233" s="23"/>
    </row>
    <row r="234" spans="23:48" x14ac:dyDescent="0.25">
      <c r="W234" s="20"/>
      <c r="Y234" s="20"/>
      <c r="AF234" s="20"/>
      <c r="AG234" s="20"/>
      <c r="AH234" s="20"/>
      <c r="AI234" s="20"/>
      <c r="AV234" s="23"/>
    </row>
    <row r="235" spans="23:48" x14ac:dyDescent="0.25">
      <c r="W235" s="20"/>
      <c r="Y235" s="20"/>
      <c r="AF235" s="20"/>
      <c r="AG235" s="20"/>
      <c r="AH235" s="20"/>
      <c r="AI235" s="20"/>
      <c r="AV235" s="23"/>
    </row>
    <row r="236" spans="23:48" x14ac:dyDescent="0.25">
      <c r="W236" s="20"/>
      <c r="Y236" s="20"/>
      <c r="AF236" s="20"/>
      <c r="AG236" s="20"/>
      <c r="AH236" s="20"/>
      <c r="AI236" s="20"/>
      <c r="AV236" s="23"/>
    </row>
    <row r="237" spans="23:48" x14ac:dyDescent="0.25">
      <c r="W237" s="20"/>
      <c r="Y237" s="20"/>
      <c r="AF237" s="20"/>
      <c r="AG237" s="20"/>
      <c r="AH237" s="20"/>
      <c r="AI237" s="20"/>
      <c r="AV237" s="23"/>
    </row>
    <row r="238" spans="23:48" x14ac:dyDescent="0.25">
      <c r="W238" s="20"/>
      <c r="Y238" s="20"/>
      <c r="AF238" s="20"/>
      <c r="AG238" s="20"/>
      <c r="AH238" s="20"/>
      <c r="AI238" s="20"/>
      <c r="AV238" s="23"/>
    </row>
    <row r="239" spans="23:48" x14ac:dyDescent="0.25">
      <c r="W239" s="20"/>
      <c r="Y239" s="20"/>
      <c r="AF239" s="20"/>
      <c r="AG239" s="20"/>
      <c r="AH239" s="20"/>
      <c r="AI239" s="20"/>
      <c r="AV239" s="23"/>
    </row>
    <row r="240" spans="23:48" x14ac:dyDescent="0.25">
      <c r="W240" s="20"/>
      <c r="Y240" s="20"/>
      <c r="AF240" s="20"/>
      <c r="AG240" s="20"/>
      <c r="AH240" s="20"/>
      <c r="AI240" s="20"/>
      <c r="AV240" s="23"/>
    </row>
    <row r="241" spans="23:48" x14ac:dyDescent="0.25">
      <c r="W241" s="20"/>
      <c r="Y241" s="20"/>
      <c r="AF241" s="20"/>
      <c r="AG241" s="20"/>
      <c r="AH241" s="20"/>
      <c r="AI241" s="20"/>
      <c r="AV241" s="23"/>
    </row>
    <row r="242" spans="23:48" x14ac:dyDescent="0.25">
      <c r="W242" s="20"/>
      <c r="Y242" s="20"/>
      <c r="AF242" s="20"/>
      <c r="AG242" s="20"/>
      <c r="AH242" s="20"/>
      <c r="AI242" s="20"/>
      <c r="AV242" s="23"/>
    </row>
    <row r="243" spans="23:48" x14ac:dyDescent="0.25">
      <c r="W243" s="20"/>
      <c r="Y243" s="20"/>
      <c r="AF243" s="20"/>
      <c r="AG243" s="20"/>
      <c r="AH243" s="20"/>
      <c r="AI243" s="20"/>
      <c r="AV243" s="23"/>
    </row>
    <row r="244" spans="23:48" x14ac:dyDescent="0.25">
      <c r="W244" s="20"/>
      <c r="Y244" s="20"/>
      <c r="AF244" s="20"/>
      <c r="AG244" s="20"/>
      <c r="AH244" s="20"/>
      <c r="AI244" s="20"/>
      <c r="AV244" s="23"/>
    </row>
    <row r="245" spans="23:48" x14ac:dyDescent="0.25">
      <c r="W245" s="20"/>
      <c r="Y245" s="20"/>
      <c r="AF245" s="20"/>
      <c r="AG245" s="20"/>
      <c r="AH245" s="20"/>
      <c r="AI245" s="20"/>
      <c r="AV245" s="23"/>
    </row>
    <row r="246" spans="23:48" x14ac:dyDescent="0.25">
      <c r="W246" s="20"/>
      <c r="Y246" s="20"/>
      <c r="AF246" s="20"/>
      <c r="AG246" s="20"/>
      <c r="AH246" s="20"/>
      <c r="AI246" s="20"/>
      <c r="AV246" s="23"/>
    </row>
    <row r="247" spans="23:48" x14ac:dyDescent="0.25">
      <c r="W247" s="20"/>
      <c r="Y247" s="20"/>
      <c r="AF247" s="20"/>
      <c r="AG247" s="20"/>
      <c r="AH247" s="20"/>
      <c r="AI247" s="20"/>
      <c r="AV247" s="23"/>
    </row>
    <row r="248" spans="23:48" x14ac:dyDescent="0.25">
      <c r="W248" s="20"/>
      <c r="Y248" s="20"/>
      <c r="AF248" s="20"/>
      <c r="AG248" s="20"/>
      <c r="AH248" s="20"/>
      <c r="AI248" s="20"/>
      <c r="AV248" s="23"/>
    </row>
    <row r="249" spans="23:48" x14ac:dyDescent="0.25">
      <c r="W249" s="20"/>
      <c r="Y249" s="20"/>
      <c r="AF249" s="20"/>
      <c r="AG249" s="20"/>
      <c r="AH249" s="20"/>
      <c r="AI249" s="20"/>
      <c r="AV249" s="23"/>
    </row>
    <row r="250" spans="23:48" x14ac:dyDescent="0.25">
      <c r="W250" s="20"/>
      <c r="Y250" s="20"/>
      <c r="AF250" s="20"/>
      <c r="AG250" s="20"/>
      <c r="AH250" s="20"/>
      <c r="AI250" s="20"/>
      <c r="AV250" s="23"/>
    </row>
    <row r="251" spans="23:48" x14ac:dyDescent="0.25">
      <c r="W251" s="20"/>
      <c r="Y251" s="20"/>
      <c r="AF251" s="20"/>
      <c r="AG251" s="20"/>
      <c r="AH251" s="20"/>
      <c r="AI251" s="20"/>
      <c r="AV251" s="23"/>
    </row>
    <row r="252" spans="23:48" x14ac:dyDescent="0.25">
      <c r="W252" s="20"/>
      <c r="Y252" s="20"/>
      <c r="AF252" s="20"/>
      <c r="AG252" s="20"/>
      <c r="AH252" s="20"/>
      <c r="AI252" s="20"/>
      <c r="AV252" s="23"/>
    </row>
    <row r="253" spans="23:48" x14ac:dyDescent="0.25">
      <c r="W253" s="20"/>
      <c r="Y253" s="20"/>
      <c r="AF253" s="20"/>
      <c r="AG253" s="20"/>
      <c r="AH253" s="20"/>
      <c r="AI253" s="20"/>
      <c r="AV253" s="23"/>
    </row>
    <row r="254" spans="23:48" x14ac:dyDescent="0.25">
      <c r="W254" s="20"/>
      <c r="Y254" s="20"/>
      <c r="AF254" s="20"/>
      <c r="AG254" s="20"/>
      <c r="AH254" s="20"/>
      <c r="AI254" s="20"/>
      <c r="AV254" s="23"/>
    </row>
    <row r="255" spans="23:48" x14ac:dyDescent="0.25">
      <c r="W255" s="20"/>
      <c r="Y255" s="20"/>
      <c r="AF255" s="20"/>
      <c r="AG255" s="20"/>
      <c r="AH255" s="20"/>
      <c r="AI255" s="20"/>
      <c r="AV255" s="23"/>
    </row>
    <row r="256" spans="23:48" x14ac:dyDescent="0.25">
      <c r="W256" s="20"/>
      <c r="Y256" s="20"/>
      <c r="AF256" s="20"/>
      <c r="AG256" s="20"/>
      <c r="AH256" s="20"/>
      <c r="AI256" s="20"/>
      <c r="AV256" s="23"/>
    </row>
    <row r="257" spans="23:48" x14ac:dyDescent="0.25">
      <c r="W257" s="20"/>
      <c r="Y257" s="20"/>
      <c r="AF257" s="20"/>
      <c r="AG257" s="20"/>
      <c r="AH257" s="20"/>
      <c r="AI257" s="20"/>
      <c r="AV257" s="23"/>
    </row>
    <row r="258" spans="23:48" x14ac:dyDescent="0.25">
      <c r="W258" s="20"/>
      <c r="Y258" s="20"/>
      <c r="AF258" s="20"/>
      <c r="AG258" s="20"/>
      <c r="AH258" s="20"/>
      <c r="AI258" s="20"/>
      <c r="AV258" s="23"/>
    </row>
    <row r="259" spans="23:48" x14ac:dyDescent="0.25">
      <c r="W259" s="20"/>
      <c r="Y259" s="20"/>
      <c r="AF259" s="20"/>
      <c r="AG259" s="20"/>
      <c r="AH259" s="20"/>
      <c r="AI259" s="20"/>
      <c r="AV259" s="23"/>
    </row>
    <row r="260" spans="23:48" x14ac:dyDescent="0.25">
      <c r="W260" s="20"/>
      <c r="Y260" s="20"/>
      <c r="AF260" s="20"/>
      <c r="AG260" s="20"/>
      <c r="AH260" s="20"/>
      <c r="AI260" s="20"/>
      <c r="AV260" s="23"/>
    </row>
    <row r="261" spans="23:48" x14ac:dyDescent="0.25">
      <c r="W261" s="20"/>
      <c r="Y261" s="20"/>
      <c r="AF261" s="20"/>
      <c r="AG261" s="20"/>
      <c r="AH261" s="20"/>
      <c r="AI261" s="20"/>
      <c r="AV261" s="23"/>
    </row>
    <row r="262" spans="23:48" x14ac:dyDescent="0.25">
      <c r="W262" s="20"/>
      <c r="Y262" s="20"/>
      <c r="AF262" s="20"/>
      <c r="AG262" s="20"/>
      <c r="AH262" s="20"/>
      <c r="AI262" s="20"/>
      <c r="AV262" s="23"/>
    </row>
    <row r="263" spans="23:48" x14ac:dyDescent="0.25">
      <c r="W263" s="20"/>
      <c r="Y263" s="20"/>
      <c r="AF263" s="20"/>
      <c r="AG263" s="20"/>
      <c r="AH263" s="20"/>
      <c r="AI263" s="20"/>
      <c r="AV263" s="23"/>
    </row>
    <row r="264" spans="23:48" x14ac:dyDescent="0.25">
      <c r="W264" s="20"/>
      <c r="Y264" s="20"/>
      <c r="AF264" s="20"/>
      <c r="AG264" s="20"/>
      <c r="AH264" s="20"/>
      <c r="AI264" s="20"/>
      <c r="AV264" s="23"/>
    </row>
    <row r="265" spans="23:48" x14ac:dyDescent="0.25">
      <c r="W265" s="20"/>
      <c r="Y265" s="20"/>
      <c r="AF265" s="20"/>
      <c r="AG265" s="20"/>
      <c r="AH265" s="20"/>
      <c r="AI265" s="20"/>
      <c r="AV265" s="23"/>
    </row>
    <row r="266" spans="23:48" x14ac:dyDescent="0.25">
      <c r="W266" s="20"/>
      <c r="Y266" s="20"/>
      <c r="AF266" s="20"/>
      <c r="AG266" s="20"/>
      <c r="AH266" s="20"/>
      <c r="AI266" s="20"/>
      <c r="AV266" s="23"/>
    </row>
    <row r="267" spans="23:48" x14ac:dyDescent="0.25">
      <c r="W267" s="20"/>
      <c r="Y267" s="20"/>
      <c r="AF267" s="20"/>
      <c r="AG267" s="20"/>
      <c r="AH267" s="20"/>
      <c r="AI267" s="20"/>
      <c r="AV267" s="23"/>
    </row>
    <row r="268" spans="23:48" x14ac:dyDescent="0.25">
      <c r="W268" s="20"/>
      <c r="Y268" s="20"/>
      <c r="AF268" s="20"/>
      <c r="AG268" s="20"/>
      <c r="AH268" s="20"/>
      <c r="AI268" s="20"/>
      <c r="AV268" s="23"/>
    </row>
    <row r="269" spans="23:48" x14ac:dyDescent="0.25">
      <c r="W269" s="20"/>
      <c r="Y269" s="20"/>
      <c r="AF269" s="20"/>
      <c r="AG269" s="20"/>
      <c r="AH269" s="20"/>
      <c r="AI269" s="20"/>
      <c r="AV269" s="23"/>
    </row>
    <row r="270" spans="23:48" x14ac:dyDescent="0.25">
      <c r="W270" s="20"/>
      <c r="Y270" s="20"/>
      <c r="AF270" s="20"/>
      <c r="AG270" s="20"/>
      <c r="AH270" s="20"/>
      <c r="AI270" s="20"/>
      <c r="AV270" s="23"/>
    </row>
    <row r="271" spans="23:48" x14ac:dyDescent="0.25">
      <c r="W271" s="20"/>
      <c r="Y271" s="20"/>
      <c r="AF271" s="20"/>
      <c r="AG271" s="20"/>
      <c r="AH271" s="20"/>
      <c r="AI271" s="20"/>
      <c r="AV271" s="23"/>
    </row>
    <row r="272" spans="23:48" x14ac:dyDescent="0.25">
      <c r="W272" s="20"/>
      <c r="Y272" s="20"/>
      <c r="AF272" s="20"/>
      <c r="AG272" s="20"/>
      <c r="AH272" s="20"/>
      <c r="AI272" s="20"/>
      <c r="AV272" s="23"/>
    </row>
    <row r="273" spans="23:48" x14ac:dyDescent="0.25">
      <c r="W273" s="20"/>
      <c r="Y273" s="20"/>
      <c r="AF273" s="20"/>
      <c r="AG273" s="20"/>
      <c r="AH273" s="20"/>
      <c r="AI273" s="20"/>
      <c r="AV273" s="23"/>
    </row>
    <row r="274" spans="23:48" x14ac:dyDescent="0.25">
      <c r="W274" s="20"/>
      <c r="Y274" s="20"/>
      <c r="AF274" s="20"/>
      <c r="AG274" s="20"/>
      <c r="AH274" s="20"/>
      <c r="AI274" s="20"/>
      <c r="AV274" s="23"/>
    </row>
    <row r="275" spans="23:48" x14ac:dyDescent="0.25">
      <c r="W275" s="20"/>
      <c r="Y275" s="20"/>
      <c r="AF275" s="20"/>
      <c r="AG275" s="20"/>
      <c r="AH275" s="20"/>
      <c r="AI275" s="20"/>
      <c r="AV275" s="23"/>
    </row>
    <row r="276" spans="23:48" x14ac:dyDescent="0.25">
      <c r="W276" s="20"/>
      <c r="Y276" s="20"/>
      <c r="AF276" s="20"/>
      <c r="AG276" s="20"/>
      <c r="AH276" s="20"/>
      <c r="AI276" s="20"/>
      <c r="AV276" s="23"/>
    </row>
    <row r="277" spans="23:48" x14ac:dyDescent="0.25">
      <c r="W277" s="20"/>
      <c r="Y277" s="20"/>
      <c r="AF277" s="20"/>
      <c r="AG277" s="20"/>
      <c r="AH277" s="20"/>
      <c r="AI277" s="20"/>
      <c r="AV277" s="23"/>
    </row>
    <row r="278" spans="23:48" x14ac:dyDescent="0.25">
      <c r="W278" s="20"/>
      <c r="Y278" s="20"/>
      <c r="AF278" s="20"/>
      <c r="AG278" s="20"/>
      <c r="AH278" s="20"/>
      <c r="AI278" s="20"/>
      <c r="AV278" s="23"/>
    </row>
    <row r="279" spans="23:48" x14ac:dyDescent="0.25">
      <c r="W279" s="20"/>
      <c r="Y279" s="20"/>
      <c r="AF279" s="20"/>
      <c r="AG279" s="20"/>
      <c r="AH279" s="20"/>
      <c r="AI279" s="20"/>
      <c r="AV279" s="23"/>
    </row>
    <row r="280" spans="23:48" x14ac:dyDescent="0.25">
      <c r="W280" s="20"/>
      <c r="Y280" s="20"/>
      <c r="AF280" s="20"/>
      <c r="AG280" s="20"/>
      <c r="AH280" s="20"/>
      <c r="AI280" s="20"/>
      <c r="AV280" s="23"/>
    </row>
    <row r="281" spans="23:48" x14ac:dyDescent="0.25">
      <c r="W281" s="20"/>
      <c r="Y281" s="20"/>
      <c r="AF281" s="20"/>
      <c r="AG281" s="20"/>
      <c r="AH281" s="20"/>
      <c r="AI281" s="20"/>
      <c r="AV281" s="23"/>
    </row>
    <row r="282" spans="23:48" x14ac:dyDescent="0.25">
      <c r="W282" s="20"/>
      <c r="Y282" s="20"/>
      <c r="AF282" s="20"/>
      <c r="AG282" s="20"/>
      <c r="AH282" s="20"/>
      <c r="AI282" s="20"/>
      <c r="AV282" s="23"/>
    </row>
    <row r="283" spans="23:48" x14ac:dyDescent="0.25">
      <c r="W283" s="20"/>
      <c r="Y283" s="20"/>
      <c r="AF283" s="20"/>
      <c r="AG283" s="20"/>
      <c r="AH283" s="20"/>
      <c r="AI283" s="20"/>
      <c r="AV283" s="23"/>
    </row>
    <row r="284" spans="23:48" x14ac:dyDescent="0.25">
      <c r="W284" s="20"/>
      <c r="Y284" s="20"/>
      <c r="AF284" s="20"/>
      <c r="AG284" s="20"/>
      <c r="AH284" s="20"/>
      <c r="AI284" s="20"/>
      <c r="AV284" s="23"/>
    </row>
    <row r="285" spans="23:48" x14ac:dyDescent="0.25">
      <c r="W285" s="20"/>
      <c r="Y285" s="20"/>
      <c r="AF285" s="20"/>
      <c r="AG285" s="20"/>
      <c r="AH285" s="20"/>
      <c r="AI285" s="20"/>
      <c r="AV285" s="23"/>
    </row>
    <row r="286" spans="23:48" x14ac:dyDescent="0.25">
      <c r="W286" s="20"/>
      <c r="Y286" s="20"/>
      <c r="AF286" s="20"/>
      <c r="AG286" s="20"/>
      <c r="AH286" s="20"/>
      <c r="AI286" s="20"/>
      <c r="AV286" s="23"/>
    </row>
    <row r="287" spans="23:48" x14ac:dyDescent="0.25">
      <c r="W287" s="20"/>
      <c r="Y287" s="20"/>
      <c r="AF287" s="20"/>
      <c r="AG287" s="20"/>
      <c r="AH287" s="20"/>
      <c r="AI287" s="20"/>
      <c r="AV287" s="23"/>
    </row>
    <row r="288" spans="23:48" x14ac:dyDescent="0.25">
      <c r="W288" s="20"/>
      <c r="Y288" s="20"/>
      <c r="AF288" s="20"/>
      <c r="AG288" s="20"/>
      <c r="AH288" s="20"/>
      <c r="AI288" s="20"/>
      <c r="AV288" s="23"/>
    </row>
    <row r="289" spans="23:48" x14ac:dyDescent="0.25">
      <c r="W289" s="20"/>
      <c r="Y289" s="20"/>
      <c r="AF289" s="20"/>
      <c r="AG289" s="20"/>
      <c r="AH289" s="20"/>
      <c r="AI289" s="20"/>
      <c r="AV289" s="23"/>
    </row>
    <row r="290" spans="23:48" x14ac:dyDescent="0.25">
      <c r="W290" s="20"/>
      <c r="Y290" s="20"/>
      <c r="AF290" s="20"/>
      <c r="AG290" s="20"/>
      <c r="AH290" s="20"/>
      <c r="AI290" s="20"/>
      <c r="AV290" s="23"/>
    </row>
    <row r="291" spans="23:48" x14ac:dyDescent="0.25">
      <c r="W291" s="20"/>
      <c r="Y291" s="20"/>
      <c r="AF291" s="20"/>
      <c r="AG291" s="20"/>
      <c r="AH291" s="20"/>
      <c r="AI291" s="20"/>
      <c r="AV291" s="23"/>
    </row>
    <row r="292" spans="23:48" x14ac:dyDescent="0.25">
      <c r="W292" s="20"/>
      <c r="Y292" s="20"/>
      <c r="AF292" s="20"/>
      <c r="AG292" s="20"/>
      <c r="AH292" s="20"/>
      <c r="AI292" s="20"/>
      <c r="AV292" s="23"/>
    </row>
    <row r="293" spans="23:48" x14ac:dyDescent="0.25">
      <c r="W293" s="20"/>
      <c r="Y293" s="20"/>
      <c r="AF293" s="20"/>
      <c r="AG293" s="20"/>
      <c r="AH293" s="20"/>
      <c r="AI293" s="20"/>
      <c r="AV293" s="23"/>
    </row>
    <row r="294" spans="23:48" x14ac:dyDescent="0.25">
      <c r="W294" s="20"/>
      <c r="Y294" s="20"/>
      <c r="AF294" s="20"/>
      <c r="AG294" s="20"/>
      <c r="AH294" s="20"/>
      <c r="AI294" s="20"/>
      <c r="AV294" s="23"/>
    </row>
    <row r="295" spans="23:48" x14ac:dyDescent="0.25">
      <c r="W295" s="20"/>
      <c r="Y295" s="20"/>
      <c r="AF295" s="20"/>
      <c r="AG295" s="20"/>
      <c r="AH295" s="20"/>
      <c r="AI295" s="20"/>
      <c r="AV295" s="23"/>
    </row>
    <row r="296" spans="23:48" x14ac:dyDescent="0.25">
      <c r="W296" s="20"/>
      <c r="Y296" s="20"/>
      <c r="AF296" s="20"/>
      <c r="AG296" s="20"/>
      <c r="AH296" s="20"/>
      <c r="AI296" s="20"/>
      <c r="AV296" s="23"/>
    </row>
    <row r="297" spans="23:48" x14ac:dyDescent="0.25">
      <c r="W297" s="20"/>
      <c r="Y297" s="20"/>
      <c r="AF297" s="20"/>
      <c r="AG297" s="20"/>
      <c r="AH297" s="20"/>
      <c r="AI297" s="20"/>
      <c r="AV297" s="23"/>
    </row>
    <row r="298" spans="23:48" x14ac:dyDescent="0.25">
      <c r="W298" s="20"/>
      <c r="Y298" s="20"/>
      <c r="AF298" s="20"/>
      <c r="AG298" s="20"/>
      <c r="AH298" s="20"/>
      <c r="AI298" s="20"/>
      <c r="AV298" s="23"/>
    </row>
    <row r="299" spans="23:48" x14ac:dyDescent="0.25">
      <c r="W299" s="20"/>
      <c r="Y299" s="20"/>
      <c r="AF299" s="20"/>
      <c r="AG299" s="20"/>
      <c r="AH299" s="20"/>
      <c r="AI299" s="20"/>
      <c r="AV299" s="23"/>
    </row>
    <row r="300" spans="23:48" x14ac:dyDescent="0.25">
      <c r="W300" s="20"/>
      <c r="Y300" s="20"/>
      <c r="AF300" s="20"/>
      <c r="AG300" s="20"/>
      <c r="AH300" s="20"/>
      <c r="AI300" s="20"/>
      <c r="AV300" s="23"/>
    </row>
    <row r="301" spans="23:48" x14ac:dyDescent="0.25">
      <c r="W301" s="20"/>
      <c r="Y301" s="20"/>
      <c r="AF301" s="20"/>
      <c r="AG301" s="20"/>
      <c r="AH301" s="20"/>
      <c r="AI301" s="20"/>
      <c r="AV301" s="23"/>
    </row>
    <row r="302" spans="23:48" x14ac:dyDescent="0.25">
      <c r="W302" s="20"/>
      <c r="Y302" s="20"/>
      <c r="AF302" s="20"/>
      <c r="AG302" s="20"/>
      <c r="AH302" s="20"/>
      <c r="AI302" s="20"/>
      <c r="AV302" s="23"/>
    </row>
    <row r="303" spans="23:48" x14ac:dyDescent="0.25">
      <c r="W303" s="20"/>
      <c r="Y303" s="20"/>
      <c r="AF303" s="20"/>
      <c r="AG303" s="20"/>
      <c r="AH303" s="20"/>
      <c r="AI303" s="20"/>
      <c r="AV303" s="23"/>
    </row>
  </sheetData>
  <sheetProtection formatCells="0" formatColumns="0" formatRows="0"/>
  <mergeCells count="174">
    <mergeCell ref="AX14:AX18"/>
    <mergeCell ref="V14:V18"/>
    <mergeCell ref="W14:W18"/>
    <mergeCell ref="X14:X18"/>
    <mergeCell ref="Y14:Y18"/>
    <mergeCell ref="Z14:Z18"/>
    <mergeCell ref="AA14:AA18"/>
    <mergeCell ref="G14:G18"/>
    <mergeCell ref="H14:H18"/>
    <mergeCell ref="I14:I18"/>
    <mergeCell ref="M14:M18"/>
    <mergeCell ref="S14:S18"/>
    <mergeCell ref="T14:T18"/>
    <mergeCell ref="J14:J18"/>
    <mergeCell ref="K14:K18"/>
    <mergeCell ref="L14:L18"/>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G12:G13"/>
    <mergeCell ref="H12:H13"/>
    <mergeCell ref="I12:I13"/>
    <mergeCell ref="M12:M13"/>
    <mergeCell ref="X12:X13"/>
    <mergeCell ref="Y12:Y13"/>
    <mergeCell ref="Z12:Z13"/>
    <mergeCell ref="S12:S13"/>
    <mergeCell ref="T12:T13"/>
    <mergeCell ref="V12:V13"/>
    <mergeCell ref="W12:W13"/>
    <mergeCell ref="J12:J13"/>
    <mergeCell ref="K12:K13"/>
    <mergeCell ref="L12:L13"/>
    <mergeCell ref="A14:A18"/>
    <mergeCell ref="B14:B18"/>
    <mergeCell ref="C14:C18"/>
    <mergeCell ref="D14:D18"/>
    <mergeCell ref="E14:E18"/>
    <mergeCell ref="F14:F18"/>
    <mergeCell ref="A12:A13"/>
    <mergeCell ref="B12:B13"/>
    <mergeCell ref="C12:C13"/>
    <mergeCell ref="D12:D13"/>
    <mergeCell ref="E12:E13"/>
    <mergeCell ref="F12:F13"/>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J9:J11"/>
    <mergeCell ref="K9:K11"/>
    <mergeCell ref="L9:L11"/>
    <mergeCell ref="AX9:AX11"/>
    <mergeCell ref="P9:P11"/>
    <mergeCell ref="Q9:Q11"/>
    <mergeCell ref="R9:R11"/>
    <mergeCell ref="U9:U11"/>
    <mergeCell ref="AY9:AY10"/>
    <mergeCell ref="Y9:Y11"/>
    <mergeCell ref="Z9:Z11"/>
    <mergeCell ref="AA9:AA11"/>
    <mergeCell ref="AB9:AB11"/>
    <mergeCell ref="V9:V11"/>
    <mergeCell ref="W9:W11"/>
    <mergeCell ref="X9:X11"/>
    <mergeCell ref="AW9:AW11"/>
    <mergeCell ref="A4:A8"/>
    <mergeCell ref="B4:B8"/>
    <mergeCell ref="C4:C8"/>
    <mergeCell ref="D4:D8"/>
    <mergeCell ref="E4:E8"/>
    <mergeCell ref="F4:F8"/>
    <mergeCell ref="G4:G8"/>
    <mergeCell ref="H4:H8"/>
    <mergeCell ref="I4:I8"/>
    <mergeCell ref="BE2:CB2"/>
    <mergeCell ref="AY1:CB1"/>
    <mergeCell ref="N4:N8"/>
    <mergeCell ref="O4:O8"/>
    <mergeCell ref="P4:P8"/>
    <mergeCell ref="Q4:Q8"/>
    <mergeCell ref="R4:R8"/>
    <mergeCell ref="U4:U8"/>
    <mergeCell ref="J4:J8"/>
    <mergeCell ref="K4:K8"/>
    <mergeCell ref="L4:L8"/>
    <mergeCell ref="M4:M8"/>
    <mergeCell ref="S4:S8"/>
    <mergeCell ref="T4:T8"/>
    <mergeCell ref="V4:V8"/>
    <mergeCell ref="BD2:BD3"/>
    <mergeCell ref="AY2:AZ3"/>
    <mergeCell ref="BA2:BA3"/>
    <mergeCell ref="BB2:BB3"/>
    <mergeCell ref="BC2:BC3"/>
    <mergeCell ref="AV1:AX1"/>
    <mergeCell ref="G3:H3"/>
    <mergeCell ref="AK3:AL3"/>
    <mergeCell ref="AM3:AN3"/>
    <mergeCell ref="AI2:AI3"/>
    <mergeCell ref="AJ2:AT2"/>
    <mergeCell ref="U1:AB2"/>
    <mergeCell ref="AO3:AP3"/>
    <mergeCell ref="AR3:AS3"/>
    <mergeCell ref="AD2:AD3"/>
    <mergeCell ref="A1:T2"/>
    <mergeCell ref="AC1:AT1"/>
    <mergeCell ref="AC2:AC3"/>
    <mergeCell ref="AE2:AH2"/>
    <mergeCell ref="A19:A20"/>
    <mergeCell ref="B19:B20"/>
    <mergeCell ref="C19:C20"/>
    <mergeCell ref="D19:D20"/>
    <mergeCell ref="E19:E20"/>
    <mergeCell ref="F19:F20"/>
    <mergeCell ref="G19:G20"/>
    <mergeCell ref="H19:H20"/>
    <mergeCell ref="I19:I20"/>
    <mergeCell ref="J19:J20"/>
    <mergeCell ref="K19:K20"/>
    <mergeCell ref="L19:L20"/>
    <mergeCell ref="M19:M20"/>
    <mergeCell ref="N19:N20"/>
    <mergeCell ref="O19:O20"/>
    <mergeCell ref="P19:P20"/>
    <mergeCell ref="Q19:Q20"/>
    <mergeCell ref="R19:R20"/>
    <mergeCell ref="AB19:AB20"/>
    <mergeCell ref="AW19:AW20"/>
    <mergeCell ref="AX19:AX20"/>
    <mergeCell ref="AU2:AW3"/>
    <mergeCell ref="AX2:AX3"/>
    <mergeCell ref="S19:S20"/>
    <mergeCell ref="T19:T20"/>
    <mergeCell ref="U19:U20"/>
    <mergeCell ref="V19:V20"/>
    <mergeCell ref="W19:W20"/>
    <mergeCell ref="X19:X20"/>
    <mergeCell ref="Y19:Y20"/>
    <mergeCell ref="Z19:Z20"/>
    <mergeCell ref="AA19:AA20"/>
    <mergeCell ref="AW4:AW8"/>
    <mergeCell ref="AX4:AX8"/>
    <mergeCell ref="W4:W8"/>
    <mergeCell ref="X4:X8"/>
    <mergeCell ref="Y4:Y8"/>
    <mergeCell ref="Z4:Z8"/>
    <mergeCell ref="AA4:AA8"/>
    <mergeCell ref="AB4:AB8"/>
    <mergeCell ref="AX12:AX13"/>
    <mergeCell ref="AA12:AA13"/>
  </mergeCells>
  <conditionalFormatting sqref="AC4:AC8">
    <cfRule type="containsText" dxfId="578" priority="1093" operator="containsText" text="BAJA">
      <formula>NOT(ISERROR(SEARCH("BAJA",AC4)))</formula>
    </cfRule>
    <cfRule type="containsText" dxfId="577" priority="1094" operator="containsText" text="MEDIA">
      <formula>NOT(ISERROR(SEARCH("MEDIA",AC4)))</formula>
    </cfRule>
    <cfRule type="containsText" dxfId="576" priority="1095" operator="containsText" text="ALTA">
      <formula>NOT(ISERROR(SEARCH("ALTA",AC4)))</formula>
    </cfRule>
  </conditionalFormatting>
  <conditionalFormatting sqref="AC12:AD13 AD14">
    <cfRule type="containsText" dxfId="575" priority="58" operator="containsText" text="ALTA">
      <formula>NOT(ISERROR(SEARCH("ALTA",AC12)))</formula>
    </cfRule>
    <cfRule type="containsText" dxfId="574" priority="57" operator="containsText" text="MEDIA">
      <formula>NOT(ISERROR(SEARCH("MEDIA",AC12)))</formula>
    </cfRule>
    <cfRule type="containsText" dxfId="573" priority="56" operator="containsText" text="BAJA">
      <formula>NOT(ISERROR(SEARCH("BAJA",AC12)))</formula>
    </cfRule>
  </conditionalFormatting>
  <conditionalFormatting sqref="AC15:AD21">
    <cfRule type="containsText" dxfId="572" priority="51" operator="containsText" text="MEDIA">
      <formula>NOT(ISERROR(SEARCH("MEDIA",AC15)))</formula>
    </cfRule>
    <cfRule type="containsText" dxfId="571" priority="50" operator="containsText" text="BAJA">
      <formula>NOT(ISERROR(SEARCH("BAJA",AC15)))</formula>
    </cfRule>
    <cfRule type="containsText" dxfId="570" priority="52" operator="containsText" text="ALTA">
      <formula>NOT(ISERROR(SEARCH("ALTA",AC15)))</formula>
    </cfRule>
  </conditionalFormatting>
  <conditionalFormatting sqref="AD9">
    <cfRule type="containsText" dxfId="569" priority="910" operator="containsText" text="ALTA">
      <formula>NOT(ISERROR(SEARCH("ALTA",AD9)))</formula>
    </cfRule>
    <cfRule type="containsText" dxfId="568" priority="909" operator="containsText" text="MEDIA">
      <formula>NOT(ISERROR(SEARCH("MEDIA",AD9)))</formula>
    </cfRule>
    <cfRule type="containsText" dxfId="567" priority="908" operator="containsText" text="BAJA">
      <formula>NOT(ISERROR(SEARCH("BAJA",AD9)))</formula>
    </cfRule>
  </conditionalFormatting>
  <conditionalFormatting sqref="AI21:AI22">
    <cfRule type="containsText" dxfId="566" priority="13" operator="containsText" text="BAJA">
      <formula>NOT(ISERROR(SEARCH("BAJA",AI21)))</formula>
    </cfRule>
    <cfRule type="containsText" dxfId="565" priority="14" operator="containsText" text="MEDIA">
      <formula>NOT(ISERROR(SEARCH("MEDIA",AI21)))</formula>
    </cfRule>
    <cfRule type="containsText" dxfId="564" priority="15" operator="containsText" text="ALTA">
      <formula>NOT(ISERROR(SEARCH("ALTA",AI21)))</formula>
    </cfRule>
  </conditionalFormatting>
  <conditionalFormatting sqref="AJ4:AK22">
    <cfRule type="containsText" dxfId="563" priority="54" operator="containsText" text="MEDIA">
      <formula>NOT(ISERROR(SEARCH("MEDIA",AJ4)))</formula>
    </cfRule>
    <cfRule type="containsText" dxfId="562" priority="53" operator="containsText" text="BAJA">
      <formula>NOT(ISERROR(SEARCH("BAJA",AJ4)))</formula>
    </cfRule>
    <cfRule type="containsText" dxfId="561" priority="55" operator="containsText" text="ALTA">
      <formula>NOT(ISERROR(SEARCH("ALTA",AJ4)))</formula>
    </cfRule>
  </conditionalFormatting>
  <conditionalFormatting sqref="AJ9:AS11">
    <cfRule type="containsText" dxfId="560" priority="889" operator="containsText" text="ALTA">
      <formula>NOT(ISERROR(SEARCH("ALTA",AJ9)))</formula>
    </cfRule>
  </conditionalFormatting>
  <conditionalFormatting sqref="AL9">
    <cfRule type="containsText" dxfId="559" priority="905" operator="containsText" text="BAJA">
      <formula>NOT(ISERROR(SEARCH("BAJA",AL9)))</formula>
    </cfRule>
    <cfRule type="containsText" dxfId="558" priority="907" operator="containsText" text="ALTA">
      <formula>NOT(ISERROR(SEARCH("ALTA",AL9)))</formula>
    </cfRule>
    <cfRule type="containsText" dxfId="557" priority="906" operator="containsText" text="MEDIA">
      <formula>NOT(ISERROR(SEARCH("MEDIA",AL9)))</formula>
    </cfRule>
  </conditionalFormatting>
  <conditionalFormatting sqref="AL12">
    <cfRule type="containsText" dxfId="556" priority="672" operator="containsText" text="BAJA">
      <formula>NOT(ISERROR(SEARCH("BAJA",AL12)))</formula>
    </cfRule>
    <cfRule type="containsText" dxfId="555" priority="674" operator="containsText" text="ALTA">
      <formula>NOT(ISERROR(SEARCH("ALTA",AL12)))</formula>
    </cfRule>
    <cfRule type="containsText" dxfId="554" priority="673" operator="containsText" text="MEDIA">
      <formula>NOT(ISERROR(SEARCH("MEDIA",AL12)))</formula>
    </cfRule>
  </conditionalFormatting>
  <conditionalFormatting sqref="AL14">
    <cfRule type="containsText" dxfId="553" priority="427" operator="containsText" text="BAJA">
      <formula>NOT(ISERROR(SEARCH("BAJA",AL14)))</formula>
    </cfRule>
    <cfRule type="containsText" dxfId="552" priority="428" operator="containsText" text="MEDIA">
      <formula>NOT(ISERROR(SEARCH("MEDIA",AL14)))</formula>
    </cfRule>
    <cfRule type="containsText" dxfId="551" priority="429" operator="containsText" text="ALTA">
      <formula>NOT(ISERROR(SEARCH("ALTA",AL14)))</formula>
    </cfRule>
  </conditionalFormatting>
  <conditionalFormatting sqref="AL21:AL22">
    <cfRule type="cellIs" dxfId="550" priority="24" operator="between">
      <formula>26%</formula>
      <formula>50%</formula>
    </cfRule>
    <cfRule type="cellIs" dxfId="549" priority="25" operator="between">
      <formula>0%</formula>
      <formula>25%</formula>
    </cfRule>
    <cfRule type="containsText" dxfId="548" priority="26" operator="containsText" text="BAJA">
      <formula>NOT(ISERROR(SEARCH("BAJA",AL21)))</formula>
    </cfRule>
    <cfRule type="containsText" dxfId="547" priority="27" operator="containsText" text="MEDIA">
      <formula>NOT(ISERROR(SEARCH("MEDIA",AL21)))</formula>
    </cfRule>
    <cfRule type="containsText" dxfId="546" priority="28" operator="containsText" text="ALTA">
      <formula>NOT(ISERROR(SEARCH("ALTA",AL21)))</formula>
    </cfRule>
    <cfRule type="cellIs" dxfId="545" priority="22" operator="greaterThan">
      <formula>75%</formula>
    </cfRule>
    <cfRule type="cellIs" dxfId="544" priority="23" operator="between">
      <formula>51%</formula>
      <formula>75%</formula>
    </cfRule>
  </conditionalFormatting>
  <conditionalFormatting sqref="AM21:AN22">
    <cfRule type="containsText" dxfId="543" priority="7" operator="containsText" text="BAJA">
      <formula>NOT(ISERROR(SEARCH("BAJA",AM21)))</formula>
    </cfRule>
    <cfRule type="containsText" dxfId="542" priority="8" operator="containsText" text="MEDIA">
      <formula>NOT(ISERROR(SEARCH("MEDIA",AM21)))</formula>
    </cfRule>
    <cfRule type="containsText" dxfId="541" priority="9" operator="containsText" text="ALTA">
      <formula>NOT(ISERROR(SEARCH("ALTA",AM21)))</formula>
    </cfRule>
  </conditionalFormatting>
  <conditionalFormatting sqref="AN9:AN10">
    <cfRule type="containsText" dxfId="540" priority="901" operator="containsText" text="ALTA">
      <formula>NOT(ISERROR(SEARCH("ALTA",AN9)))</formula>
    </cfRule>
    <cfRule type="containsText" dxfId="539" priority="900" operator="containsText" text="MEDIA">
      <formula>NOT(ISERROR(SEARCH("MEDIA",AN9)))</formula>
    </cfRule>
    <cfRule type="containsText" dxfId="538" priority="899" operator="containsText" text="BAJA">
      <formula>NOT(ISERROR(SEARCH("BAJA",AN9)))</formula>
    </cfRule>
  </conditionalFormatting>
  <conditionalFormatting sqref="AN14">
    <cfRule type="containsText" dxfId="537" priority="426" operator="containsText" text="ALTA">
      <formula>NOT(ISERROR(SEARCH("ALTA",AN14)))</formula>
    </cfRule>
    <cfRule type="containsText" dxfId="536" priority="424" operator="containsText" text="BAJA">
      <formula>NOT(ISERROR(SEARCH("BAJA",AN14)))</formula>
    </cfRule>
    <cfRule type="containsText" dxfId="535" priority="425" operator="containsText" text="MEDIA">
      <formula>NOT(ISERROR(SEARCH("MEDIA",AN14)))</formula>
    </cfRule>
  </conditionalFormatting>
  <conditionalFormatting sqref="AN12:AS13">
    <cfRule type="containsText" dxfId="534" priority="653" operator="containsText" text="ALTA">
      <formula>NOT(ISERROR(SEARCH("ALTA",AN12)))</formula>
    </cfRule>
    <cfRule type="containsText" dxfId="533" priority="652" operator="containsText" text="MEDIA">
      <formula>NOT(ISERROR(SEARCH("MEDIA",AN12)))</formula>
    </cfRule>
    <cfRule type="containsText" dxfId="532" priority="651" operator="containsText" text="BAJA">
      <formula>NOT(ISERROR(SEARCH("BAJA",AN12)))</formula>
    </cfRule>
  </conditionalFormatting>
  <conditionalFormatting sqref="AN20:AS20">
    <cfRule type="containsText" dxfId="531" priority="69" operator="containsText" text="MEDIA">
      <formula>NOT(ISERROR(SEARCH("MEDIA",AN20)))</formula>
    </cfRule>
    <cfRule type="containsText" dxfId="530" priority="70" operator="containsText" text="ALTA">
      <formula>NOT(ISERROR(SEARCH("ALTA",AN20)))</formula>
    </cfRule>
    <cfRule type="containsText" dxfId="529" priority="68" operator="containsText" text="BAJA">
      <formula>NOT(ISERROR(SEARCH("BAJA",AN20)))</formula>
    </cfRule>
  </conditionalFormatting>
  <conditionalFormatting sqref="AP9:AP10">
    <cfRule type="containsText" dxfId="528" priority="878" operator="containsText" text="BAJA">
      <formula>NOT(ISERROR(SEARCH("BAJA",AP9)))</formula>
    </cfRule>
    <cfRule type="containsText" dxfId="527" priority="879" operator="containsText" text="MEDIA">
      <formula>NOT(ISERROR(SEARCH("MEDIA",AP9)))</formula>
    </cfRule>
    <cfRule type="containsText" dxfId="526" priority="880" operator="containsText" text="ALTA">
      <formula>NOT(ISERROR(SEARCH("ALTA",AP9)))</formula>
    </cfRule>
  </conditionalFormatting>
  <conditionalFormatting sqref="AP14:AP15">
    <cfRule type="containsText" dxfId="525" priority="402" operator="containsText" text="ALTA">
      <formula>NOT(ISERROR(SEARCH("ALTA",AP14)))</formula>
    </cfRule>
    <cfRule type="containsText" dxfId="524" priority="401" operator="containsText" text="MEDIA">
      <formula>NOT(ISERROR(SEARCH("MEDIA",AP14)))</formula>
    </cfRule>
    <cfRule type="containsText" dxfId="523" priority="400" operator="containsText" text="BAJA">
      <formula>NOT(ISERROR(SEARCH("BAJA",AP14)))</formula>
    </cfRule>
  </conditionalFormatting>
  <conditionalFormatting sqref="AP21">
    <cfRule type="containsText" dxfId="522" priority="18" operator="containsText" text="ALTA">
      <formula>NOT(ISERROR(SEARCH("ALTA",AP21)))</formula>
    </cfRule>
    <cfRule type="containsText" dxfId="521" priority="17" operator="containsText" text="MEDIA">
      <formula>NOT(ISERROR(SEARCH("MEDIA",AP21)))</formula>
    </cfRule>
    <cfRule type="containsText" dxfId="520" priority="16" operator="containsText" text="BAJA">
      <formula>NOT(ISERROR(SEARCH("BAJA",AP21)))</formula>
    </cfRule>
  </conditionalFormatting>
  <conditionalFormatting sqref="AP20:AQ20">
    <cfRule type="containsText" dxfId="519" priority="62" operator="containsText" text="BAJA">
      <formula>NOT(ISERROR(SEARCH("BAJA",AP20)))</formula>
    </cfRule>
    <cfRule type="containsText" dxfId="518" priority="64" operator="containsText" text="ALTA">
      <formula>NOT(ISERROR(SEARCH("ALTA",AP20)))</formula>
    </cfRule>
    <cfRule type="containsText" dxfId="517" priority="63" operator="containsText" text="MEDIA">
      <formula>NOT(ISERROR(SEARCH("MEDIA",AP20)))</formula>
    </cfRule>
  </conditionalFormatting>
  <conditionalFormatting sqref="AQ9">
    <cfRule type="containsText" dxfId="516" priority="876" operator="containsText" text="MEDIA">
      <formula>NOT(ISERROR(SEARCH("MEDIA",AQ9)))</formula>
    </cfRule>
    <cfRule type="containsText" dxfId="515" priority="877" operator="containsText" text="ALTA">
      <formula>NOT(ISERROR(SEARCH("ALTA",AQ9)))</formula>
    </cfRule>
    <cfRule type="containsText" dxfId="514" priority="875" operator="containsText" text="BAJA">
      <formula>NOT(ISERROR(SEARCH("BAJA",AQ9)))</formula>
    </cfRule>
  </conditionalFormatting>
  <conditionalFormatting sqref="AQ12:AQ13">
    <cfRule type="containsText" dxfId="513" priority="647" operator="containsText" text="ALTA">
      <formula>NOT(ISERROR(SEARCH("ALTA",AQ12)))</formula>
    </cfRule>
    <cfRule type="containsText" dxfId="512" priority="646" operator="containsText" text="MEDIA">
      <formula>NOT(ISERROR(SEARCH("MEDIA",AQ12)))</formula>
    </cfRule>
    <cfRule type="containsText" dxfId="511" priority="645" operator="containsText" text="BAJA">
      <formula>NOT(ISERROR(SEARCH("BAJA",AQ12)))</formula>
    </cfRule>
  </conditionalFormatting>
  <conditionalFormatting sqref="AQ21:AQ22">
    <cfRule type="containsText" dxfId="510" priority="21" operator="containsText" text="ALTA">
      <formula>NOT(ISERROR(SEARCH("ALTA",AQ21)))</formula>
    </cfRule>
    <cfRule type="containsText" dxfId="509" priority="20" operator="containsText" text="MEDIA">
      <formula>NOT(ISERROR(SEARCH("MEDIA",AQ21)))</formula>
    </cfRule>
    <cfRule type="containsText" dxfId="508" priority="19" operator="containsText" text="BAJA">
      <formula>NOT(ISERROR(SEARCH("BAJA",AQ21)))</formula>
    </cfRule>
  </conditionalFormatting>
  <conditionalFormatting sqref="AR9">
    <cfRule type="containsText" dxfId="507" priority="1081" operator="containsText" text="BAJA">
      <formula>NOT(ISERROR(SEARCH("BAJA",AR9)))</formula>
    </cfRule>
    <cfRule type="containsText" dxfId="506" priority="1082" operator="containsText" text="MEDIA">
      <formula>NOT(ISERROR(SEARCH("MEDIA",AR9)))</formula>
    </cfRule>
    <cfRule type="containsText" dxfId="505" priority="1083" operator="containsText" text="ALTA">
      <formula>NOT(ISERROR(SEARCH("ALTA",AR9)))</formula>
    </cfRule>
  </conditionalFormatting>
  <conditionalFormatting sqref="AR4:AS4">
    <cfRule type="containsText" dxfId="504" priority="1090" operator="containsText" text="BAJA">
      <formula>NOT(ISERROR(SEARCH("BAJA",AR4)))</formula>
    </cfRule>
    <cfRule type="containsText" dxfId="503" priority="1091" operator="containsText" text="MEDIA">
      <formula>NOT(ISERROR(SEARCH("MEDIA",AR4)))</formula>
    </cfRule>
    <cfRule type="containsText" dxfId="502" priority="1092" operator="containsText" text="ALTA">
      <formula>NOT(ISERROR(SEARCH("ALTA",AR4)))</formula>
    </cfRule>
  </conditionalFormatting>
  <conditionalFormatting sqref="AR12:AS12">
    <cfRule type="containsText" dxfId="501" priority="665" operator="containsText" text="ALTA">
      <formula>NOT(ISERROR(SEARCH("ALTA",AR12)))</formula>
    </cfRule>
    <cfRule type="containsText" dxfId="500" priority="664" operator="containsText" text="MEDIA">
      <formula>NOT(ISERROR(SEARCH("MEDIA",AR12)))</formula>
    </cfRule>
    <cfRule type="containsText" dxfId="499" priority="663" operator="containsText" text="BAJA">
      <formula>NOT(ISERROR(SEARCH("BAJA",AR12)))</formula>
    </cfRule>
  </conditionalFormatting>
  <conditionalFormatting sqref="AR14:AS14">
    <cfRule type="containsText" dxfId="498" priority="412" operator="containsText" text="BAJA">
      <formula>NOT(ISERROR(SEARCH("BAJA",AR14)))</formula>
    </cfRule>
    <cfRule type="containsText" dxfId="497" priority="413" operator="containsText" text="MEDIA">
      <formula>NOT(ISERROR(SEARCH("MEDIA",AR14)))</formula>
    </cfRule>
    <cfRule type="containsText" dxfId="496" priority="414" operator="containsText" text="ALTA">
      <formula>NOT(ISERROR(SEARCH("ALTA",AR14)))</formula>
    </cfRule>
  </conditionalFormatting>
  <conditionalFormatting sqref="AS5">
    <cfRule type="containsText" dxfId="495" priority="322" operator="containsText" text="BAJA">
      <formula>NOT(ISERROR(SEARCH("BAJA",AS5)))</formula>
    </cfRule>
    <cfRule type="containsText" dxfId="494" priority="323" operator="containsText" text="MEDIA">
      <formula>NOT(ISERROR(SEARCH("MEDIA",AS5)))</formula>
    </cfRule>
    <cfRule type="containsText" dxfId="493" priority="324" operator="containsText" text="ALTA">
      <formula>NOT(ISERROR(SEARCH("ALTA",AS5)))</formula>
    </cfRule>
  </conditionalFormatting>
  <conditionalFormatting sqref="AS6:AS10">
    <cfRule type="containsText" dxfId="492" priority="898" operator="containsText" text="ALTA">
      <formula>NOT(ISERROR(SEARCH("ALTA",AS6)))</formula>
    </cfRule>
  </conditionalFormatting>
  <conditionalFormatting sqref="AS6:AS11">
    <cfRule type="containsText" dxfId="491" priority="888" operator="containsText" text="MEDIA">
      <formula>NOT(ISERROR(SEARCH("MEDIA",AS6)))</formula>
    </cfRule>
    <cfRule type="containsText" dxfId="490" priority="887" operator="containsText" text="BAJA">
      <formula>NOT(ISERROR(SEARCH("BAJA",AS6)))</formula>
    </cfRule>
  </conditionalFormatting>
  <conditionalFormatting sqref="AS9:AS10">
    <cfRule type="containsText" dxfId="489" priority="897" operator="containsText" text="MEDIA">
      <formula>NOT(ISERROR(SEARCH("MEDIA",AS9)))</formula>
    </cfRule>
    <cfRule type="containsText" dxfId="488" priority="896" operator="containsText" text="BAJA">
      <formula>NOT(ISERROR(SEARCH("BAJA",AS9)))</formula>
    </cfRule>
  </conditionalFormatting>
  <conditionalFormatting sqref="AS10">
    <cfRule type="containsText" dxfId="487" priority="886" operator="containsText" text="ALTA">
      <formula>NOT(ISERROR(SEARCH("ALTA",AS10)))</formula>
    </cfRule>
    <cfRule type="containsText" dxfId="486" priority="885" operator="containsText" text="MEDIA">
      <formula>NOT(ISERROR(SEARCH("MEDIA",AS10)))</formula>
    </cfRule>
    <cfRule type="containsText" dxfId="485" priority="884" operator="containsText" text="BAJA">
      <formula>NOT(ISERROR(SEARCH("BAJA",AS10)))</formula>
    </cfRule>
  </conditionalFormatting>
  <conditionalFormatting sqref="AS13">
    <cfRule type="containsText" dxfId="484" priority="660" operator="containsText" text="BAJA">
      <formula>NOT(ISERROR(SEARCH("BAJA",AS13)))</formula>
    </cfRule>
    <cfRule type="containsText" dxfId="483" priority="662" operator="containsText" text="ALTA">
      <formula>NOT(ISERROR(SEARCH("ALTA",AS13)))</formula>
    </cfRule>
    <cfRule type="containsText" dxfId="482" priority="661" operator="containsText" text="MEDIA">
      <formula>NOT(ISERROR(SEARCH("MEDIA",AS13)))</formula>
    </cfRule>
  </conditionalFormatting>
  <conditionalFormatting sqref="AS15:AS20">
    <cfRule type="containsText" dxfId="481" priority="73" operator="containsText" text="ALTA">
      <formula>NOT(ISERROR(SEARCH("ALTA",AS15)))</formula>
    </cfRule>
    <cfRule type="containsText" dxfId="480" priority="72" operator="containsText" text="MEDIA">
      <formula>NOT(ISERROR(SEARCH("MEDIA",AS15)))</formula>
    </cfRule>
    <cfRule type="containsText" dxfId="479" priority="71" operator="containsText" text="BAJA">
      <formula>NOT(ISERROR(SEARCH("BAJA",AS15)))</formula>
    </cfRule>
  </conditionalFormatting>
  <conditionalFormatting sqref="AU21:AU22">
    <cfRule type="containsText" dxfId="478" priority="42" operator="containsText" text="ALTA">
      <formula>NOT(ISERROR(SEARCH("ALTA",AU21)))</formula>
    </cfRule>
    <cfRule type="containsText" dxfId="477" priority="41" operator="containsText" text="MEDIA">
      <formula>NOT(ISERROR(SEARCH("MEDIA",AU21)))</formula>
    </cfRule>
    <cfRule type="cellIs" dxfId="476" priority="39" operator="between">
      <formula>0%</formula>
      <formula>25%</formula>
    </cfRule>
    <cfRule type="cellIs" dxfId="475" priority="38" operator="between">
      <formula>26%</formula>
      <formula>50%</formula>
    </cfRule>
    <cfRule type="containsText" dxfId="474" priority="40" operator="containsText" text="BAJA">
      <formula>NOT(ISERROR(SEARCH("BAJA",AU21)))</formula>
    </cfRule>
    <cfRule type="cellIs" dxfId="473" priority="36" operator="greaterThan">
      <formula>75%</formula>
    </cfRule>
    <cfRule type="cellIs" dxfId="472" priority="37" operator="between">
      <formula>51%</formula>
      <formula>75%</formula>
    </cfRule>
  </conditionalFormatting>
  <conditionalFormatting sqref="AU4:AV20">
    <cfRule type="containsText" dxfId="471" priority="125" operator="containsText" text="ALTA">
      <formula>NOT(ISERROR(SEARCH("ALTA",AU4)))</formula>
    </cfRule>
    <cfRule type="containsText" dxfId="470" priority="124" operator="containsText" text="MEDIA">
      <formula>NOT(ISERROR(SEARCH("MEDIA",AU4)))</formula>
    </cfRule>
    <cfRule type="containsText" dxfId="469" priority="123" operator="containsText" text="BAJA">
      <formula>NOT(ISERROR(SEARCH("BAJA",AU4)))</formula>
    </cfRule>
  </conditionalFormatting>
  <conditionalFormatting sqref="AV4:AV20">
    <cfRule type="cellIs" dxfId="468" priority="119" operator="greaterThan">
      <formula>75%</formula>
    </cfRule>
    <cfRule type="cellIs" dxfId="467" priority="122" operator="between">
      <formula>0%</formula>
      <formula>25%</formula>
    </cfRule>
    <cfRule type="cellIs" dxfId="466" priority="121" operator="between">
      <formula>26%</formula>
      <formula>50%</formula>
    </cfRule>
    <cfRule type="cellIs" dxfId="465" priority="120" operator="between">
      <formula>51%</formula>
      <formula>75%</formula>
    </cfRule>
  </conditionalFormatting>
  <conditionalFormatting sqref="AZ14">
    <cfRule type="containsText" dxfId="464" priority="397" operator="containsText" text="BAJA">
      <formula>NOT(ISERROR(SEARCH("BAJA",AZ14)))</formula>
    </cfRule>
    <cfRule type="containsText" dxfId="463" priority="398" operator="containsText" text="MEDIA">
      <formula>NOT(ISERROR(SEARCH("MEDIA",AZ14)))</formula>
    </cfRule>
    <cfRule type="containsText" dxfId="462" priority="399" operator="containsText" text="ALTA">
      <formula>NOT(ISERROR(SEARCH("ALTA",AZ14)))</formula>
    </cfRule>
  </conditionalFormatting>
  <conditionalFormatting sqref="AZ21">
    <cfRule type="containsText" dxfId="461" priority="2" operator="containsText" text="MEDIA">
      <formula>NOT(ISERROR(SEARCH("MEDIA",AZ21)))</formula>
    </cfRule>
    <cfRule type="containsText" dxfId="460" priority="3" operator="containsText" text="ALTA">
      <formula>NOT(ISERROR(SEARCH("ALTA",AZ21)))</formula>
    </cfRule>
    <cfRule type="containsText" dxfId="459" priority="1" operator="containsText" text="BAJA">
      <formula>NOT(ISERROR(SEARCH("BAJA",AZ21)))</formula>
    </cfRule>
  </conditionalFormatting>
  <conditionalFormatting sqref="BA6">
    <cfRule type="containsText" dxfId="458" priority="116" operator="containsText" text="BAJA">
      <formula>NOT(ISERROR(SEARCH("BAJA",BA6)))</formula>
    </cfRule>
    <cfRule type="containsText" dxfId="457" priority="118" operator="containsText" text="ALTA">
      <formula>NOT(ISERROR(SEARCH("ALTA",BA6)))</formula>
    </cfRule>
    <cfRule type="containsText" dxfId="456" priority="117" operator="containsText" text="MEDIA">
      <formula>NOT(ISERROR(SEARCH("MEDIA",BA6)))</formula>
    </cfRule>
  </conditionalFormatting>
  <conditionalFormatting sqref="BA11">
    <cfRule type="containsText" dxfId="455" priority="115" operator="containsText" text="ALTA">
      <formula>NOT(ISERROR(SEARCH("ALTA",BA11)))</formula>
    </cfRule>
    <cfRule type="containsText" dxfId="454" priority="113" operator="containsText" text="BAJA">
      <formula>NOT(ISERROR(SEARCH("BAJA",BA11)))</formula>
    </cfRule>
    <cfRule type="containsText" dxfId="453" priority="114" operator="containsText" text="MEDIA">
      <formula>NOT(ISERROR(SEARCH("MEDIA",BA11)))</formula>
    </cfRule>
  </conditionalFormatting>
  <conditionalFormatting sqref="BA21:BA22">
    <cfRule type="containsText" dxfId="452" priority="6" operator="containsText" text="ALTA">
      <formula>NOT(ISERROR(SEARCH("ALTA",BA21)))</formula>
    </cfRule>
    <cfRule type="containsText" dxfId="451" priority="5" operator="containsText" text="MEDIA">
      <formula>NOT(ISERROR(SEARCH("MEDIA",BA21)))</formula>
    </cfRule>
    <cfRule type="containsText" dxfId="450" priority="4" operator="containsText" text="BAJA">
      <formula>NOT(ISERROR(SEARCH("BAJA",BA21)))</formula>
    </cfRule>
  </conditionalFormatting>
  <dataValidations count="5">
    <dataValidation type="list" allowBlank="1" showInputMessage="1" showErrorMessage="1" sqref="A4 A19 A9 A12 A14 AK4:AK20 A21:A22" xr:uid="{00000000-0002-0000-0E00-000000000000}">
      <formula1>"SI,NO"</formula1>
    </dataValidation>
    <dataValidation type="list" allowBlank="1" showInputMessage="1" showErrorMessage="1" sqref="AJ4:AJ20" xr:uid="{00000000-0002-0000-0E00-000001000000}">
      <formula1>"Confiable,No confiable"</formula1>
    </dataValidation>
    <dataValidation type="list" allowBlank="1" showInputMessage="1" showErrorMessage="1" sqref="AT4:AT20" xr:uid="{00000000-0002-0000-0E00-000002000000}">
      <formula1>"Adecuado,Inadecuado"</formula1>
    </dataValidation>
    <dataValidation type="list" allowBlank="1" showInputMessage="1" showErrorMessage="1" sqref="AR4:AR20" xr:uid="{00000000-0002-0000-0E00-000003000000}">
      <formula1>"Asignado,No Asignado"</formula1>
    </dataValidation>
    <dataValidation type="list" allowBlank="1" showInputMessage="1" showErrorMessage="1" sqref="AG4:AG22" xr:uid="{00000000-0002-0000-0E00-000004000000}">
      <formula1>"Manual,Automático"</formula1>
    </dataValidation>
  </dataValidations>
  <hyperlinks>
    <hyperlink ref="BG12" r:id="rId1" display="https://loteriadbogota.sharepoint.com/:b:/r/sites/SecretaraGeneral/contrataci%C3%B3n/Documentos%20compartidos/01.%20Manual%20de%20Contrataci%C3%B3n/MANUAL%20DE%20CONTRATACI%C3%93N%20-%20DICIEMBRE%202022.pdf?csf=1&amp;web=1&amp;e=B9bsXM.https://loteriadbogota.sharepoint.com/:x:/s/SecretaraGeneral/contrataci%C3%B3n/ERmYbxNp-EpLgCxJQI8ldwcBlsxvhMCT17HGPs0Ath-u1w?e=KvuA46" xr:uid="{6CE826DC-8355-4A4E-A46C-C736FBEF85F7}"/>
    <hyperlink ref="BG13" r:id="rId2" xr:uid="{F5FC143C-EC12-4197-B8EC-8CA0FB3F4B62}"/>
    <hyperlink ref="BG14" r:id="rId3" display="https://loteriadbogota-my.sharepoint.com/:f:/g/personal/claudia_vega_loteriadebogota_com/Eh9P4E05gqRPpDfgg2dIKQgBdjOQgiManilf9oQtm4Yetg?e=wjyhY0" xr:uid="{0318949D-93CE-4E54-B593-4E886E529A57}"/>
    <hyperlink ref="BG15" r:id="rId4" display="https://loteriadbogota-my.sharepoint.com/:f:/g/personal/claudia_vega_loteriadebogota_com/Eh9P4E05gqRPpDfgg2dIKQgBdjOQgiManilf9oQtm4Yetg?e=wjyhY0" xr:uid="{9EE08AFF-253D-4258-8C92-31B85099159E}"/>
    <hyperlink ref="BG19" r:id="rId5" xr:uid="{E1AA04BC-604C-4777-AC96-AC7B8A9B2D0B}"/>
    <hyperlink ref="BG20" r:id="rId6" xr:uid="{BAD3DCD9-3AA8-4B00-8A39-F000DAB359E5}"/>
    <hyperlink ref="BG8" r:id="rId7" display="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 xr:uid="{C3FC1006-BADC-4D72-AEBF-4D654862CDBD}"/>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E00-000005000000}">
          <x14:formula1>
            <xm:f>Listas!$B$2:$B$7</xm:f>
          </x14:formula1>
          <xm:sqref>D4 D9 D12 D14 D19 D21:D22</xm:sqref>
        </x14:dataValidation>
        <x14:dataValidation type="list" allowBlank="1" showInputMessage="1" showErrorMessage="1" xr:uid="{00000000-0002-0000-0E00-000006000000}">
          <x14:formula1>
            <xm:f>Listas!$J$2:$J$6</xm:f>
          </x14:formula1>
          <xm:sqref>AX4 AX9 AX12 AX14 AX19</xm:sqref>
        </x14:dataValidation>
        <x14:dataValidation type="list" allowBlank="1" showInputMessage="1" showErrorMessage="1" xr:uid="{00000000-0002-0000-0E00-000007000000}">
          <x14:formula1>
            <xm:f>Listas!$C$2:$C$8</xm:f>
          </x14:formula1>
          <xm:sqref>E4 E9 E12 E14 E19 E21:E22</xm:sqref>
        </x14:dataValidation>
        <x14:dataValidation type="list" allowBlank="1" showInputMessage="1" showErrorMessage="1" xr:uid="{00000000-0002-0000-0E00-000008000000}">
          <x14:formula1>
            <xm:f>Listas!$G$2:$G$11</xm:f>
          </x14:formula1>
          <xm:sqref>C4:C13 C19:C22</xm:sqref>
        </x14:dataValidation>
        <x14:dataValidation type="list" allowBlank="1" showInputMessage="1" showErrorMessage="1" xr:uid="{00000000-0002-0000-0E00-000009000000}">
          <x14:formula1>
            <xm:f>Listas!$I$2:$I$3</xm:f>
          </x14:formula1>
          <xm:sqref>AO4:AO20</xm:sqref>
        </x14:dataValidation>
        <x14:dataValidation type="list" allowBlank="1" showInputMessage="1" showErrorMessage="1" xr:uid="{00000000-0002-0000-0E00-00000A000000}">
          <x14:formula1>
            <xm:f>Listas!$H$2:$H$3</xm:f>
          </x14:formula1>
          <xm:sqref>AM4:AM22</xm:sqref>
        </x14:dataValidation>
        <x14:dataValidation type="list" allowBlank="1" showInputMessage="1" showErrorMessage="1" xr:uid="{00000000-0002-0000-0E00-00000B000000}">
          <x14:formula1>
            <xm:f>Listas!$F$2:$F$4</xm:f>
          </x14:formula1>
          <xm:sqref>AE4:AE20 AD21:AD22</xm:sqref>
        </x14:dataValidation>
        <x14:dataValidation type="list" allowBlank="1" showInputMessage="1" showErrorMessage="1" xr:uid="{00000000-0002-0000-0E00-00000C000000}">
          <x14:formula1>
            <xm:f>Listas!$P$2:$P$7</xm:f>
          </x14:formula1>
          <xm:sqref>Q4 Q9 Q12:Q14 Q19:Q22</xm:sqref>
        </x14:dataValidation>
        <x14:dataValidation type="list" allowBlank="1" showInputMessage="1" showErrorMessage="1" xr:uid="{00000000-0002-0000-0E00-00000D000000}">
          <x14:formula1>
            <xm:f>Listas!$O$2:$O$7</xm:f>
          </x14:formula1>
          <xm:sqref>O4 O9 O12:O14 O19:O22</xm:sqref>
        </x14:dataValidation>
        <x14:dataValidation type="list" allowBlank="1" showInputMessage="1" showErrorMessage="1" xr:uid="{00000000-0002-0000-0E00-00000E000000}">
          <x14:formula1>
            <xm:f>Listas!$N$2:$N$7</xm:f>
          </x14:formula1>
          <xm:sqref>M4 M9 M12:M14 M19:M22</xm:sqref>
        </x14:dataValidation>
        <x14:dataValidation type="list" allowBlank="1" showInputMessage="1" showErrorMessage="1" xr:uid="{00000000-0002-0000-0E00-00000F000000}">
          <x14:formula1>
            <xm:f>Listas!$Q$2:$Q$8</xm:f>
          </x14:formula1>
          <xm:sqref>J4 J12:J14 J9 J19:J22</xm:sqref>
        </x14:dataValidation>
        <x14:dataValidation type="list" allowBlank="1" showInputMessage="1" showErrorMessage="1" xr:uid="{00000000-0002-0000-0E00-000010000000}">
          <x14:formula1>
            <xm:f>Listas!$K$2:$K$7</xm:f>
          </x14:formula1>
          <xm:sqref>S4:S8</xm:sqref>
        </x14:dataValidation>
        <x14:dataValidation type="list" allowBlank="1" showInputMessage="1" showErrorMessage="1" xr:uid="{00000000-0002-0000-0E00-000011000000}">
          <x14:formula1>
            <xm:f>Listas!$L$2:$L$5</xm:f>
          </x14:formula1>
          <xm:sqref>T4:T22</xm:sqref>
        </x14:dataValidation>
        <x14:dataValidation type="list" allowBlank="1" showInputMessage="1" showErrorMessage="1" xr:uid="{00000000-0002-0000-0E00-000012000000}">
          <x14:formula1>
            <xm:f>Listas!$K$2:$K$6</xm:f>
          </x14:formula1>
          <xm:sqref>S9:S20 S22</xm:sqref>
        </x14:dataValidation>
        <x14:dataValidation type="list" allowBlank="1" showInputMessage="1" showErrorMessage="1" xr:uid="{00000000-0002-0000-0E00-000013000000}">
          <x14:formula1>
            <xm:f>Listas!$G$2:$G$12</xm:f>
          </x14:formula1>
          <xm:sqref>C14:C18</xm:sqref>
        </x14:dataValidation>
        <x14:dataValidation type="list" allowBlank="1" showInputMessage="1" showErrorMessage="1" xr:uid="{00000000-0002-0000-0E00-000014000000}">
          <x14:formula1>
            <xm:f>Listas!$M$2:$M$15</xm:f>
          </x14:formula1>
          <xm:sqref>B4 B19 B14 B12 B9 B21:B22</xm:sqref>
        </x14:dataValidation>
        <x14:dataValidation type="list" allowBlank="1" showInputMessage="1" showErrorMessage="1" xr:uid="{29B61060-6F2B-494F-B4CE-1119FA1AA975}">
          <x14:formula1>
            <xm:f>Listas!$R$2:$R$3</xm:f>
          </x14:formula1>
          <xm:sqref>BT4:BT22 BY4:BY22 BJ21:BJ22 BE21:BE22 BO4:BO22</xm:sqref>
        </x14:dataValidation>
        <x14:dataValidation type="list" allowBlank="1" showInputMessage="1" showErrorMessage="1" xr:uid="{3C81BB0F-C47F-4413-8D55-838D6AD29409}">
          <x14:formula1>
            <xm:f>Listas!$K$2:$K$5</xm:f>
          </x14:formula1>
          <xm:sqref>S21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dimension ref="A1:CB283"/>
  <sheetViews>
    <sheetView zoomScale="73" zoomScaleNormal="80" workbookViewId="0">
      <pane ySplit="3" topLeftCell="A4" activePane="bottomLeft" state="frozen"/>
      <selection activeCell="G4" sqref="G4:G13"/>
      <selection pane="bottomLeft" activeCell="C4" sqref="C4:C5"/>
    </sheetView>
  </sheetViews>
  <sheetFormatPr baseColWidth="10" defaultColWidth="11.42578125" defaultRowHeight="15" x14ac:dyDescent="0.2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28"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6" width="11.5703125" style="3" customWidth="1"/>
    <col min="47" max="47" width="21.7109375" style="2" customWidth="1"/>
    <col min="48" max="48" width="14.7109375" style="1" hidden="1" customWidth="1"/>
    <col min="49" max="49" width="43.7109375" style="1" hidden="1" customWidth="1"/>
    <col min="50" max="50" width="14.7109375" style="1" hidden="1" customWidth="1"/>
    <col min="51" max="51" width="36.7109375" style="1" hidden="1" customWidth="1"/>
    <col min="52" max="52" width="24.42578125" style="1" hidden="1" customWidth="1"/>
    <col min="53" max="53" width="14.7109375" style="1" hidden="1" customWidth="1"/>
    <col min="54" max="54" width="33.5703125" style="1" hidden="1" customWidth="1"/>
    <col min="55" max="55" width="28.42578125" style="1" hidden="1" customWidth="1"/>
    <col min="56" max="56" width="11.42578125" style="1"/>
    <col min="57" max="57" width="27.5703125" style="1" customWidth="1"/>
    <col min="58" max="58" width="25.5703125" style="1" customWidth="1"/>
    <col min="59" max="59" width="11.42578125" style="1"/>
    <col min="60" max="60" width="24.28515625" style="1" customWidth="1"/>
    <col min="61" max="61" width="27" style="1" customWidth="1"/>
    <col min="62" max="62" width="25" style="1" customWidth="1"/>
    <col min="63" max="63" width="28.7109375" style="1" customWidth="1"/>
    <col min="64" max="64" width="24.28515625" style="1" customWidth="1"/>
    <col min="65" max="65" width="28.28515625" style="1" customWidth="1"/>
    <col min="66" max="66" width="11.42578125" style="1"/>
    <col min="67" max="67" width="27.5703125" style="1" customWidth="1"/>
    <col min="68" max="68" width="30.42578125" style="1" customWidth="1"/>
    <col min="69" max="69" width="29.85546875" style="1" customWidth="1"/>
    <col min="70" max="70" width="32.5703125" style="1" customWidth="1"/>
    <col min="71" max="242" width="11.42578125" style="1"/>
    <col min="243" max="243" width="21.7109375" style="1" customWidth="1"/>
    <col min="244" max="244" width="13.7109375" style="1" customWidth="1"/>
    <col min="245" max="245" width="38.7109375" style="1" customWidth="1"/>
    <col min="246" max="246" width="3" style="1" bestFit="1" customWidth="1"/>
    <col min="247" max="247" width="32.28515625" style="1" customWidth="1"/>
    <col min="248" max="248" width="46.28515625" style="1" customWidth="1"/>
    <col min="249" max="249" width="19" style="1" customWidth="1"/>
    <col min="250" max="250" width="0" style="1" hidden="1" customWidth="1"/>
    <col min="251" max="251" width="17.7109375" style="1" customWidth="1"/>
    <col min="252" max="252" width="0" style="1" hidden="1" customWidth="1"/>
    <col min="253" max="253" width="22.28515625" style="1" customWidth="1"/>
    <col min="254" max="254" width="5.28515625" style="1" customWidth="1"/>
    <col min="255" max="255" width="36.28515625" style="1" customWidth="1"/>
    <col min="256" max="256" width="5.7109375" style="1" customWidth="1"/>
    <col min="257" max="257" width="0" style="1" hidden="1" customWidth="1"/>
    <col min="258" max="258" width="20.7109375" style="1" customWidth="1"/>
    <col min="259" max="259" width="4.7109375" style="1" customWidth="1"/>
    <col min="260" max="260" width="0" style="1" hidden="1" customWidth="1"/>
    <col min="261" max="261" width="24.7109375" style="1" customWidth="1"/>
    <col min="262" max="262" width="12.28515625" style="1" customWidth="1"/>
    <col min="263" max="263" width="0" style="1" hidden="1" customWidth="1"/>
    <col min="264" max="264" width="3.42578125" style="1" customWidth="1"/>
    <col min="265" max="265" width="0" style="1" hidden="1" customWidth="1"/>
    <col min="266" max="266" width="17.7109375" style="1" customWidth="1"/>
    <col min="267" max="267" width="3.42578125" style="1" customWidth="1"/>
    <col min="268" max="268" width="0" style="1" hidden="1" customWidth="1"/>
    <col min="269" max="269" width="23.7109375" style="1" customWidth="1"/>
    <col min="270" max="270" width="10" style="1" customWidth="1"/>
    <col min="271" max="271" width="0" style="1" hidden="1" customWidth="1"/>
    <col min="272" max="273" width="14.7109375" style="1" customWidth="1"/>
    <col min="274" max="274" width="12.7109375" style="1" customWidth="1"/>
    <col min="275" max="275" width="3.28515625" style="1" customWidth="1"/>
    <col min="276" max="276" width="30.28515625" style="1" customWidth="1"/>
    <col min="277" max="277" width="5" style="1" customWidth="1"/>
    <col min="278" max="278" width="0" style="1" hidden="1" customWidth="1"/>
    <col min="279" max="279" width="14.28515625" style="1" customWidth="1"/>
    <col min="280" max="280" width="5.7109375" style="1" customWidth="1"/>
    <col min="281" max="281" width="0" style="1" hidden="1" customWidth="1"/>
    <col min="282" max="282" width="17.28515625" style="1" customWidth="1"/>
    <col min="283" max="283" width="12.7109375" style="1" customWidth="1"/>
    <col min="284" max="284" width="0" style="1" hidden="1" customWidth="1"/>
    <col min="285" max="285" width="5.28515625" style="1" customWidth="1"/>
    <col min="286" max="286" width="0" style="1" hidden="1" customWidth="1"/>
    <col min="287" max="287" width="17" style="1" customWidth="1"/>
    <col min="288" max="288" width="6.28515625" style="1" customWidth="1"/>
    <col min="289" max="289" width="0" style="1" hidden="1" customWidth="1"/>
    <col min="290" max="290" width="14.28515625" style="1" customWidth="1"/>
    <col min="291" max="291" width="7.5703125" style="1" customWidth="1"/>
    <col min="292" max="292" width="0" style="1" hidden="1" customWidth="1"/>
    <col min="293" max="294" width="14.28515625" style="1" customWidth="1"/>
    <col min="295" max="295" width="20.7109375" style="1" customWidth="1"/>
    <col min="296" max="296" width="14.42578125" style="1" customWidth="1"/>
    <col min="297" max="297" width="15" style="1" customWidth="1"/>
    <col min="298" max="298" width="2.7109375" style="1" customWidth="1"/>
    <col min="299" max="299" width="11.7109375" style="1" customWidth="1"/>
    <col min="300" max="300" width="11.5703125" style="1" customWidth="1"/>
    <col min="301" max="301" width="2.28515625" style="1" customWidth="1"/>
    <col min="302" max="302" width="41" style="1" customWidth="1"/>
    <col min="303" max="303" width="14.28515625" style="1" customWidth="1"/>
    <col min="304" max="305" width="11.5703125" style="1" customWidth="1"/>
    <col min="306" max="306" width="21.7109375" style="1" customWidth="1"/>
    <col min="307" max="498" width="11.42578125" style="1"/>
    <col min="499" max="499" width="21.7109375" style="1" customWidth="1"/>
    <col min="500" max="500" width="13.7109375" style="1" customWidth="1"/>
    <col min="501" max="501" width="38.7109375" style="1" customWidth="1"/>
    <col min="502" max="502" width="3" style="1" bestFit="1" customWidth="1"/>
    <col min="503" max="503" width="32.28515625" style="1" customWidth="1"/>
    <col min="504" max="504" width="46.28515625" style="1" customWidth="1"/>
    <col min="505" max="505" width="19" style="1" customWidth="1"/>
    <col min="506" max="506" width="0" style="1" hidden="1" customWidth="1"/>
    <col min="507" max="507" width="17.7109375" style="1" customWidth="1"/>
    <col min="508" max="508" width="0" style="1" hidden="1" customWidth="1"/>
    <col min="509" max="509" width="22.28515625" style="1" customWidth="1"/>
    <col min="510" max="510" width="5.28515625" style="1" customWidth="1"/>
    <col min="511" max="511" width="36.28515625" style="1" customWidth="1"/>
    <col min="512" max="512" width="5.7109375" style="1" customWidth="1"/>
    <col min="513" max="513" width="0" style="1" hidden="1" customWidth="1"/>
    <col min="514" max="514" width="20.7109375" style="1" customWidth="1"/>
    <col min="515" max="515" width="4.7109375" style="1" customWidth="1"/>
    <col min="516" max="516" width="0" style="1" hidden="1" customWidth="1"/>
    <col min="517" max="517" width="24.7109375" style="1" customWidth="1"/>
    <col min="518" max="518" width="12.28515625" style="1" customWidth="1"/>
    <col min="519" max="519" width="0" style="1" hidden="1" customWidth="1"/>
    <col min="520" max="520" width="3.42578125" style="1" customWidth="1"/>
    <col min="521" max="521" width="0" style="1" hidden="1" customWidth="1"/>
    <col min="522" max="522" width="17.7109375" style="1" customWidth="1"/>
    <col min="523" max="523" width="3.42578125" style="1" customWidth="1"/>
    <col min="524" max="524" width="0" style="1" hidden="1" customWidth="1"/>
    <col min="525" max="525" width="23.7109375" style="1" customWidth="1"/>
    <col min="526" max="526" width="10" style="1" customWidth="1"/>
    <col min="527" max="527" width="0" style="1" hidden="1" customWidth="1"/>
    <col min="528" max="529" width="14.7109375" style="1" customWidth="1"/>
    <col min="530" max="530" width="12.7109375" style="1" customWidth="1"/>
    <col min="531" max="531" width="3.28515625" style="1" customWidth="1"/>
    <col min="532" max="532" width="30.28515625" style="1" customWidth="1"/>
    <col min="533" max="533" width="5" style="1" customWidth="1"/>
    <col min="534" max="534" width="0" style="1" hidden="1" customWidth="1"/>
    <col min="535" max="535" width="14.28515625" style="1" customWidth="1"/>
    <col min="536" max="536" width="5.7109375" style="1" customWidth="1"/>
    <col min="537" max="537" width="0" style="1" hidden="1" customWidth="1"/>
    <col min="538" max="538" width="17.28515625" style="1" customWidth="1"/>
    <col min="539" max="539" width="12.7109375" style="1" customWidth="1"/>
    <col min="540" max="540" width="0" style="1" hidden="1" customWidth="1"/>
    <col min="541" max="541" width="5.28515625" style="1" customWidth="1"/>
    <col min="542" max="542" width="0" style="1" hidden="1" customWidth="1"/>
    <col min="543" max="543" width="17" style="1" customWidth="1"/>
    <col min="544" max="544" width="6.28515625" style="1" customWidth="1"/>
    <col min="545" max="545" width="0" style="1" hidden="1" customWidth="1"/>
    <col min="546" max="546" width="14.28515625" style="1" customWidth="1"/>
    <col min="547" max="547" width="7.5703125" style="1" customWidth="1"/>
    <col min="548" max="548" width="0" style="1" hidden="1" customWidth="1"/>
    <col min="549" max="550" width="14.28515625" style="1" customWidth="1"/>
    <col min="551" max="551" width="20.7109375" style="1" customWidth="1"/>
    <col min="552" max="552" width="14.42578125" style="1" customWidth="1"/>
    <col min="553" max="553" width="15" style="1" customWidth="1"/>
    <col min="554" max="554" width="2.7109375" style="1" customWidth="1"/>
    <col min="555" max="555" width="11.7109375" style="1" customWidth="1"/>
    <col min="556" max="556" width="11.5703125" style="1" customWidth="1"/>
    <col min="557" max="557" width="2.28515625" style="1" customWidth="1"/>
    <col min="558" max="558" width="41" style="1" customWidth="1"/>
    <col min="559" max="559" width="14.28515625" style="1" customWidth="1"/>
    <col min="560" max="561" width="11.5703125" style="1" customWidth="1"/>
    <col min="562" max="562" width="21.7109375" style="1" customWidth="1"/>
    <col min="563" max="754" width="11.42578125" style="1"/>
    <col min="755" max="755" width="21.7109375" style="1" customWidth="1"/>
    <col min="756" max="756" width="13.7109375" style="1" customWidth="1"/>
    <col min="757" max="757" width="38.7109375" style="1" customWidth="1"/>
    <col min="758" max="758" width="3" style="1" bestFit="1" customWidth="1"/>
    <col min="759" max="759" width="32.28515625" style="1" customWidth="1"/>
    <col min="760" max="760" width="46.28515625" style="1" customWidth="1"/>
    <col min="761" max="761" width="19" style="1" customWidth="1"/>
    <col min="762" max="762" width="0" style="1" hidden="1" customWidth="1"/>
    <col min="763" max="763" width="17.7109375" style="1" customWidth="1"/>
    <col min="764" max="764" width="0" style="1" hidden="1" customWidth="1"/>
    <col min="765" max="765" width="22.28515625" style="1" customWidth="1"/>
    <col min="766" max="766" width="5.28515625" style="1" customWidth="1"/>
    <col min="767" max="767" width="36.28515625" style="1" customWidth="1"/>
    <col min="768" max="768" width="5.7109375" style="1" customWidth="1"/>
    <col min="769" max="769" width="0" style="1" hidden="1" customWidth="1"/>
    <col min="770" max="770" width="20.7109375" style="1" customWidth="1"/>
    <col min="771" max="771" width="4.7109375" style="1" customWidth="1"/>
    <col min="772" max="772" width="0" style="1" hidden="1" customWidth="1"/>
    <col min="773" max="773" width="24.7109375" style="1" customWidth="1"/>
    <col min="774" max="774" width="12.28515625" style="1" customWidth="1"/>
    <col min="775" max="775" width="0" style="1" hidden="1" customWidth="1"/>
    <col min="776" max="776" width="3.42578125" style="1" customWidth="1"/>
    <col min="777" max="777" width="0" style="1" hidden="1" customWidth="1"/>
    <col min="778" max="778" width="17.7109375" style="1" customWidth="1"/>
    <col min="779" max="779" width="3.42578125" style="1" customWidth="1"/>
    <col min="780" max="780" width="0" style="1" hidden="1" customWidth="1"/>
    <col min="781" max="781" width="23.7109375" style="1" customWidth="1"/>
    <col min="782" max="782" width="10" style="1" customWidth="1"/>
    <col min="783" max="783" width="0" style="1" hidden="1" customWidth="1"/>
    <col min="784" max="785" width="14.7109375" style="1" customWidth="1"/>
    <col min="786" max="786" width="12.7109375" style="1" customWidth="1"/>
    <col min="787" max="787" width="3.28515625" style="1" customWidth="1"/>
    <col min="788" max="788" width="30.28515625" style="1" customWidth="1"/>
    <col min="789" max="789" width="5" style="1" customWidth="1"/>
    <col min="790" max="790" width="0" style="1" hidden="1" customWidth="1"/>
    <col min="791" max="791" width="14.28515625" style="1" customWidth="1"/>
    <col min="792" max="792" width="5.7109375" style="1" customWidth="1"/>
    <col min="793" max="793" width="0" style="1" hidden="1" customWidth="1"/>
    <col min="794" max="794" width="17.28515625" style="1" customWidth="1"/>
    <col min="795" max="795" width="12.7109375" style="1" customWidth="1"/>
    <col min="796" max="796" width="0" style="1" hidden="1" customWidth="1"/>
    <col min="797" max="797" width="5.28515625" style="1" customWidth="1"/>
    <col min="798" max="798" width="0" style="1" hidden="1" customWidth="1"/>
    <col min="799" max="799" width="17" style="1" customWidth="1"/>
    <col min="800" max="800" width="6.28515625" style="1" customWidth="1"/>
    <col min="801" max="801" width="0" style="1" hidden="1" customWidth="1"/>
    <col min="802" max="802" width="14.28515625" style="1" customWidth="1"/>
    <col min="803" max="803" width="7.5703125" style="1" customWidth="1"/>
    <col min="804" max="804" width="0" style="1" hidden="1" customWidth="1"/>
    <col min="805" max="806" width="14.28515625" style="1" customWidth="1"/>
    <col min="807" max="807" width="20.7109375" style="1" customWidth="1"/>
    <col min="808" max="808" width="14.42578125" style="1" customWidth="1"/>
    <col min="809" max="809" width="15" style="1" customWidth="1"/>
    <col min="810" max="810" width="2.7109375" style="1" customWidth="1"/>
    <col min="811" max="811" width="11.7109375" style="1" customWidth="1"/>
    <col min="812" max="812" width="11.5703125" style="1" customWidth="1"/>
    <col min="813" max="813" width="2.28515625" style="1" customWidth="1"/>
    <col min="814" max="814" width="41" style="1" customWidth="1"/>
    <col min="815" max="815" width="14.28515625" style="1" customWidth="1"/>
    <col min="816" max="817" width="11.5703125" style="1" customWidth="1"/>
    <col min="818" max="818" width="21.7109375" style="1" customWidth="1"/>
    <col min="819" max="1010" width="11.42578125" style="1"/>
    <col min="1011" max="1011" width="21.7109375" style="1" customWidth="1"/>
    <col min="1012" max="1012" width="13.7109375" style="1" customWidth="1"/>
    <col min="1013" max="1013" width="38.7109375" style="1" customWidth="1"/>
    <col min="1014" max="1014" width="3" style="1" bestFit="1" customWidth="1"/>
    <col min="1015" max="1015" width="32.28515625" style="1" customWidth="1"/>
    <col min="1016" max="1016" width="46.28515625" style="1" customWidth="1"/>
    <col min="1017" max="1017" width="19" style="1" customWidth="1"/>
    <col min="1018" max="1018" width="0" style="1" hidden="1" customWidth="1"/>
    <col min="1019" max="1019" width="17.7109375" style="1" customWidth="1"/>
    <col min="1020" max="1020" width="0" style="1" hidden="1" customWidth="1"/>
    <col min="1021" max="1021" width="22.28515625" style="1" customWidth="1"/>
    <col min="1022" max="1022" width="5.28515625" style="1" customWidth="1"/>
    <col min="1023" max="1023" width="36.28515625" style="1" customWidth="1"/>
    <col min="1024" max="1024" width="5.7109375" style="1" customWidth="1"/>
    <col min="1025" max="1025" width="0" style="1" hidden="1" customWidth="1"/>
    <col min="1026" max="1026" width="20.7109375" style="1" customWidth="1"/>
    <col min="1027" max="1027" width="4.7109375" style="1" customWidth="1"/>
    <col min="1028" max="1028" width="0" style="1" hidden="1" customWidth="1"/>
    <col min="1029" max="1029" width="24.7109375" style="1" customWidth="1"/>
    <col min="1030" max="1030" width="12.28515625" style="1" customWidth="1"/>
    <col min="1031" max="1031" width="0" style="1" hidden="1" customWidth="1"/>
    <col min="1032" max="1032" width="3.42578125" style="1" customWidth="1"/>
    <col min="1033" max="1033" width="0" style="1" hidden="1" customWidth="1"/>
    <col min="1034" max="1034" width="17.7109375" style="1" customWidth="1"/>
    <col min="1035" max="1035" width="3.42578125" style="1" customWidth="1"/>
    <col min="1036" max="1036" width="0" style="1" hidden="1" customWidth="1"/>
    <col min="1037" max="1037" width="23.7109375" style="1" customWidth="1"/>
    <col min="1038" max="1038" width="10" style="1" customWidth="1"/>
    <col min="1039" max="1039" width="0" style="1" hidden="1" customWidth="1"/>
    <col min="1040" max="1041" width="14.7109375" style="1" customWidth="1"/>
    <col min="1042" max="1042" width="12.7109375" style="1" customWidth="1"/>
    <col min="1043" max="1043" width="3.28515625" style="1" customWidth="1"/>
    <col min="1044" max="1044" width="30.28515625" style="1" customWidth="1"/>
    <col min="1045" max="1045" width="5" style="1" customWidth="1"/>
    <col min="1046" max="1046" width="0" style="1" hidden="1" customWidth="1"/>
    <col min="1047" max="1047" width="14.28515625" style="1" customWidth="1"/>
    <col min="1048" max="1048" width="5.7109375" style="1" customWidth="1"/>
    <col min="1049" max="1049" width="0" style="1" hidden="1" customWidth="1"/>
    <col min="1050" max="1050" width="17.28515625" style="1" customWidth="1"/>
    <col min="1051" max="1051" width="12.7109375" style="1" customWidth="1"/>
    <col min="1052" max="1052" width="0" style="1" hidden="1" customWidth="1"/>
    <col min="1053" max="1053" width="5.28515625" style="1" customWidth="1"/>
    <col min="1054" max="1054" width="0" style="1" hidden="1" customWidth="1"/>
    <col min="1055" max="1055" width="17" style="1" customWidth="1"/>
    <col min="1056" max="1056" width="6.28515625" style="1" customWidth="1"/>
    <col min="1057" max="1057" width="0" style="1" hidden="1" customWidth="1"/>
    <col min="1058" max="1058" width="14.28515625" style="1" customWidth="1"/>
    <col min="1059" max="1059" width="7.5703125" style="1" customWidth="1"/>
    <col min="1060" max="1060" width="0" style="1" hidden="1" customWidth="1"/>
    <col min="1061" max="1062" width="14.28515625" style="1" customWidth="1"/>
    <col min="1063" max="1063" width="20.7109375" style="1" customWidth="1"/>
    <col min="1064" max="1064" width="14.42578125" style="1" customWidth="1"/>
    <col min="1065" max="1065" width="15" style="1" customWidth="1"/>
    <col min="1066" max="1066" width="2.7109375" style="1" customWidth="1"/>
    <col min="1067" max="1067" width="11.7109375" style="1" customWidth="1"/>
    <col min="1068" max="1068" width="11.5703125" style="1" customWidth="1"/>
    <col min="1069" max="1069" width="2.28515625" style="1" customWidth="1"/>
    <col min="1070" max="1070" width="41" style="1" customWidth="1"/>
    <col min="1071" max="1071" width="14.28515625" style="1" customWidth="1"/>
    <col min="1072" max="1073" width="11.5703125" style="1" customWidth="1"/>
    <col min="1074" max="1074" width="21.7109375" style="1" customWidth="1"/>
    <col min="1075" max="1266" width="11.42578125" style="1"/>
    <col min="1267" max="1267" width="21.7109375" style="1" customWidth="1"/>
    <col min="1268" max="1268" width="13.7109375" style="1" customWidth="1"/>
    <col min="1269" max="1269" width="38.7109375" style="1" customWidth="1"/>
    <col min="1270" max="1270" width="3" style="1" bestFit="1" customWidth="1"/>
    <col min="1271" max="1271" width="32.28515625" style="1" customWidth="1"/>
    <col min="1272" max="1272" width="46.28515625" style="1" customWidth="1"/>
    <col min="1273" max="1273" width="19" style="1" customWidth="1"/>
    <col min="1274" max="1274" width="0" style="1" hidden="1" customWidth="1"/>
    <col min="1275" max="1275" width="17.7109375" style="1" customWidth="1"/>
    <col min="1276" max="1276" width="0" style="1" hidden="1" customWidth="1"/>
    <col min="1277" max="1277" width="22.28515625" style="1" customWidth="1"/>
    <col min="1278" max="1278" width="5.28515625" style="1" customWidth="1"/>
    <col min="1279" max="1279" width="36.28515625" style="1" customWidth="1"/>
    <col min="1280" max="1280" width="5.7109375" style="1" customWidth="1"/>
    <col min="1281" max="1281" width="0" style="1" hidden="1" customWidth="1"/>
    <col min="1282" max="1282" width="20.7109375" style="1" customWidth="1"/>
    <col min="1283" max="1283" width="4.7109375" style="1" customWidth="1"/>
    <col min="1284" max="1284" width="0" style="1" hidden="1" customWidth="1"/>
    <col min="1285" max="1285" width="24.7109375" style="1" customWidth="1"/>
    <col min="1286" max="1286" width="12.28515625" style="1" customWidth="1"/>
    <col min="1287" max="1287" width="0" style="1" hidden="1" customWidth="1"/>
    <col min="1288" max="1288" width="3.42578125" style="1" customWidth="1"/>
    <col min="1289" max="1289" width="0" style="1" hidden="1" customWidth="1"/>
    <col min="1290" max="1290" width="17.7109375" style="1" customWidth="1"/>
    <col min="1291" max="1291" width="3.42578125" style="1" customWidth="1"/>
    <col min="1292" max="1292" width="0" style="1" hidden="1" customWidth="1"/>
    <col min="1293" max="1293" width="23.7109375" style="1" customWidth="1"/>
    <col min="1294" max="1294" width="10" style="1" customWidth="1"/>
    <col min="1295" max="1295" width="0" style="1" hidden="1" customWidth="1"/>
    <col min="1296" max="1297" width="14.7109375" style="1" customWidth="1"/>
    <col min="1298" max="1298" width="12.7109375" style="1" customWidth="1"/>
    <col min="1299" max="1299" width="3.28515625" style="1" customWidth="1"/>
    <col min="1300" max="1300" width="30.28515625" style="1" customWidth="1"/>
    <col min="1301" max="1301" width="5" style="1" customWidth="1"/>
    <col min="1302" max="1302" width="0" style="1" hidden="1" customWidth="1"/>
    <col min="1303" max="1303" width="14.28515625" style="1" customWidth="1"/>
    <col min="1304" max="1304" width="5.7109375" style="1" customWidth="1"/>
    <col min="1305" max="1305" width="0" style="1" hidden="1" customWidth="1"/>
    <col min="1306" max="1306" width="17.28515625" style="1" customWidth="1"/>
    <col min="1307" max="1307" width="12.7109375" style="1" customWidth="1"/>
    <col min="1308" max="1308" width="0" style="1" hidden="1" customWidth="1"/>
    <col min="1309" max="1309" width="5.28515625" style="1" customWidth="1"/>
    <col min="1310" max="1310" width="0" style="1" hidden="1" customWidth="1"/>
    <col min="1311" max="1311" width="17" style="1" customWidth="1"/>
    <col min="1312" max="1312" width="6.28515625" style="1" customWidth="1"/>
    <col min="1313" max="1313" width="0" style="1" hidden="1" customWidth="1"/>
    <col min="1314" max="1314" width="14.28515625" style="1" customWidth="1"/>
    <col min="1315" max="1315" width="7.5703125" style="1" customWidth="1"/>
    <col min="1316" max="1316" width="0" style="1" hidden="1" customWidth="1"/>
    <col min="1317" max="1318" width="14.28515625" style="1" customWidth="1"/>
    <col min="1319" max="1319" width="20.7109375" style="1" customWidth="1"/>
    <col min="1320" max="1320" width="14.42578125" style="1" customWidth="1"/>
    <col min="1321" max="1321" width="15" style="1" customWidth="1"/>
    <col min="1322" max="1322" width="2.7109375" style="1" customWidth="1"/>
    <col min="1323" max="1323" width="11.7109375" style="1" customWidth="1"/>
    <col min="1324" max="1324" width="11.5703125" style="1" customWidth="1"/>
    <col min="1325" max="1325" width="2.28515625" style="1" customWidth="1"/>
    <col min="1326" max="1326" width="41" style="1" customWidth="1"/>
    <col min="1327" max="1327" width="14.28515625" style="1" customWidth="1"/>
    <col min="1328" max="1329" width="11.5703125" style="1" customWidth="1"/>
    <col min="1330" max="1330" width="21.7109375" style="1" customWidth="1"/>
    <col min="1331" max="1522" width="11.42578125" style="1"/>
    <col min="1523" max="1523" width="21.7109375" style="1" customWidth="1"/>
    <col min="1524" max="1524" width="13.7109375" style="1" customWidth="1"/>
    <col min="1525" max="1525" width="38.7109375" style="1" customWidth="1"/>
    <col min="1526" max="1526" width="3" style="1" bestFit="1" customWidth="1"/>
    <col min="1527" max="1527" width="32.28515625" style="1" customWidth="1"/>
    <col min="1528" max="1528" width="46.28515625" style="1" customWidth="1"/>
    <col min="1529" max="1529" width="19" style="1" customWidth="1"/>
    <col min="1530" max="1530" width="0" style="1" hidden="1" customWidth="1"/>
    <col min="1531" max="1531" width="17.7109375" style="1" customWidth="1"/>
    <col min="1532" max="1532" width="0" style="1" hidden="1" customWidth="1"/>
    <col min="1533" max="1533" width="22.28515625" style="1" customWidth="1"/>
    <col min="1534" max="1534" width="5.28515625" style="1" customWidth="1"/>
    <col min="1535" max="1535" width="36.28515625" style="1" customWidth="1"/>
    <col min="1536" max="1536" width="5.7109375" style="1" customWidth="1"/>
    <col min="1537" max="1537" width="0" style="1" hidden="1" customWidth="1"/>
    <col min="1538" max="1538" width="20.7109375" style="1" customWidth="1"/>
    <col min="1539" max="1539" width="4.7109375" style="1" customWidth="1"/>
    <col min="1540" max="1540" width="0" style="1" hidden="1" customWidth="1"/>
    <col min="1541" max="1541" width="24.7109375" style="1" customWidth="1"/>
    <col min="1542" max="1542" width="12.28515625" style="1" customWidth="1"/>
    <col min="1543" max="1543" width="0" style="1" hidden="1" customWidth="1"/>
    <col min="1544" max="1544" width="3.42578125" style="1" customWidth="1"/>
    <col min="1545" max="1545" width="0" style="1" hidden="1" customWidth="1"/>
    <col min="1546" max="1546" width="17.7109375" style="1" customWidth="1"/>
    <col min="1547" max="1547" width="3.42578125" style="1" customWidth="1"/>
    <col min="1548" max="1548" width="0" style="1" hidden="1" customWidth="1"/>
    <col min="1549" max="1549" width="23.7109375" style="1" customWidth="1"/>
    <col min="1550" max="1550" width="10" style="1" customWidth="1"/>
    <col min="1551" max="1551" width="0" style="1" hidden="1" customWidth="1"/>
    <col min="1552" max="1553" width="14.7109375" style="1" customWidth="1"/>
    <col min="1554" max="1554" width="12.7109375" style="1" customWidth="1"/>
    <col min="1555" max="1555" width="3.28515625" style="1" customWidth="1"/>
    <col min="1556" max="1556" width="30.28515625" style="1" customWidth="1"/>
    <col min="1557" max="1557" width="5" style="1" customWidth="1"/>
    <col min="1558" max="1558" width="0" style="1" hidden="1" customWidth="1"/>
    <col min="1559" max="1559" width="14.28515625" style="1" customWidth="1"/>
    <col min="1560" max="1560" width="5.7109375" style="1" customWidth="1"/>
    <col min="1561" max="1561" width="0" style="1" hidden="1" customWidth="1"/>
    <col min="1562" max="1562" width="17.28515625" style="1" customWidth="1"/>
    <col min="1563" max="1563" width="12.7109375" style="1" customWidth="1"/>
    <col min="1564" max="1564" width="0" style="1" hidden="1" customWidth="1"/>
    <col min="1565" max="1565" width="5.28515625" style="1" customWidth="1"/>
    <col min="1566" max="1566" width="0" style="1" hidden="1" customWidth="1"/>
    <col min="1567" max="1567" width="17" style="1" customWidth="1"/>
    <col min="1568" max="1568" width="6.28515625" style="1" customWidth="1"/>
    <col min="1569" max="1569" width="0" style="1" hidden="1" customWidth="1"/>
    <col min="1570" max="1570" width="14.28515625" style="1" customWidth="1"/>
    <col min="1571" max="1571" width="7.5703125" style="1" customWidth="1"/>
    <col min="1572" max="1572" width="0" style="1" hidden="1" customWidth="1"/>
    <col min="1573" max="1574" width="14.28515625" style="1" customWidth="1"/>
    <col min="1575" max="1575" width="20.7109375" style="1" customWidth="1"/>
    <col min="1576" max="1576" width="14.42578125" style="1" customWidth="1"/>
    <col min="1577" max="1577" width="15" style="1" customWidth="1"/>
    <col min="1578" max="1578" width="2.7109375" style="1" customWidth="1"/>
    <col min="1579" max="1579" width="11.7109375" style="1" customWidth="1"/>
    <col min="1580" max="1580" width="11.5703125" style="1" customWidth="1"/>
    <col min="1581" max="1581" width="2.28515625" style="1" customWidth="1"/>
    <col min="1582" max="1582" width="41" style="1" customWidth="1"/>
    <col min="1583" max="1583" width="14.28515625" style="1" customWidth="1"/>
    <col min="1584" max="1585" width="11.5703125" style="1" customWidth="1"/>
    <col min="1586" max="1586" width="21.7109375" style="1" customWidth="1"/>
    <col min="1587" max="1778" width="11.42578125" style="1"/>
    <col min="1779" max="1779" width="21.7109375" style="1" customWidth="1"/>
    <col min="1780" max="1780" width="13.7109375" style="1" customWidth="1"/>
    <col min="1781" max="1781" width="38.7109375" style="1" customWidth="1"/>
    <col min="1782" max="1782" width="3" style="1" bestFit="1" customWidth="1"/>
    <col min="1783" max="1783" width="32.28515625" style="1" customWidth="1"/>
    <col min="1784" max="1784" width="46.28515625" style="1" customWidth="1"/>
    <col min="1785" max="1785" width="19" style="1" customWidth="1"/>
    <col min="1786" max="1786" width="0" style="1" hidden="1" customWidth="1"/>
    <col min="1787" max="1787" width="17.7109375" style="1" customWidth="1"/>
    <col min="1788" max="1788" width="0" style="1" hidden="1" customWidth="1"/>
    <col min="1789" max="1789" width="22.28515625" style="1" customWidth="1"/>
    <col min="1790" max="1790" width="5.28515625" style="1" customWidth="1"/>
    <col min="1791" max="1791" width="36.28515625" style="1" customWidth="1"/>
    <col min="1792" max="1792" width="5.7109375" style="1" customWidth="1"/>
    <col min="1793" max="1793" width="0" style="1" hidden="1" customWidth="1"/>
    <col min="1794" max="1794" width="20.7109375" style="1" customWidth="1"/>
    <col min="1795" max="1795" width="4.7109375" style="1" customWidth="1"/>
    <col min="1796" max="1796" width="0" style="1" hidden="1" customWidth="1"/>
    <col min="1797" max="1797" width="24.7109375" style="1" customWidth="1"/>
    <col min="1798" max="1798" width="12.28515625" style="1" customWidth="1"/>
    <col min="1799" max="1799" width="0" style="1" hidden="1" customWidth="1"/>
    <col min="1800" max="1800" width="3.42578125" style="1" customWidth="1"/>
    <col min="1801" max="1801" width="0" style="1" hidden="1" customWidth="1"/>
    <col min="1802" max="1802" width="17.7109375" style="1" customWidth="1"/>
    <col min="1803" max="1803" width="3.42578125" style="1" customWidth="1"/>
    <col min="1804" max="1804" width="0" style="1" hidden="1" customWidth="1"/>
    <col min="1805" max="1805" width="23.7109375" style="1" customWidth="1"/>
    <col min="1806" max="1806" width="10" style="1" customWidth="1"/>
    <col min="1807" max="1807" width="0" style="1" hidden="1" customWidth="1"/>
    <col min="1808" max="1809" width="14.7109375" style="1" customWidth="1"/>
    <col min="1810" max="1810" width="12.7109375" style="1" customWidth="1"/>
    <col min="1811" max="1811" width="3.28515625" style="1" customWidth="1"/>
    <col min="1812" max="1812" width="30.28515625" style="1" customWidth="1"/>
    <col min="1813" max="1813" width="5" style="1" customWidth="1"/>
    <col min="1814" max="1814" width="0" style="1" hidden="1" customWidth="1"/>
    <col min="1815" max="1815" width="14.28515625" style="1" customWidth="1"/>
    <col min="1816" max="1816" width="5.7109375" style="1" customWidth="1"/>
    <col min="1817" max="1817" width="0" style="1" hidden="1" customWidth="1"/>
    <col min="1818" max="1818" width="17.28515625" style="1" customWidth="1"/>
    <col min="1819" max="1819" width="12.7109375" style="1" customWidth="1"/>
    <col min="1820" max="1820" width="0" style="1" hidden="1" customWidth="1"/>
    <col min="1821" max="1821" width="5.28515625" style="1" customWidth="1"/>
    <col min="1822" max="1822" width="0" style="1" hidden="1" customWidth="1"/>
    <col min="1823" max="1823" width="17" style="1" customWidth="1"/>
    <col min="1824" max="1824" width="6.28515625" style="1" customWidth="1"/>
    <col min="1825" max="1825" width="0" style="1" hidden="1" customWidth="1"/>
    <col min="1826" max="1826" width="14.28515625" style="1" customWidth="1"/>
    <col min="1827" max="1827" width="7.5703125" style="1" customWidth="1"/>
    <col min="1828" max="1828" width="0" style="1" hidden="1" customWidth="1"/>
    <col min="1829" max="1830" width="14.28515625" style="1" customWidth="1"/>
    <col min="1831" max="1831" width="20.7109375" style="1" customWidth="1"/>
    <col min="1832" max="1832" width="14.42578125" style="1" customWidth="1"/>
    <col min="1833" max="1833" width="15" style="1" customWidth="1"/>
    <col min="1834" max="1834" width="2.7109375" style="1" customWidth="1"/>
    <col min="1835" max="1835" width="11.7109375" style="1" customWidth="1"/>
    <col min="1836" max="1836" width="11.5703125" style="1" customWidth="1"/>
    <col min="1837" max="1837" width="2.28515625" style="1" customWidth="1"/>
    <col min="1838" max="1838" width="41" style="1" customWidth="1"/>
    <col min="1839" max="1839" width="14.28515625" style="1" customWidth="1"/>
    <col min="1840" max="1841" width="11.5703125" style="1" customWidth="1"/>
    <col min="1842" max="1842" width="21.7109375" style="1" customWidth="1"/>
    <col min="1843" max="2034" width="11.42578125" style="1"/>
    <col min="2035" max="2035" width="21.7109375" style="1" customWidth="1"/>
    <col min="2036" max="2036" width="13.7109375" style="1" customWidth="1"/>
    <col min="2037" max="2037" width="38.7109375" style="1" customWidth="1"/>
    <col min="2038" max="2038" width="3" style="1" bestFit="1" customWidth="1"/>
    <col min="2039" max="2039" width="32.28515625" style="1" customWidth="1"/>
    <col min="2040" max="2040" width="46.28515625" style="1" customWidth="1"/>
    <col min="2041" max="2041" width="19" style="1" customWidth="1"/>
    <col min="2042" max="2042" width="0" style="1" hidden="1" customWidth="1"/>
    <col min="2043" max="2043" width="17.7109375" style="1" customWidth="1"/>
    <col min="2044" max="2044" width="0" style="1" hidden="1" customWidth="1"/>
    <col min="2045" max="2045" width="22.28515625" style="1" customWidth="1"/>
    <col min="2046" max="2046" width="5.28515625" style="1" customWidth="1"/>
    <col min="2047" max="2047" width="36.28515625" style="1" customWidth="1"/>
    <col min="2048" max="2048" width="5.7109375" style="1" customWidth="1"/>
    <col min="2049" max="2049" width="0" style="1" hidden="1" customWidth="1"/>
    <col min="2050" max="2050" width="20.7109375" style="1" customWidth="1"/>
    <col min="2051" max="2051" width="4.7109375" style="1" customWidth="1"/>
    <col min="2052" max="2052" width="0" style="1" hidden="1" customWidth="1"/>
    <col min="2053" max="2053" width="24.7109375" style="1" customWidth="1"/>
    <col min="2054" max="2054" width="12.28515625" style="1" customWidth="1"/>
    <col min="2055" max="2055" width="0" style="1" hidden="1" customWidth="1"/>
    <col min="2056" max="2056" width="3.42578125" style="1" customWidth="1"/>
    <col min="2057" max="2057" width="0" style="1" hidden="1" customWidth="1"/>
    <col min="2058" max="2058" width="17.7109375" style="1" customWidth="1"/>
    <col min="2059" max="2059" width="3.42578125" style="1" customWidth="1"/>
    <col min="2060" max="2060" width="0" style="1" hidden="1" customWidth="1"/>
    <col min="2061" max="2061" width="23.7109375" style="1" customWidth="1"/>
    <col min="2062" max="2062" width="10" style="1" customWidth="1"/>
    <col min="2063" max="2063" width="0" style="1" hidden="1" customWidth="1"/>
    <col min="2064" max="2065" width="14.7109375" style="1" customWidth="1"/>
    <col min="2066" max="2066" width="12.7109375" style="1" customWidth="1"/>
    <col min="2067" max="2067" width="3.28515625" style="1" customWidth="1"/>
    <col min="2068" max="2068" width="30.28515625" style="1" customWidth="1"/>
    <col min="2069" max="2069" width="5" style="1" customWidth="1"/>
    <col min="2070" max="2070" width="0" style="1" hidden="1" customWidth="1"/>
    <col min="2071" max="2071" width="14.28515625" style="1" customWidth="1"/>
    <col min="2072" max="2072" width="5.7109375" style="1" customWidth="1"/>
    <col min="2073" max="2073" width="0" style="1" hidden="1" customWidth="1"/>
    <col min="2074" max="2074" width="17.28515625" style="1" customWidth="1"/>
    <col min="2075" max="2075" width="12.7109375" style="1" customWidth="1"/>
    <col min="2076" max="2076" width="0" style="1" hidden="1" customWidth="1"/>
    <col min="2077" max="2077" width="5.28515625" style="1" customWidth="1"/>
    <col min="2078" max="2078" width="0" style="1" hidden="1" customWidth="1"/>
    <col min="2079" max="2079" width="17" style="1" customWidth="1"/>
    <col min="2080" max="2080" width="6.28515625" style="1" customWidth="1"/>
    <col min="2081" max="2081" width="0" style="1" hidden="1" customWidth="1"/>
    <col min="2082" max="2082" width="14.28515625" style="1" customWidth="1"/>
    <col min="2083" max="2083" width="7.5703125" style="1" customWidth="1"/>
    <col min="2084" max="2084" width="0" style="1" hidden="1" customWidth="1"/>
    <col min="2085" max="2086" width="14.28515625" style="1" customWidth="1"/>
    <col min="2087" max="2087" width="20.7109375" style="1" customWidth="1"/>
    <col min="2088" max="2088" width="14.42578125" style="1" customWidth="1"/>
    <col min="2089" max="2089" width="15" style="1" customWidth="1"/>
    <col min="2090" max="2090" width="2.7109375" style="1" customWidth="1"/>
    <col min="2091" max="2091" width="11.7109375" style="1" customWidth="1"/>
    <col min="2092" max="2092" width="11.5703125" style="1" customWidth="1"/>
    <col min="2093" max="2093" width="2.28515625" style="1" customWidth="1"/>
    <col min="2094" max="2094" width="41" style="1" customWidth="1"/>
    <col min="2095" max="2095" width="14.28515625" style="1" customWidth="1"/>
    <col min="2096" max="2097" width="11.5703125" style="1" customWidth="1"/>
    <col min="2098" max="2098" width="21.7109375" style="1" customWidth="1"/>
    <col min="2099" max="2290" width="11.42578125" style="1"/>
    <col min="2291" max="2291" width="21.7109375" style="1" customWidth="1"/>
    <col min="2292" max="2292" width="13.7109375" style="1" customWidth="1"/>
    <col min="2293" max="2293" width="38.7109375" style="1" customWidth="1"/>
    <col min="2294" max="2294" width="3" style="1" bestFit="1" customWidth="1"/>
    <col min="2295" max="2295" width="32.28515625" style="1" customWidth="1"/>
    <col min="2296" max="2296" width="46.28515625" style="1" customWidth="1"/>
    <col min="2297" max="2297" width="19" style="1" customWidth="1"/>
    <col min="2298" max="2298" width="0" style="1" hidden="1" customWidth="1"/>
    <col min="2299" max="2299" width="17.7109375" style="1" customWidth="1"/>
    <col min="2300" max="2300" width="0" style="1" hidden="1" customWidth="1"/>
    <col min="2301" max="2301" width="22.28515625" style="1" customWidth="1"/>
    <col min="2302" max="2302" width="5.28515625" style="1" customWidth="1"/>
    <col min="2303" max="2303" width="36.28515625" style="1" customWidth="1"/>
    <col min="2304" max="2304" width="5.7109375" style="1" customWidth="1"/>
    <col min="2305" max="2305" width="0" style="1" hidden="1" customWidth="1"/>
    <col min="2306" max="2306" width="20.7109375" style="1" customWidth="1"/>
    <col min="2307" max="2307" width="4.7109375" style="1" customWidth="1"/>
    <col min="2308" max="2308" width="0" style="1" hidden="1" customWidth="1"/>
    <col min="2309" max="2309" width="24.7109375" style="1" customWidth="1"/>
    <col min="2310" max="2310" width="12.28515625" style="1" customWidth="1"/>
    <col min="2311" max="2311" width="0" style="1" hidden="1" customWidth="1"/>
    <col min="2312" max="2312" width="3.42578125" style="1" customWidth="1"/>
    <col min="2313" max="2313" width="0" style="1" hidden="1" customWidth="1"/>
    <col min="2314" max="2314" width="17.7109375" style="1" customWidth="1"/>
    <col min="2315" max="2315" width="3.42578125" style="1" customWidth="1"/>
    <col min="2316" max="2316" width="0" style="1" hidden="1" customWidth="1"/>
    <col min="2317" max="2317" width="23.7109375" style="1" customWidth="1"/>
    <col min="2318" max="2318" width="10" style="1" customWidth="1"/>
    <col min="2319" max="2319" width="0" style="1" hidden="1" customWidth="1"/>
    <col min="2320" max="2321" width="14.7109375" style="1" customWidth="1"/>
    <col min="2322" max="2322" width="12.7109375" style="1" customWidth="1"/>
    <col min="2323" max="2323" width="3.28515625" style="1" customWidth="1"/>
    <col min="2324" max="2324" width="30.28515625" style="1" customWidth="1"/>
    <col min="2325" max="2325" width="5" style="1" customWidth="1"/>
    <col min="2326" max="2326" width="0" style="1" hidden="1" customWidth="1"/>
    <col min="2327" max="2327" width="14.28515625" style="1" customWidth="1"/>
    <col min="2328" max="2328" width="5.7109375" style="1" customWidth="1"/>
    <col min="2329" max="2329" width="0" style="1" hidden="1" customWidth="1"/>
    <col min="2330" max="2330" width="17.28515625" style="1" customWidth="1"/>
    <col min="2331" max="2331" width="12.7109375" style="1" customWidth="1"/>
    <col min="2332" max="2332" width="0" style="1" hidden="1" customWidth="1"/>
    <col min="2333" max="2333" width="5.28515625" style="1" customWidth="1"/>
    <col min="2334" max="2334" width="0" style="1" hidden="1" customWidth="1"/>
    <col min="2335" max="2335" width="17" style="1" customWidth="1"/>
    <col min="2336" max="2336" width="6.28515625" style="1" customWidth="1"/>
    <col min="2337" max="2337" width="0" style="1" hidden="1" customWidth="1"/>
    <col min="2338" max="2338" width="14.28515625" style="1" customWidth="1"/>
    <col min="2339" max="2339" width="7.5703125" style="1" customWidth="1"/>
    <col min="2340" max="2340" width="0" style="1" hidden="1" customWidth="1"/>
    <col min="2341" max="2342" width="14.28515625" style="1" customWidth="1"/>
    <col min="2343" max="2343" width="20.7109375" style="1" customWidth="1"/>
    <col min="2344" max="2344" width="14.42578125" style="1" customWidth="1"/>
    <col min="2345" max="2345" width="15" style="1" customWidth="1"/>
    <col min="2346" max="2346" width="2.7109375" style="1" customWidth="1"/>
    <col min="2347" max="2347" width="11.7109375" style="1" customWidth="1"/>
    <col min="2348" max="2348" width="11.5703125" style="1" customWidth="1"/>
    <col min="2349" max="2349" width="2.28515625" style="1" customWidth="1"/>
    <col min="2350" max="2350" width="41" style="1" customWidth="1"/>
    <col min="2351" max="2351" width="14.28515625" style="1" customWidth="1"/>
    <col min="2352" max="2353" width="11.5703125" style="1" customWidth="1"/>
    <col min="2354" max="2354" width="21.7109375" style="1" customWidth="1"/>
    <col min="2355" max="2546" width="11.42578125" style="1"/>
    <col min="2547" max="2547" width="21.7109375" style="1" customWidth="1"/>
    <col min="2548" max="2548" width="13.7109375" style="1" customWidth="1"/>
    <col min="2549" max="2549" width="38.7109375" style="1" customWidth="1"/>
    <col min="2550" max="2550" width="3" style="1" bestFit="1" customWidth="1"/>
    <col min="2551" max="2551" width="32.28515625" style="1" customWidth="1"/>
    <col min="2552" max="2552" width="46.28515625" style="1" customWidth="1"/>
    <col min="2553" max="2553" width="19" style="1" customWidth="1"/>
    <col min="2554" max="2554" width="0" style="1" hidden="1" customWidth="1"/>
    <col min="2555" max="2555" width="17.7109375" style="1" customWidth="1"/>
    <col min="2556" max="2556" width="0" style="1" hidden="1" customWidth="1"/>
    <col min="2557" max="2557" width="22.28515625" style="1" customWidth="1"/>
    <col min="2558" max="2558" width="5.28515625" style="1" customWidth="1"/>
    <col min="2559" max="2559" width="36.28515625" style="1" customWidth="1"/>
    <col min="2560" max="2560" width="5.7109375" style="1" customWidth="1"/>
    <col min="2561" max="2561" width="0" style="1" hidden="1" customWidth="1"/>
    <col min="2562" max="2562" width="20.7109375" style="1" customWidth="1"/>
    <col min="2563" max="2563" width="4.7109375" style="1" customWidth="1"/>
    <col min="2564" max="2564" width="0" style="1" hidden="1" customWidth="1"/>
    <col min="2565" max="2565" width="24.7109375" style="1" customWidth="1"/>
    <col min="2566" max="2566" width="12.28515625" style="1" customWidth="1"/>
    <col min="2567" max="2567" width="0" style="1" hidden="1" customWidth="1"/>
    <col min="2568" max="2568" width="3.42578125" style="1" customWidth="1"/>
    <col min="2569" max="2569" width="0" style="1" hidden="1" customWidth="1"/>
    <col min="2570" max="2570" width="17.7109375" style="1" customWidth="1"/>
    <col min="2571" max="2571" width="3.42578125" style="1" customWidth="1"/>
    <col min="2572" max="2572" width="0" style="1" hidden="1" customWidth="1"/>
    <col min="2573" max="2573" width="23.7109375" style="1" customWidth="1"/>
    <col min="2574" max="2574" width="10" style="1" customWidth="1"/>
    <col min="2575" max="2575" width="0" style="1" hidden="1" customWidth="1"/>
    <col min="2576" max="2577" width="14.7109375" style="1" customWidth="1"/>
    <col min="2578" max="2578" width="12.7109375" style="1" customWidth="1"/>
    <col min="2579" max="2579" width="3.28515625" style="1" customWidth="1"/>
    <col min="2580" max="2580" width="30.28515625" style="1" customWidth="1"/>
    <col min="2581" max="2581" width="5" style="1" customWidth="1"/>
    <col min="2582" max="2582" width="0" style="1" hidden="1" customWidth="1"/>
    <col min="2583" max="2583" width="14.28515625" style="1" customWidth="1"/>
    <col min="2584" max="2584" width="5.7109375" style="1" customWidth="1"/>
    <col min="2585" max="2585" width="0" style="1" hidden="1" customWidth="1"/>
    <col min="2586" max="2586" width="17.28515625" style="1" customWidth="1"/>
    <col min="2587" max="2587" width="12.7109375" style="1" customWidth="1"/>
    <col min="2588" max="2588" width="0" style="1" hidden="1" customWidth="1"/>
    <col min="2589" max="2589" width="5.28515625" style="1" customWidth="1"/>
    <col min="2590" max="2590" width="0" style="1" hidden="1" customWidth="1"/>
    <col min="2591" max="2591" width="17" style="1" customWidth="1"/>
    <col min="2592" max="2592" width="6.28515625" style="1" customWidth="1"/>
    <col min="2593" max="2593" width="0" style="1" hidden="1" customWidth="1"/>
    <col min="2594" max="2594" width="14.28515625" style="1" customWidth="1"/>
    <col min="2595" max="2595" width="7.5703125" style="1" customWidth="1"/>
    <col min="2596" max="2596" width="0" style="1" hidden="1" customWidth="1"/>
    <col min="2597" max="2598" width="14.28515625" style="1" customWidth="1"/>
    <col min="2599" max="2599" width="20.7109375" style="1" customWidth="1"/>
    <col min="2600" max="2600" width="14.42578125" style="1" customWidth="1"/>
    <col min="2601" max="2601" width="15" style="1" customWidth="1"/>
    <col min="2602" max="2602" width="2.7109375" style="1" customWidth="1"/>
    <col min="2603" max="2603" width="11.7109375" style="1" customWidth="1"/>
    <col min="2604" max="2604" width="11.5703125" style="1" customWidth="1"/>
    <col min="2605" max="2605" width="2.28515625" style="1" customWidth="1"/>
    <col min="2606" max="2606" width="41" style="1" customWidth="1"/>
    <col min="2607" max="2607" width="14.28515625" style="1" customWidth="1"/>
    <col min="2608" max="2609" width="11.5703125" style="1" customWidth="1"/>
    <col min="2610" max="2610" width="21.7109375" style="1" customWidth="1"/>
    <col min="2611" max="2802" width="11.42578125" style="1"/>
    <col min="2803" max="2803" width="21.7109375" style="1" customWidth="1"/>
    <col min="2804" max="2804" width="13.7109375" style="1" customWidth="1"/>
    <col min="2805" max="2805" width="38.7109375" style="1" customWidth="1"/>
    <col min="2806" max="2806" width="3" style="1" bestFit="1" customWidth="1"/>
    <col min="2807" max="2807" width="32.28515625" style="1" customWidth="1"/>
    <col min="2808" max="2808" width="46.28515625" style="1" customWidth="1"/>
    <col min="2809" max="2809" width="19" style="1" customWidth="1"/>
    <col min="2810" max="2810" width="0" style="1" hidden="1" customWidth="1"/>
    <col min="2811" max="2811" width="17.7109375" style="1" customWidth="1"/>
    <col min="2812" max="2812" width="0" style="1" hidden="1" customWidth="1"/>
    <col min="2813" max="2813" width="22.28515625" style="1" customWidth="1"/>
    <col min="2814" max="2814" width="5.28515625" style="1" customWidth="1"/>
    <col min="2815" max="2815" width="36.28515625" style="1" customWidth="1"/>
    <col min="2816" max="2816" width="5.7109375" style="1" customWidth="1"/>
    <col min="2817" max="2817" width="0" style="1" hidden="1" customWidth="1"/>
    <col min="2818" max="2818" width="20.7109375" style="1" customWidth="1"/>
    <col min="2819" max="2819" width="4.7109375" style="1" customWidth="1"/>
    <col min="2820" max="2820" width="0" style="1" hidden="1" customWidth="1"/>
    <col min="2821" max="2821" width="24.7109375" style="1" customWidth="1"/>
    <col min="2822" max="2822" width="12.28515625" style="1" customWidth="1"/>
    <col min="2823" max="2823" width="0" style="1" hidden="1" customWidth="1"/>
    <col min="2824" max="2824" width="3.42578125" style="1" customWidth="1"/>
    <col min="2825" max="2825" width="0" style="1" hidden="1" customWidth="1"/>
    <col min="2826" max="2826" width="17.7109375" style="1" customWidth="1"/>
    <col min="2827" max="2827" width="3.42578125" style="1" customWidth="1"/>
    <col min="2828" max="2828" width="0" style="1" hidden="1" customWidth="1"/>
    <col min="2829" max="2829" width="23.7109375" style="1" customWidth="1"/>
    <col min="2830" max="2830" width="10" style="1" customWidth="1"/>
    <col min="2831" max="2831" width="0" style="1" hidden="1" customWidth="1"/>
    <col min="2832" max="2833" width="14.7109375" style="1" customWidth="1"/>
    <col min="2834" max="2834" width="12.7109375" style="1" customWidth="1"/>
    <col min="2835" max="2835" width="3.28515625" style="1" customWidth="1"/>
    <col min="2836" max="2836" width="30.28515625" style="1" customWidth="1"/>
    <col min="2837" max="2837" width="5" style="1" customWidth="1"/>
    <col min="2838" max="2838" width="0" style="1" hidden="1" customWidth="1"/>
    <col min="2839" max="2839" width="14.28515625" style="1" customWidth="1"/>
    <col min="2840" max="2840" width="5.7109375" style="1" customWidth="1"/>
    <col min="2841" max="2841" width="0" style="1" hidden="1" customWidth="1"/>
    <col min="2842" max="2842" width="17.28515625" style="1" customWidth="1"/>
    <col min="2843" max="2843" width="12.7109375" style="1" customWidth="1"/>
    <col min="2844" max="2844" width="0" style="1" hidden="1" customWidth="1"/>
    <col min="2845" max="2845" width="5.28515625" style="1" customWidth="1"/>
    <col min="2846" max="2846" width="0" style="1" hidden="1" customWidth="1"/>
    <col min="2847" max="2847" width="17" style="1" customWidth="1"/>
    <col min="2848" max="2848" width="6.28515625" style="1" customWidth="1"/>
    <col min="2849" max="2849" width="0" style="1" hidden="1" customWidth="1"/>
    <col min="2850" max="2850" width="14.28515625" style="1" customWidth="1"/>
    <col min="2851" max="2851" width="7.5703125" style="1" customWidth="1"/>
    <col min="2852" max="2852" width="0" style="1" hidden="1" customWidth="1"/>
    <col min="2853" max="2854" width="14.28515625" style="1" customWidth="1"/>
    <col min="2855" max="2855" width="20.7109375" style="1" customWidth="1"/>
    <col min="2856" max="2856" width="14.42578125" style="1" customWidth="1"/>
    <col min="2857" max="2857" width="15" style="1" customWidth="1"/>
    <col min="2858" max="2858" width="2.7109375" style="1" customWidth="1"/>
    <col min="2859" max="2859" width="11.7109375" style="1" customWidth="1"/>
    <col min="2860" max="2860" width="11.5703125" style="1" customWidth="1"/>
    <col min="2861" max="2861" width="2.28515625" style="1" customWidth="1"/>
    <col min="2862" max="2862" width="41" style="1" customWidth="1"/>
    <col min="2863" max="2863" width="14.28515625" style="1" customWidth="1"/>
    <col min="2864" max="2865" width="11.5703125" style="1" customWidth="1"/>
    <col min="2866" max="2866" width="21.7109375" style="1" customWidth="1"/>
    <col min="2867" max="3058" width="11.42578125" style="1"/>
    <col min="3059" max="3059" width="21.7109375" style="1" customWidth="1"/>
    <col min="3060" max="3060" width="13.7109375" style="1" customWidth="1"/>
    <col min="3061" max="3061" width="38.7109375" style="1" customWidth="1"/>
    <col min="3062" max="3062" width="3" style="1" bestFit="1" customWidth="1"/>
    <col min="3063" max="3063" width="32.28515625" style="1" customWidth="1"/>
    <col min="3064" max="3064" width="46.28515625" style="1" customWidth="1"/>
    <col min="3065" max="3065" width="19" style="1" customWidth="1"/>
    <col min="3066" max="3066" width="0" style="1" hidden="1" customWidth="1"/>
    <col min="3067" max="3067" width="17.7109375" style="1" customWidth="1"/>
    <col min="3068" max="3068" width="0" style="1" hidden="1" customWidth="1"/>
    <col min="3069" max="3069" width="22.28515625" style="1" customWidth="1"/>
    <col min="3070" max="3070" width="5.28515625" style="1" customWidth="1"/>
    <col min="3071" max="3071" width="36.28515625" style="1" customWidth="1"/>
    <col min="3072" max="3072" width="5.7109375" style="1" customWidth="1"/>
    <col min="3073" max="3073" width="0" style="1" hidden="1" customWidth="1"/>
    <col min="3074" max="3074" width="20.7109375" style="1" customWidth="1"/>
    <col min="3075" max="3075" width="4.7109375" style="1" customWidth="1"/>
    <col min="3076" max="3076" width="0" style="1" hidden="1" customWidth="1"/>
    <col min="3077" max="3077" width="24.7109375" style="1" customWidth="1"/>
    <col min="3078" max="3078" width="12.28515625" style="1" customWidth="1"/>
    <col min="3079" max="3079" width="0" style="1" hidden="1" customWidth="1"/>
    <col min="3080" max="3080" width="3.42578125" style="1" customWidth="1"/>
    <col min="3081" max="3081" width="0" style="1" hidden="1" customWidth="1"/>
    <col min="3082" max="3082" width="17.7109375" style="1" customWidth="1"/>
    <col min="3083" max="3083" width="3.42578125" style="1" customWidth="1"/>
    <col min="3084" max="3084" width="0" style="1" hidden="1" customWidth="1"/>
    <col min="3085" max="3085" width="23.7109375" style="1" customWidth="1"/>
    <col min="3086" max="3086" width="10" style="1" customWidth="1"/>
    <col min="3087" max="3087" width="0" style="1" hidden="1" customWidth="1"/>
    <col min="3088" max="3089" width="14.7109375" style="1" customWidth="1"/>
    <col min="3090" max="3090" width="12.7109375" style="1" customWidth="1"/>
    <col min="3091" max="3091" width="3.28515625" style="1" customWidth="1"/>
    <col min="3092" max="3092" width="30.28515625" style="1" customWidth="1"/>
    <col min="3093" max="3093" width="5" style="1" customWidth="1"/>
    <col min="3094" max="3094" width="0" style="1" hidden="1" customWidth="1"/>
    <col min="3095" max="3095" width="14.28515625" style="1" customWidth="1"/>
    <col min="3096" max="3096" width="5.7109375" style="1" customWidth="1"/>
    <col min="3097" max="3097" width="0" style="1" hidden="1" customWidth="1"/>
    <col min="3098" max="3098" width="17.28515625" style="1" customWidth="1"/>
    <col min="3099" max="3099" width="12.7109375" style="1" customWidth="1"/>
    <col min="3100" max="3100" width="0" style="1" hidden="1" customWidth="1"/>
    <col min="3101" max="3101" width="5.28515625" style="1" customWidth="1"/>
    <col min="3102" max="3102" width="0" style="1" hidden="1" customWidth="1"/>
    <col min="3103" max="3103" width="17" style="1" customWidth="1"/>
    <col min="3104" max="3104" width="6.28515625" style="1" customWidth="1"/>
    <col min="3105" max="3105" width="0" style="1" hidden="1" customWidth="1"/>
    <col min="3106" max="3106" width="14.28515625" style="1" customWidth="1"/>
    <col min="3107" max="3107" width="7.5703125" style="1" customWidth="1"/>
    <col min="3108" max="3108" width="0" style="1" hidden="1" customWidth="1"/>
    <col min="3109" max="3110" width="14.28515625" style="1" customWidth="1"/>
    <col min="3111" max="3111" width="20.7109375" style="1" customWidth="1"/>
    <col min="3112" max="3112" width="14.42578125" style="1" customWidth="1"/>
    <col min="3113" max="3113" width="15" style="1" customWidth="1"/>
    <col min="3114" max="3114" width="2.7109375" style="1" customWidth="1"/>
    <col min="3115" max="3115" width="11.7109375" style="1" customWidth="1"/>
    <col min="3116" max="3116" width="11.5703125" style="1" customWidth="1"/>
    <col min="3117" max="3117" width="2.28515625" style="1" customWidth="1"/>
    <col min="3118" max="3118" width="41" style="1" customWidth="1"/>
    <col min="3119" max="3119" width="14.28515625" style="1" customWidth="1"/>
    <col min="3120" max="3121" width="11.5703125" style="1" customWidth="1"/>
    <col min="3122" max="3122" width="21.7109375" style="1" customWidth="1"/>
    <col min="3123" max="3314" width="11.42578125" style="1"/>
    <col min="3315" max="3315" width="21.7109375" style="1" customWidth="1"/>
    <col min="3316" max="3316" width="13.7109375" style="1" customWidth="1"/>
    <col min="3317" max="3317" width="38.7109375" style="1" customWidth="1"/>
    <col min="3318" max="3318" width="3" style="1" bestFit="1" customWidth="1"/>
    <col min="3319" max="3319" width="32.28515625" style="1" customWidth="1"/>
    <col min="3320" max="3320" width="46.28515625" style="1" customWidth="1"/>
    <col min="3321" max="3321" width="19" style="1" customWidth="1"/>
    <col min="3322" max="3322" width="0" style="1" hidden="1" customWidth="1"/>
    <col min="3323" max="3323" width="17.7109375" style="1" customWidth="1"/>
    <col min="3324" max="3324" width="0" style="1" hidden="1" customWidth="1"/>
    <col min="3325" max="3325" width="22.28515625" style="1" customWidth="1"/>
    <col min="3326" max="3326" width="5.28515625" style="1" customWidth="1"/>
    <col min="3327" max="3327" width="36.28515625" style="1" customWidth="1"/>
    <col min="3328" max="3328" width="5.7109375" style="1" customWidth="1"/>
    <col min="3329" max="3329" width="0" style="1" hidden="1" customWidth="1"/>
    <col min="3330" max="3330" width="20.7109375" style="1" customWidth="1"/>
    <col min="3331" max="3331" width="4.7109375" style="1" customWidth="1"/>
    <col min="3332" max="3332" width="0" style="1" hidden="1" customWidth="1"/>
    <col min="3333" max="3333" width="24.7109375" style="1" customWidth="1"/>
    <col min="3334" max="3334" width="12.28515625" style="1" customWidth="1"/>
    <col min="3335" max="3335" width="0" style="1" hidden="1" customWidth="1"/>
    <col min="3336" max="3336" width="3.42578125" style="1" customWidth="1"/>
    <col min="3337" max="3337" width="0" style="1" hidden="1" customWidth="1"/>
    <col min="3338" max="3338" width="17.7109375" style="1" customWidth="1"/>
    <col min="3339" max="3339" width="3.42578125" style="1" customWidth="1"/>
    <col min="3340" max="3340" width="0" style="1" hidden="1" customWidth="1"/>
    <col min="3341" max="3341" width="23.7109375" style="1" customWidth="1"/>
    <col min="3342" max="3342" width="10" style="1" customWidth="1"/>
    <col min="3343" max="3343" width="0" style="1" hidden="1" customWidth="1"/>
    <col min="3344" max="3345" width="14.7109375" style="1" customWidth="1"/>
    <col min="3346" max="3346" width="12.7109375" style="1" customWidth="1"/>
    <col min="3347" max="3347" width="3.28515625" style="1" customWidth="1"/>
    <col min="3348" max="3348" width="30.28515625" style="1" customWidth="1"/>
    <col min="3349" max="3349" width="5" style="1" customWidth="1"/>
    <col min="3350" max="3350" width="0" style="1" hidden="1" customWidth="1"/>
    <col min="3351" max="3351" width="14.28515625" style="1" customWidth="1"/>
    <col min="3352" max="3352" width="5.7109375" style="1" customWidth="1"/>
    <col min="3353" max="3353" width="0" style="1" hidden="1" customWidth="1"/>
    <col min="3354" max="3354" width="17.28515625" style="1" customWidth="1"/>
    <col min="3355" max="3355" width="12.7109375" style="1" customWidth="1"/>
    <col min="3356" max="3356" width="0" style="1" hidden="1" customWidth="1"/>
    <col min="3357" max="3357" width="5.28515625" style="1" customWidth="1"/>
    <col min="3358" max="3358" width="0" style="1" hidden="1" customWidth="1"/>
    <col min="3359" max="3359" width="17" style="1" customWidth="1"/>
    <col min="3360" max="3360" width="6.28515625" style="1" customWidth="1"/>
    <col min="3361" max="3361" width="0" style="1" hidden="1" customWidth="1"/>
    <col min="3362" max="3362" width="14.28515625" style="1" customWidth="1"/>
    <col min="3363" max="3363" width="7.5703125" style="1" customWidth="1"/>
    <col min="3364" max="3364" width="0" style="1" hidden="1" customWidth="1"/>
    <col min="3365" max="3366" width="14.28515625" style="1" customWidth="1"/>
    <col min="3367" max="3367" width="20.7109375" style="1" customWidth="1"/>
    <col min="3368" max="3368" width="14.42578125" style="1" customWidth="1"/>
    <col min="3369" max="3369" width="15" style="1" customWidth="1"/>
    <col min="3370" max="3370" width="2.7109375" style="1" customWidth="1"/>
    <col min="3371" max="3371" width="11.7109375" style="1" customWidth="1"/>
    <col min="3372" max="3372" width="11.5703125" style="1" customWidth="1"/>
    <col min="3373" max="3373" width="2.28515625" style="1" customWidth="1"/>
    <col min="3374" max="3374" width="41" style="1" customWidth="1"/>
    <col min="3375" max="3375" width="14.28515625" style="1" customWidth="1"/>
    <col min="3376" max="3377" width="11.5703125" style="1" customWidth="1"/>
    <col min="3378" max="3378" width="21.7109375" style="1" customWidth="1"/>
    <col min="3379" max="3570" width="11.42578125" style="1"/>
    <col min="3571" max="3571" width="21.7109375" style="1" customWidth="1"/>
    <col min="3572" max="3572" width="13.7109375" style="1" customWidth="1"/>
    <col min="3573" max="3573" width="38.7109375" style="1" customWidth="1"/>
    <col min="3574" max="3574" width="3" style="1" bestFit="1" customWidth="1"/>
    <col min="3575" max="3575" width="32.28515625" style="1" customWidth="1"/>
    <col min="3576" max="3576" width="46.28515625" style="1" customWidth="1"/>
    <col min="3577" max="3577" width="19" style="1" customWidth="1"/>
    <col min="3578" max="3578" width="0" style="1" hidden="1" customWidth="1"/>
    <col min="3579" max="3579" width="17.7109375" style="1" customWidth="1"/>
    <col min="3580" max="3580" width="0" style="1" hidden="1" customWidth="1"/>
    <col min="3581" max="3581" width="22.28515625" style="1" customWidth="1"/>
    <col min="3582" max="3582" width="5.28515625" style="1" customWidth="1"/>
    <col min="3583" max="3583" width="36.28515625" style="1" customWidth="1"/>
    <col min="3584" max="3584" width="5.7109375" style="1" customWidth="1"/>
    <col min="3585" max="3585" width="0" style="1" hidden="1" customWidth="1"/>
    <col min="3586" max="3586" width="20.7109375" style="1" customWidth="1"/>
    <col min="3587" max="3587" width="4.7109375" style="1" customWidth="1"/>
    <col min="3588" max="3588" width="0" style="1" hidden="1" customWidth="1"/>
    <col min="3589" max="3589" width="24.7109375" style="1" customWidth="1"/>
    <col min="3590" max="3590" width="12.28515625" style="1" customWidth="1"/>
    <col min="3591" max="3591" width="0" style="1" hidden="1" customWidth="1"/>
    <col min="3592" max="3592" width="3.42578125" style="1" customWidth="1"/>
    <col min="3593" max="3593" width="0" style="1" hidden="1" customWidth="1"/>
    <col min="3594" max="3594" width="17.7109375" style="1" customWidth="1"/>
    <col min="3595" max="3595" width="3.42578125" style="1" customWidth="1"/>
    <col min="3596" max="3596" width="0" style="1" hidden="1" customWidth="1"/>
    <col min="3597" max="3597" width="23.7109375" style="1" customWidth="1"/>
    <col min="3598" max="3598" width="10" style="1" customWidth="1"/>
    <col min="3599" max="3599" width="0" style="1" hidden="1" customWidth="1"/>
    <col min="3600" max="3601" width="14.7109375" style="1" customWidth="1"/>
    <col min="3602" max="3602" width="12.7109375" style="1" customWidth="1"/>
    <col min="3603" max="3603" width="3.28515625" style="1" customWidth="1"/>
    <col min="3604" max="3604" width="30.28515625" style="1" customWidth="1"/>
    <col min="3605" max="3605" width="5" style="1" customWidth="1"/>
    <col min="3606" max="3606" width="0" style="1" hidden="1" customWidth="1"/>
    <col min="3607" max="3607" width="14.28515625" style="1" customWidth="1"/>
    <col min="3608" max="3608" width="5.7109375" style="1" customWidth="1"/>
    <col min="3609" max="3609" width="0" style="1" hidden="1" customWidth="1"/>
    <col min="3610" max="3610" width="17.28515625" style="1" customWidth="1"/>
    <col min="3611" max="3611" width="12.7109375" style="1" customWidth="1"/>
    <col min="3612" max="3612" width="0" style="1" hidden="1" customWidth="1"/>
    <col min="3613" max="3613" width="5.28515625" style="1" customWidth="1"/>
    <col min="3614" max="3614" width="0" style="1" hidden="1" customWidth="1"/>
    <col min="3615" max="3615" width="17" style="1" customWidth="1"/>
    <col min="3616" max="3616" width="6.28515625" style="1" customWidth="1"/>
    <col min="3617" max="3617" width="0" style="1" hidden="1" customWidth="1"/>
    <col min="3618" max="3618" width="14.28515625" style="1" customWidth="1"/>
    <col min="3619" max="3619" width="7.5703125" style="1" customWidth="1"/>
    <col min="3620" max="3620" width="0" style="1" hidden="1" customWidth="1"/>
    <col min="3621" max="3622" width="14.28515625" style="1" customWidth="1"/>
    <col min="3623" max="3623" width="20.7109375" style="1" customWidth="1"/>
    <col min="3624" max="3624" width="14.42578125" style="1" customWidth="1"/>
    <col min="3625" max="3625" width="15" style="1" customWidth="1"/>
    <col min="3626" max="3626" width="2.7109375" style="1" customWidth="1"/>
    <col min="3627" max="3627" width="11.7109375" style="1" customWidth="1"/>
    <col min="3628" max="3628" width="11.5703125" style="1" customWidth="1"/>
    <col min="3629" max="3629" width="2.28515625" style="1" customWidth="1"/>
    <col min="3630" max="3630" width="41" style="1" customWidth="1"/>
    <col min="3631" max="3631" width="14.28515625" style="1" customWidth="1"/>
    <col min="3632" max="3633" width="11.5703125" style="1" customWidth="1"/>
    <col min="3634" max="3634" width="21.7109375" style="1" customWidth="1"/>
    <col min="3635" max="3826" width="11.42578125" style="1"/>
    <col min="3827" max="3827" width="21.7109375" style="1" customWidth="1"/>
    <col min="3828" max="3828" width="13.7109375" style="1" customWidth="1"/>
    <col min="3829" max="3829" width="38.7109375" style="1" customWidth="1"/>
    <col min="3830" max="3830" width="3" style="1" bestFit="1" customWidth="1"/>
    <col min="3831" max="3831" width="32.28515625" style="1" customWidth="1"/>
    <col min="3832" max="3832" width="46.28515625" style="1" customWidth="1"/>
    <col min="3833" max="3833" width="19" style="1" customWidth="1"/>
    <col min="3834" max="3834" width="0" style="1" hidden="1" customWidth="1"/>
    <col min="3835" max="3835" width="17.7109375" style="1" customWidth="1"/>
    <col min="3836" max="3836" width="0" style="1" hidden="1" customWidth="1"/>
    <col min="3837" max="3837" width="22.28515625" style="1" customWidth="1"/>
    <col min="3838" max="3838" width="5.28515625" style="1" customWidth="1"/>
    <col min="3839" max="3839" width="36.28515625" style="1" customWidth="1"/>
    <col min="3840" max="3840" width="5.7109375" style="1" customWidth="1"/>
    <col min="3841" max="3841" width="0" style="1" hidden="1" customWidth="1"/>
    <col min="3842" max="3842" width="20.7109375" style="1" customWidth="1"/>
    <col min="3843" max="3843" width="4.7109375" style="1" customWidth="1"/>
    <col min="3844" max="3844" width="0" style="1" hidden="1" customWidth="1"/>
    <col min="3845" max="3845" width="24.7109375" style="1" customWidth="1"/>
    <col min="3846" max="3846" width="12.28515625" style="1" customWidth="1"/>
    <col min="3847" max="3847" width="0" style="1" hidden="1" customWidth="1"/>
    <col min="3848" max="3848" width="3.42578125" style="1" customWidth="1"/>
    <col min="3849" max="3849" width="0" style="1" hidden="1" customWidth="1"/>
    <col min="3850" max="3850" width="17.7109375" style="1" customWidth="1"/>
    <col min="3851" max="3851" width="3.42578125" style="1" customWidth="1"/>
    <col min="3852" max="3852" width="0" style="1" hidden="1" customWidth="1"/>
    <col min="3853" max="3853" width="23.7109375" style="1" customWidth="1"/>
    <col min="3854" max="3854" width="10" style="1" customWidth="1"/>
    <col min="3855" max="3855" width="0" style="1" hidden="1" customWidth="1"/>
    <col min="3856" max="3857" width="14.7109375" style="1" customWidth="1"/>
    <col min="3858" max="3858" width="12.7109375" style="1" customWidth="1"/>
    <col min="3859" max="3859" width="3.28515625" style="1" customWidth="1"/>
    <col min="3860" max="3860" width="30.28515625" style="1" customWidth="1"/>
    <col min="3861" max="3861" width="5" style="1" customWidth="1"/>
    <col min="3862" max="3862" width="0" style="1" hidden="1" customWidth="1"/>
    <col min="3863" max="3863" width="14.28515625" style="1" customWidth="1"/>
    <col min="3864" max="3864" width="5.7109375" style="1" customWidth="1"/>
    <col min="3865" max="3865" width="0" style="1" hidden="1" customWidth="1"/>
    <col min="3866" max="3866" width="17.28515625" style="1" customWidth="1"/>
    <col min="3867" max="3867" width="12.7109375" style="1" customWidth="1"/>
    <col min="3868" max="3868" width="0" style="1" hidden="1" customWidth="1"/>
    <col min="3869" max="3869" width="5.28515625" style="1" customWidth="1"/>
    <col min="3870" max="3870" width="0" style="1" hidden="1" customWidth="1"/>
    <col min="3871" max="3871" width="17" style="1" customWidth="1"/>
    <col min="3872" max="3872" width="6.28515625" style="1" customWidth="1"/>
    <col min="3873" max="3873" width="0" style="1" hidden="1" customWidth="1"/>
    <col min="3874" max="3874" width="14.28515625" style="1" customWidth="1"/>
    <col min="3875" max="3875" width="7.5703125" style="1" customWidth="1"/>
    <col min="3876" max="3876" width="0" style="1" hidden="1" customWidth="1"/>
    <col min="3877" max="3878" width="14.28515625" style="1" customWidth="1"/>
    <col min="3879" max="3879" width="20.7109375" style="1" customWidth="1"/>
    <col min="3880" max="3880" width="14.42578125" style="1" customWidth="1"/>
    <col min="3881" max="3881" width="15" style="1" customWidth="1"/>
    <col min="3882" max="3882" width="2.7109375" style="1" customWidth="1"/>
    <col min="3883" max="3883" width="11.7109375" style="1" customWidth="1"/>
    <col min="3884" max="3884" width="11.5703125" style="1" customWidth="1"/>
    <col min="3885" max="3885" width="2.28515625" style="1" customWidth="1"/>
    <col min="3886" max="3886" width="41" style="1" customWidth="1"/>
    <col min="3887" max="3887" width="14.28515625" style="1" customWidth="1"/>
    <col min="3888" max="3889" width="11.5703125" style="1" customWidth="1"/>
    <col min="3890" max="3890" width="21.7109375" style="1" customWidth="1"/>
    <col min="3891" max="4082" width="11.42578125" style="1"/>
    <col min="4083" max="4083" width="21.7109375" style="1" customWidth="1"/>
    <col min="4084" max="4084" width="13.7109375" style="1" customWidth="1"/>
    <col min="4085" max="4085" width="38.7109375" style="1" customWidth="1"/>
    <col min="4086" max="4086" width="3" style="1" bestFit="1" customWidth="1"/>
    <col min="4087" max="4087" width="32.28515625" style="1" customWidth="1"/>
    <col min="4088" max="4088" width="46.28515625" style="1" customWidth="1"/>
    <col min="4089" max="4089" width="19" style="1" customWidth="1"/>
    <col min="4090" max="4090" width="0" style="1" hidden="1" customWidth="1"/>
    <col min="4091" max="4091" width="17.7109375" style="1" customWidth="1"/>
    <col min="4092" max="4092" width="0" style="1" hidden="1" customWidth="1"/>
    <col min="4093" max="4093" width="22.28515625" style="1" customWidth="1"/>
    <col min="4094" max="4094" width="5.28515625" style="1" customWidth="1"/>
    <col min="4095" max="4095" width="36.28515625" style="1" customWidth="1"/>
    <col min="4096" max="4096" width="5.7109375" style="1" customWidth="1"/>
    <col min="4097" max="4097" width="0" style="1" hidden="1" customWidth="1"/>
    <col min="4098" max="4098" width="20.7109375" style="1" customWidth="1"/>
    <col min="4099" max="4099" width="4.7109375" style="1" customWidth="1"/>
    <col min="4100" max="4100" width="0" style="1" hidden="1" customWidth="1"/>
    <col min="4101" max="4101" width="24.7109375" style="1" customWidth="1"/>
    <col min="4102" max="4102" width="12.28515625" style="1" customWidth="1"/>
    <col min="4103" max="4103" width="0" style="1" hidden="1" customWidth="1"/>
    <col min="4104" max="4104" width="3.42578125" style="1" customWidth="1"/>
    <col min="4105" max="4105" width="0" style="1" hidden="1" customWidth="1"/>
    <col min="4106" max="4106" width="17.7109375" style="1" customWidth="1"/>
    <col min="4107" max="4107" width="3.42578125" style="1" customWidth="1"/>
    <col min="4108" max="4108" width="0" style="1" hidden="1" customWidth="1"/>
    <col min="4109" max="4109" width="23.7109375" style="1" customWidth="1"/>
    <col min="4110" max="4110" width="10" style="1" customWidth="1"/>
    <col min="4111" max="4111" width="0" style="1" hidden="1" customWidth="1"/>
    <col min="4112" max="4113" width="14.7109375" style="1" customWidth="1"/>
    <col min="4114" max="4114" width="12.7109375" style="1" customWidth="1"/>
    <col min="4115" max="4115" width="3.28515625" style="1" customWidth="1"/>
    <col min="4116" max="4116" width="30.28515625" style="1" customWidth="1"/>
    <col min="4117" max="4117" width="5" style="1" customWidth="1"/>
    <col min="4118" max="4118" width="0" style="1" hidden="1" customWidth="1"/>
    <col min="4119" max="4119" width="14.28515625" style="1" customWidth="1"/>
    <col min="4120" max="4120" width="5.7109375" style="1" customWidth="1"/>
    <col min="4121" max="4121" width="0" style="1" hidden="1" customWidth="1"/>
    <col min="4122" max="4122" width="17.28515625" style="1" customWidth="1"/>
    <col min="4123" max="4123" width="12.7109375" style="1" customWidth="1"/>
    <col min="4124" max="4124" width="0" style="1" hidden="1" customWidth="1"/>
    <col min="4125" max="4125" width="5.28515625" style="1" customWidth="1"/>
    <col min="4126" max="4126" width="0" style="1" hidden="1" customWidth="1"/>
    <col min="4127" max="4127" width="17" style="1" customWidth="1"/>
    <col min="4128" max="4128" width="6.28515625" style="1" customWidth="1"/>
    <col min="4129" max="4129" width="0" style="1" hidden="1" customWidth="1"/>
    <col min="4130" max="4130" width="14.28515625" style="1" customWidth="1"/>
    <col min="4131" max="4131" width="7.5703125" style="1" customWidth="1"/>
    <col min="4132" max="4132" width="0" style="1" hidden="1" customWidth="1"/>
    <col min="4133" max="4134" width="14.28515625" style="1" customWidth="1"/>
    <col min="4135" max="4135" width="20.7109375" style="1" customWidth="1"/>
    <col min="4136" max="4136" width="14.42578125" style="1" customWidth="1"/>
    <col min="4137" max="4137" width="15" style="1" customWidth="1"/>
    <col min="4138" max="4138" width="2.7109375" style="1" customWidth="1"/>
    <col min="4139" max="4139" width="11.7109375" style="1" customWidth="1"/>
    <col min="4140" max="4140" width="11.5703125" style="1" customWidth="1"/>
    <col min="4141" max="4141" width="2.28515625" style="1" customWidth="1"/>
    <col min="4142" max="4142" width="41" style="1" customWidth="1"/>
    <col min="4143" max="4143" width="14.28515625" style="1" customWidth="1"/>
    <col min="4144" max="4145" width="11.5703125" style="1" customWidth="1"/>
    <col min="4146" max="4146" width="21.7109375" style="1" customWidth="1"/>
    <col min="4147" max="4338" width="11.42578125" style="1"/>
    <col min="4339" max="4339" width="21.7109375" style="1" customWidth="1"/>
    <col min="4340" max="4340" width="13.7109375" style="1" customWidth="1"/>
    <col min="4341" max="4341" width="38.7109375" style="1" customWidth="1"/>
    <col min="4342" max="4342" width="3" style="1" bestFit="1" customWidth="1"/>
    <col min="4343" max="4343" width="32.28515625" style="1" customWidth="1"/>
    <col min="4344" max="4344" width="46.28515625" style="1" customWidth="1"/>
    <col min="4345" max="4345" width="19" style="1" customWidth="1"/>
    <col min="4346" max="4346" width="0" style="1" hidden="1" customWidth="1"/>
    <col min="4347" max="4347" width="17.7109375" style="1" customWidth="1"/>
    <col min="4348" max="4348" width="0" style="1" hidden="1" customWidth="1"/>
    <col min="4349" max="4349" width="22.28515625" style="1" customWidth="1"/>
    <col min="4350" max="4350" width="5.28515625" style="1" customWidth="1"/>
    <col min="4351" max="4351" width="36.28515625" style="1" customWidth="1"/>
    <col min="4352" max="4352" width="5.7109375" style="1" customWidth="1"/>
    <col min="4353" max="4353" width="0" style="1" hidden="1" customWidth="1"/>
    <col min="4354" max="4354" width="20.7109375" style="1" customWidth="1"/>
    <col min="4355" max="4355" width="4.7109375" style="1" customWidth="1"/>
    <col min="4356" max="4356" width="0" style="1" hidden="1" customWidth="1"/>
    <col min="4357" max="4357" width="24.7109375" style="1" customWidth="1"/>
    <col min="4358" max="4358" width="12.28515625" style="1" customWidth="1"/>
    <col min="4359" max="4359" width="0" style="1" hidden="1" customWidth="1"/>
    <col min="4360" max="4360" width="3.42578125" style="1" customWidth="1"/>
    <col min="4361" max="4361" width="0" style="1" hidden="1" customWidth="1"/>
    <col min="4362" max="4362" width="17.7109375" style="1" customWidth="1"/>
    <col min="4363" max="4363" width="3.42578125" style="1" customWidth="1"/>
    <col min="4364" max="4364" width="0" style="1" hidden="1" customWidth="1"/>
    <col min="4365" max="4365" width="23.7109375" style="1" customWidth="1"/>
    <col min="4366" max="4366" width="10" style="1" customWidth="1"/>
    <col min="4367" max="4367" width="0" style="1" hidden="1" customWidth="1"/>
    <col min="4368" max="4369" width="14.7109375" style="1" customWidth="1"/>
    <col min="4370" max="4370" width="12.7109375" style="1" customWidth="1"/>
    <col min="4371" max="4371" width="3.28515625" style="1" customWidth="1"/>
    <col min="4372" max="4372" width="30.28515625" style="1" customWidth="1"/>
    <col min="4373" max="4373" width="5" style="1" customWidth="1"/>
    <col min="4374" max="4374" width="0" style="1" hidden="1" customWidth="1"/>
    <col min="4375" max="4375" width="14.28515625" style="1" customWidth="1"/>
    <col min="4376" max="4376" width="5.7109375" style="1" customWidth="1"/>
    <col min="4377" max="4377" width="0" style="1" hidden="1" customWidth="1"/>
    <col min="4378" max="4378" width="17.28515625" style="1" customWidth="1"/>
    <col min="4379" max="4379" width="12.7109375" style="1" customWidth="1"/>
    <col min="4380" max="4380" width="0" style="1" hidden="1" customWidth="1"/>
    <col min="4381" max="4381" width="5.28515625" style="1" customWidth="1"/>
    <col min="4382" max="4382" width="0" style="1" hidden="1" customWidth="1"/>
    <col min="4383" max="4383" width="17" style="1" customWidth="1"/>
    <col min="4384" max="4384" width="6.28515625" style="1" customWidth="1"/>
    <col min="4385" max="4385" width="0" style="1" hidden="1" customWidth="1"/>
    <col min="4386" max="4386" width="14.28515625" style="1" customWidth="1"/>
    <col min="4387" max="4387" width="7.5703125" style="1" customWidth="1"/>
    <col min="4388" max="4388" width="0" style="1" hidden="1" customWidth="1"/>
    <col min="4389" max="4390" width="14.28515625" style="1" customWidth="1"/>
    <col min="4391" max="4391" width="20.7109375" style="1" customWidth="1"/>
    <col min="4392" max="4392" width="14.42578125" style="1" customWidth="1"/>
    <col min="4393" max="4393" width="15" style="1" customWidth="1"/>
    <col min="4394" max="4394" width="2.7109375" style="1" customWidth="1"/>
    <col min="4395" max="4395" width="11.7109375" style="1" customWidth="1"/>
    <col min="4396" max="4396" width="11.5703125" style="1" customWidth="1"/>
    <col min="4397" max="4397" width="2.28515625" style="1" customWidth="1"/>
    <col min="4398" max="4398" width="41" style="1" customWidth="1"/>
    <col min="4399" max="4399" width="14.28515625" style="1" customWidth="1"/>
    <col min="4400" max="4401" width="11.5703125" style="1" customWidth="1"/>
    <col min="4402" max="4402" width="21.7109375" style="1" customWidth="1"/>
    <col min="4403" max="4594" width="11.42578125" style="1"/>
    <col min="4595" max="4595" width="21.7109375" style="1" customWidth="1"/>
    <col min="4596" max="4596" width="13.7109375" style="1" customWidth="1"/>
    <col min="4597" max="4597" width="38.7109375" style="1" customWidth="1"/>
    <col min="4598" max="4598" width="3" style="1" bestFit="1" customWidth="1"/>
    <col min="4599" max="4599" width="32.28515625" style="1" customWidth="1"/>
    <col min="4600" max="4600" width="46.28515625" style="1" customWidth="1"/>
    <col min="4601" max="4601" width="19" style="1" customWidth="1"/>
    <col min="4602" max="4602" width="0" style="1" hidden="1" customWidth="1"/>
    <col min="4603" max="4603" width="17.7109375" style="1" customWidth="1"/>
    <col min="4604" max="4604" width="0" style="1" hidden="1" customWidth="1"/>
    <col min="4605" max="4605" width="22.28515625" style="1" customWidth="1"/>
    <col min="4606" max="4606" width="5.28515625" style="1" customWidth="1"/>
    <col min="4607" max="4607" width="36.28515625" style="1" customWidth="1"/>
    <col min="4608" max="4608" width="5.7109375" style="1" customWidth="1"/>
    <col min="4609" max="4609" width="0" style="1" hidden="1" customWidth="1"/>
    <col min="4610" max="4610" width="20.7109375" style="1" customWidth="1"/>
    <col min="4611" max="4611" width="4.7109375" style="1" customWidth="1"/>
    <col min="4612" max="4612" width="0" style="1" hidden="1" customWidth="1"/>
    <col min="4613" max="4613" width="24.7109375" style="1" customWidth="1"/>
    <col min="4614" max="4614" width="12.28515625" style="1" customWidth="1"/>
    <col min="4615" max="4615" width="0" style="1" hidden="1" customWidth="1"/>
    <col min="4616" max="4616" width="3.42578125" style="1" customWidth="1"/>
    <col min="4617" max="4617" width="0" style="1" hidden="1" customWidth="1"/>
    <col min="4618" max="4618" width="17.7109375" style="1" customWidth="1"/>
    <col min="4619" max="4619" width="3.42578125" style="1" customWidth="1"/>
    <col min="4620" max="4620" width="0" style="1" hidden="1" customWidth="1"/>
    <col min="4621" max="4621" width="23.7109375" style="1" customWidth="1"/>
    <col min="4622" max="4622" width="10" style="1" customWidth="1"/>
    <col min="4623" max="4623" width="0" style="1" hidden="1" customWidth="1"/>
    <col min="4624" max="4625" width="14.7109375" style="1" customWidth="1"/>
    <col min="4626" max="4626" width="12.7109375" style="1" customWidth="1"/>
    <col min="4627" max="4627" width="3.28515625" style="1" customWidth="1"/>
    <col min="4628" max="4628" width="30.28515625" style="1" customWidth="1"/>
    <col min="4629" max="4629" width="5" style="1" customWidth="1"/>
    <col min="4630" max="4630" width="0" style="1" hidden="1" customWidth="1"/>
    <col min="4631" max="4631" width="14.28515625" style="1" customWidth="1"/>
    <col min="4632" max="4632" width="5.7109375" style="1" customWidth="1"/>
    <col min="4633" max="4633" width="0" style="1" hidden="1" customWidth="1"/>
    <col min="4634" max="4634" width="17.28515625" style="1" customWidth="1"/>
    <col min="4635" max="4635" width="12.7109375" style="1" customWidth="1"/>
    <col min="4636" max="4636" width="0" style="1" hidden="1" customWidth="1"/>
    <col min="4637" max="4637" width="5.28515625" style="1" customWidth="1"/>
    <col min="4638" max="4638" width="0" style="1" hidden="1" customWidth="1"/>
    <col min="4639" max="4639" width="17" style="1" customWidth="1"/>
    <col min="4640" max="4640" width="6.28515625" style="1" customWidth="1"/>
    <col min="4641" max="4641" width="0" style="1" hidden="1" customWidth="1"/>
    <col min="4642" max="4642" width="14.28515625" style="1" customWidth="1"/>
    <col min="4643" max="4643" width="7.5703125" style="1" customWidth="1"/>
    <col min="4644" max="4644" width="0" style="1" hidden="1" customWidth="1"/>
    <col min="4645" max="4646" width="14.28515625" style="1" customWidth="1"/>
    <col min="4647" max="4647" width="20.7109375" style="1" customWidth="1"/>
    <col min="4648" max="4648" width="14.42578125" style="1" customWidth="1"/>
    <col min="4649" max="4649" width="15" style="1" customWidth="1"/>
    <col min="4650" max="4650" width="2.7109375" style="1" customWidth="1"/>
    <col min="4651" max="4651" width="11.7109375" style="1" customWidth="1"/>
    <col min="4652" max="4652" width="11.5703125" style="1" customWidth="1"/>
    <col min="4653" max="4653" width="2.28515625" style="1" customWidth="1"/>
    <col min="4654" max="4654" width="41" style="1" customWidth="1"/>
    <col min="4655" max="4655" width="14.28515625" style="1" customWidth="1"/>
    <col min="4656" max="4657" width="11.5703125" style="1" customWidth="1"/>
    <col min="4658" max="4658" width="21.7109375" style="1" customWidth="1"/>
    <col min="4659" max="4850" width="11.42578125" style="1"/>
    <col min="4851" max="4851" width="21.7109375" style="1" customWidth="1"/>
    <col min="4852" max="4852" width="13.7109375" style="1" customWidth="1"/>
    <col min="4853" max="4853" width="38.7109375" style="1" customWidth="1"/>
    <col min="4854" max="4854" width="3" style="1" bestFit="1" customWidth="1"/>
    <col min="4855" max="4855" width="32.28515625" style="1" customWidth="1"/>
    <col min="4856" max="4856" width="46.28515625" style="1" customWidth="1"/>
    <col min="4857" max="4857" width="19" style="1" customWidth="1"/>
    <col min="4858" max="4858" width="0" style="1" hidden="1" customWidth="1"/>
    <col min="4859" max="4859" width="17.7109375" style="1" customWidth="1"/>
    <col min="4860" max="4860" width="0" style="1" hidden="1" customWidth="1"/>
    <col min="4861" max="4861" width="22.28515625" style="1" customWidth="1"/>
    <col min="4862" max="4862" width="5.28515625" style="1" customWidth="1"/>
    <col min="4863" max="4863" width="36.28515625" style="1" customWidth="1"/>
    <col min="4864" max="4864" width="5.7109375" style="1" customWidth="1"/>
    <col min="4865" max="4865" width="0" style="1" hidden="1" customWidth="1"/>
    <col min="4866" max="4866" width="20.7109375" style="1" customWidth="1"/>
    <col min="4867" max="4867" width="4.7109375" style="1" customWidth="1"/>
    <col min="4868" max="4868" width="0" style="1" hidden="1" customWidth="1"/>
    <col min="4869" max="4869" width="24.7109375" style="1" customWidth="1"/>
    <col min="4870" max="4870" width="12.28515625" style="1" customWidth="1"/>
    <col min="4871" max="4871" width="0" style="1" hidden="1" customWidth="1"/>
    <col min="4872" max="4872" width="3.42578125" style="1" customWidth="1"/>
    <col min="4873" max="4873" width="0" style="1" hidden="1" customWidth="1"/>
    <col min="4874" max="4874" width="17.7109375" style="1" customWidth="1"/>
    <col min="4875" max="4875" width="3.42578125" style="1" customWidth="1"/>
    <col min="4876" max="4876" width="0" style="1" hidden="1" customWidth="1"/>
    <col min="4877" max="4877" width="23.7109375" style="1" customWidth="1"/>
    <col min="4878" max="4878" width="10" style="1" customWidth="1"/>
    <col min="4879" max="4879" width="0" style="1" hidden="1" customWidth="1"/>
    <col min="4880" max="4881" width="14.7109375" style="1" customWidth="1"/>
    <col min="4882" max="4882" width="12.7109375" style="1" customWidth="1"/>
    <col min="4883" max="4883" width="3.28515625" style="1" customWidth="1"/>
    <col min="4884" max="4884" width="30.28515625" style="1" customWidth="1"/>
    <col min="4885" max="4885" width="5" style="1" customWidth="1"/>
    <col min="4886" max="4886" width="0" style="1" hidden="1" customWidth="1"/>
    <col min="4887" max="4887" width="14.28515625" style="1" customWidth="1"/>
    <col min="4888" max="4888" width="5.7109375" style="1" customWidth="1"/>
    <col min="4889" max="4889" width="0" style="1" hidden="1" customWidth="1"/>
    <col min="4890" max="4890" width="17.28515625" style="1" customWidth="1"/>
    <col min="4891" max="4891" width="12.7109375" style="1" customWidth="1"/>
    <col min="4892" max="4892" width="0" style="1" hidden="1" customWidth="1"/>
    <col min="4893" max="4893" width="5.28515625" style="1" customWidth="1"/>
    <col min="4894" max="4894" width="0" style="1" hidden="1" customWidth="1"/>
    <col min="4895" max="4895" width="17" style="1" customWidth="1"/>
    <col min="4896" max="4896" width="6.28515625" style="1" customWidth="1"/>
    <col min="4897" max="4897" width="0" style="1" hidden="1" customWidth="1"/>
    <col min="4898" max="4898" width="14.28515625" style="1" customWidth="1"/>
    <col min="4899" max="4899" width="7.5703125" style="1" customWidth="1"/>
    <col min="4900" max="4900" width="0" style="1" hidden="1" customWidth="1"/>
    <col min="4901" max="4902" width="14.28515625" style="1" customWidth="1"/>
    <col min="4903" max="4903" width="20.7109375" style="1" customWidth="1"/>
    <col min="4904" max="4904" width="14.42578125" style="1" customWidth="1"/>
    <col min="4905" max="4905" width="15" style="1" customWidth="1"/>
    <col min="4906" max="4906" width="2.7109375" style="1" customWidth="1"/>
    <col min="4907" max="4907" width="11.7109375" style="1" customWidth="1"/>
    <col min="4908" max="4908" width="11.5703125" style="1" customWidth="1"/>
    <col min="4909" max="4909" width="2.28515625" style="1" customWidth="1"/>
    <col min="4910" max="4910" width="41" style="1" customWidth="1"/>
    <col min="4911" max="4911" width="14.28515625" style="1" customWidth="1"/>
    <col min="4912" max="4913" width="11.5703125" style="1" customWidth="1"/>
    <col min="4914" max="4914" width="21.7109375" style="1" customWidth="1"/>
    <col min="4915" max="5106" width="11.42578125" style="1"/>
    <col min="5107" max="5107" width="21.7109375" style="1" customWidth="1"/>
    <col min="5108" max="5108" width="13.7109375" style="1" customWidth="1"/>
    <col min="5109" max="5109" width="38.7109375" style="1" customWidth="1"/>
    <col min="5110" max="5110" width="3" style="1" bestFit="1" customWidth="1"/>
    <col min="5111" max="5111" width="32.28515625" style="1" customWidth="1"/>
    <col min="5112" max="5112" width="46.28515625" style="1" customWidth="1"/>
    <col min="5113" max="5113" width="19" style="1" customWidth="1"/>
    <col min="5114" max="5114" width="0" style="1" hidden="1" customWidth="1"/>
    <col min="5115" max="5115" width="17.7109375" style="1" customWidth="1"/>
    <col min="5116" max="5116" width="0" style="1" hidden="1" customWidth="1"/>
    <col min="5117" max="5117" width="22.28515625" style="1" customWidth="1"/>
    <col min="5118" max="5118" width="5.28515625" style="1" customWidth="1"/>
    <col min="5119" max="5119" width="36.28515625" style="1" customWidth="1"/>
    <col min="5120" max="5120" width="5.7109375" style="1" customWidth="1"/>
    <col min="5121" max="5121" width="0" style="1" hidden="1" customWidth="1"/>
    <col min="5122" max="5122" width="20.7109375" style="1" customWidth="1"/>
    <col min="5123" max="5123" width="4.7109375" style="1" customWidth="1"/>
    <col min="5124" max="5124" width="0" style="1" hidden="1" customWidth="1"/>
    <col min="5125" max="5125" width="24.7109375" style="1" customWidth="1"/>
    <col min="5126" max="5126" width="12.28515625" style="1" customWidth="1"/>
    <col min="5127" max="5127" width="0" style="1" hidden="1" customWidth="1"/>
    <col min="5128" max="5128" width="3.42578125" style="1" customWidth="1"/>
    <col min="5129" max="5129" width="0" style="1" hidden="1" customWidth="1"/>
    <col min="5130" max="5130" width="17.7109375" style="1" customWidth="1"/>
    <col min="5131" max="5131" width="3.42578125" style="1" customWidth="1"/>
    <col min="5132" max="5132" width="0" style="1" hidden="1" customWidth="1"/>
    <col min="5133" max="5133" width="23.7109375" style="1" customWidth="1"/>
    <col min="5134" max="5134" width="10" style="1" customWidth="1"/>
    <col min="5135" max="5135" width="0" style="1" hidden="1" customWidth="1"/>
    <col min="5136" max="5137" width="14.7109375" style="1" customWidth="1"/>
    <col min="5138" max="5138" width="12.7109375" style="1" customWidth="1"/>
    <col min="5139" max="5139" width="3.28515625" style="1" customWidth="1"/>
    <col min="5140" max="5140" width="30.28515625" style="1" customWidth="1"/>
    <col min="5141" max="5141" width="5" style="1" customWidth="1"/>
    <col min="5142" max="5142" width="0" style="1" hidden="1" customWidth="1"/>
    <col min="5143" max="5143" width="14.28515625" style="1" customWidth="1"/>
    <col min="5144" max="5144" width="5.7109375" style="1" customWidth="1"/>
    <col min="5145" max="5145" width="0" style="1" hidden="1" customWidth="1"/>
    <col min="5146" max="5146" width="17.28515625" style="1" customWidth="1"/>
    <col min="5147" max="5147" width="12.7109375" style="1" customWidth="1"/>
    <col min="5148" max="5148" width="0" style="1" hidden="1" customWidth="1"/>
    <col min="5149" max="5149" width="5.28515625" style="1" customWidth="1"/>
    <col min="5150" max="5150" width="0" style="1" hidden="1" customWidth="1"/>
    <col min="5151" max="5151" width="17" style="1" customWidth="1"/>
    <col min="5152" max="5152" width="6.28515625" style="1" customWidth="1"/>
    <col min="5153" max="5153" width="0" style="1" hidden="1" customWidth="1"/>
    <col min="5154" max="5154" width="14.28515625" style="1" customWidth="1"/>
    <col min="5155" max="5155" width="7.5703125" style="1" customWidth="1"/>
    <col min="5156" max="5156" width="0" style="1" hidden="1" customWidth="1"/>
    <col min="5157" max="5158" width="14.28515625" style="1" customWidth="1"/>
    <col min="5159" max="5159" width="20.7109375" style="1" customWidth="1"/>
    <col min="5160" max="5160" width="14.42578125" style="1" customWidth="1"/>
    <col min="5161" max="5161" width="15" style="1" customWidth="1"/>
    <col min="5162" max="5162" width="2.7109375" style="1" customWidth="1"/>
    <col min="5163" max="5163" width="11.7109375" style="1" customWidth="1"/>
    <col min="5164" max="5164" width="11.5703125" style="1" customWidth="1"/>
    <col min="5165" max="5165" width="2.28515625" style="1" customWidth="1"/>
    <col min="5166" max="5166" width="41" style="1" customWidth="1"/>
    <col min="5167" max="5167" width="14.28515625" style="1" customWidth="1"/>
    <col min="5168" max="5169" width="11.5703125" style="1" customWidth="1"/>
    <col min="5170" max="5170" width="21.7109375" style="1" customWidth="1"/>
    <col min="5171" max="5362" width="11.42578125" style="1"/>
    <col min="5363" max="5363" width="21.7109375" style="1" customWidth="1"/>
    <col min="5364" max="5364" width="13.7109375" style="1" customWidth="1"/>
    <col min="5365" max="5365" width="38.7109375" style="1" customWidth="1"/>
    <col min="5366" max="5366" width="3" style="1" bestFit="1" customWidth="1"/>
    <col min="5367" max="5367" width="32.28515625" style="1" customWidth="1"/>
    <col min="5368" max="5368" width="46.28515625" style="1" customWidth="1"/>
    <col min="5369" max="5369" width="19" style="1" customWidth="1"/>
    <col min="5370" max="5370" width="0" style="1" hidden="1" customWidth="1"/>
    <col min="5371" max="5371" width="17.7109375" style="1" customWidth="1"/>
    <col min="5372" max="5372" width="0" style="1" hidden="1" customWidth="1"/>
    <col min="5373" max="5373" width="22.28515625" style="1" customWidth="1"/>
    <col min="5374" max="5374" width="5.28515625" style="1" customWidth="1"/>
    <col min="5375" max="5375" width="36.28515625" style="1" customWidth="1"/>
    <col min="5376" max="5376" width="5.7109375" style="1" customWidth="1"/>
    <col min="5377" max="5377" width="0" style="1" hidden="1" customWidth="1"/>
    <col min="5378" max="5378" width="20.7109375" style="1" customWidth="1"/>
    <col min="5379" max="5379" width="4.7109375" style="1" customWidth="1"/>
    <col min="5380" max="5380" width="0" style="1" hidden="1" customWidth="1"/>
    <col min="5381" max="5381" width="24.7109375" style="1" customWidth="1"/>
    <col min="5382" max="5382" width="12.28515625" style="1" customWidth="1"/>
    <col min="5383" max="5383" width="0" style="1" hidden="1" customWidth="1"/>
    <col min="5384" max="5384" width="3.42578125" style="1" customWidth="1"/>
    <col min="5385" max="5385" width="0" style="1" hidden="1" customWidth="1"/>
    <col min="5386" max="5386" width="17.7109375" style="1" customWidth="1"/>
    <col min="5387" max="5387" width="3.42578125" style="1" customWidth="1"/>
    <col min="5388" max="5388" width="0" style="1" hidden="1" customWidth="1"/>
    <col min="5389" max="5389" width="23.7109375" style="1" customWidth="1"/>
    <col min="5390" max="5390" width="10" style="1" customWidth="1"/>
    <col min="5391" max="5391" width="0" style="1" hidden="1" customWidth="1"/>
    <col min="5392" max="5393" width="14.7109375" style="1" customWidth="1"/>
    <col min="5394" max="5394" width="12.7109375" style="1" customWidth="1"/>
    <col min="5395" max="5395" width="3.28515625" style="1" customWidth="1"/>
    <col min="5396" max="5396" width="30.28515625" style="1" customWidth="1"/>
    <col min="5397" max="5397" width="5" style="1" customWidth="1"/>
    <col min="5398" max="5398" width="0" style="1" hidden="1" customWidth="1"/>
    <col min="5399" max="5399" width="14.28515625" style="1" customWidth="1"/>
    <col min="5400" max="5400" width="5.7109375" style="1" customWidth="1"/>
    <col min="5401" max="5401" width="0" style="1" hidden="1" customWidth="1"/>
    <col min="5402" max="5402" width="17.28515625" style="1" customWidth="1"/>
    <col min="5403" max="5403" width="12.7109375" style="1" customWidth="1"/>
    <col min="5404" max="5404" width="0" style="1" hidden="1" customWidth="1"/>
    <col min="5405" max="5405" width="5.28515625" style="1" customWidth="1"/>
    <col min="5406" max="5406" width="0" style="1" hidden="1" customWidth="1"/>
    <col min="5407" max="5407" width="17" style="1" customWidth="1"/>
    <col min="5408" max="5408" width="6.28515625" style="1" customWidth="1"/>
    <col min="5409" max="5409" width="0" style="1" hidden="1" customWidth="1"/>
    <col min="5410" max="5410" width="14.28515625" style="1" customWidth="1"/>
    <col min="5411" max="5411" width="7.5703125" style="1" customWidth="1"/>
    <col min="5412" max="5412" width="0" style="1" hidden="1" customWidth="1"/>
    <col min="5413" max="5414" width="14.28515625" style="1" customWidth="1"/>
    <col min="5415" max="5415" width="20.7109375" style="1" customWidth="1"/>
    <col min="5416" max="5416" width="14.42578125" style="1" customWidth="1"/>
    <col min="5417" max="5417" width="15" style="1" customWidth="1"/>
    <col min="5418" max="5418" width="2.7109375" style="1" customWidth="1"/>
    <col min="5419" max="5419" width="11.7109375" style="1" customWidth="1"/>
    <col min="5420" max="5420" width="11.5703125" style="1" customWidth="1"/>
    <col min="5421" max="5421" width="2.28515625" style="1" customWidth="1"/>
    <col min="5422" max="5422" width="41" style="1" customWidth="1"/>
    <col min="5423" max="5423" width="14.28515625" style="1" customWidth="1"/>
    <col min="5424" max="5425" width="11.5703125" style="1" customWidth="1"/>
    <col min="5426" max="5426" width="21.7109375" style="1" customWidth="1"/>
    <col min="5427" max="5618" width="11.42578125" style="1"/>
    <col min="5619" max="5619" width="21.7109375" style="1" customWidth="1"/>
    <col min="5620" max="5620" width="13.7109375" style="1" customWidth="1"/>
    <col min="5621" max="5621" width="38.7109375" style="1" customWidth="1"/>
    <col min="5622" max="5622" width="3" style="1" bestFit="1" customWidth="1"/>
    <col min="5623" max="5623" width="32.28515625" style="1" customWidth="1"/>
    <col min="5624" max="5624" width="46.28515625" style="1" customWidth="1"/>
    <col min="5625" max="5625" width="19" style="1" customWidth="1"/>
    <col min="5626" max="5626" width="0" style="1" hidden="1" customWidth="1"/>
    <col min="5627" max="5627" width="17.7109375" style="1" customWidth="1"/>
    <col min="5628" max="5628" width="0" style="1" hidden="1" customWidth="1"/>
    <col min="5629" max="5629" width="22.28515625" style="1" customWidth="1"/>
    <col min="5630" max="5630" width="5.28515625" style="1" customWidth="1"/>
    <col min="5631" max="5631" width="36.28515625" style="1" customWidth="1"/>
    <col min="5632" max="5632" width="5.7109375" style="1" customWidth="1"/>
    <col min="5633" max="5633" width="0" style="1" hidden="1" customWidth="1"/>
    <col min="5634" max="5634" width="20.7109375" style="1" customWidth="1"/>
    <col min="5635" max="5635" width="4.7109375" style="1" customWidth="1"/>
    <col min="5636" max="5636" width="0" style="1" hidden="1" customWidth="1"/>
    <col min="5637" max="5637" width="24.7109375" style="1" customWidth="1"/>
    <col min="5638" max="5638" width="12.28515625" style="1" customWidth="1"/>
    <col min="5639" max="5639" width="0" style="1" hidden="1" customWidth="1"/>
    <col min="5640" max="5640" width="3.42578125" style="1" customWidth="1"/>
    <col min="5641" max="5641" width="0" style="1" hidden="1" customWidth="1"/>
    <col min="5642" max="5642" width="17.7109375" style="1" customWidth="1"/>
    <col min="5643" max="5643" width="3.42578125" style="1" customWidth="1"/>
    <col min="5644" max="5644" width="0" style="1" hidden="1" customWidth="1"/>
    <col min="5645" max="5645" width="23.7109375" style="1" customWidth="1"/>
    <col min="5646" max="5646" width="10" style="1" customWidth="1"/>
    <col min="5647" max="5647" width="0" style="1" hidden="1" customWidth="1"/>
    <col min="5648" max="5649" width="14.7109375" style="1" customWidth="1"/>
    <col min="5650" max="5650" width="12.7109375" style="1" customWidth="1"/>
    <col min="5651" max="5651" width="3.28515625" style="1" customWidth="1"/>
    <col min="5652" max="5652" width="30.28515625" style="1" customWidth="1"/>
    <col min="5653" max="5653" width="5" style="1" customWidth="1"/>
    <col min="5654" max="5654" width="0" style="1" hidden="1" customWidth="1"/>
    <col min="5655" max="5655" width="14.28515625" style="1" customWidth="1"/>
    <col min="5656" max="5656" width="5.7109375" style="1" customWidth="1"/>
    <col min="5657" max="5657" width="0" style="1" hidden="1" customWidth="1"/>
    <col min="5658" max="5658" width="17.28515625" style="1" customWidth="1"/>
    <col min="5659" max="5659" width="12.7109375" style="1" customWidth="1"/>
    <col min="5660" max="5660" width="0" style="1" hidden="1" customWidth="1"/>
    <col min="5661" max="5661" width="5.28515625" style="1" customWidth="1"/>
    <col min="5662" max="5662" width="0" style="1" hidden="1" customWidth="1"/>
    <col min="5663" max="5663" width="17" style="1" customWidth="1"/>
    <col min="5664" max="5664" width="6.28515625" style="1" customWidth="1"/>
    <col min="5665" max="5665" width="0" style="1" hidden="1" customWidth="1"/>
    <col min="5666" max="5666" width="14.28515625" style="1" customWidth="1"/>
    <col min="5667" max="5667" width="7.5703125" style="1" customWidth="1"/>
    <col min="5668" max="5668" width="0" style="1" hidden="1" customWidth="1"/>
    <col min="5669" max="5670" width="14.28515625" style="1" customWidth="1"/>
    <col min="5671" max="5671" width="20.7109375" style="1" customWidth="1"/>
    <col min="5672" max="5672" width="14.42578125" style="1" customWidth="1"/>
    <col min="5673" max="5673" width="15" style="1" customWidth="1"/>
    <col min="5674" max="5674" width="2.7109375" style="1" customWidth="1"/>
    <col min="5675" max="5675" width="11.7109375" style="1" customWidth="1"/>
    <col min="5676" max="5676" width="11.5703125" style="1" customWidth="1"/>
    <col min="5677" max="5677" width="2.28515625" style="1" customWidth="1"/>
    <col min="5678" max="5678" width="41" style="1" customWidth="1"/>
    <col min="5679" max="5679" width="14.28515625" style="1" customWidth="1"/>
    <col min="5680" max="5681" width="11.5703125" style="1" customWidth="1"/>
    <col min="5682" max="5682" width="21.7109375" style="1" customWidth="1"/>
    <col min="5683" max="5874" width="11.42578125" style="1"/>
    <col min="5875" max="5875" width="21.7109375" style="1" customWidth="1"/>
    <col min="5876" max="5876" width="13.7109375" style="1" customWidth="1"/>
    <col min="5877" max="5877" width="38.7109375" style="1" customWidth="1"/>
    <col min="5878" max="5878" width="3" style="1" bestFit="1" customWidth="1"/>
    <col min="5879" max="5879" width="32.28515625" style="1" customWidth="1"/>
    <col min="5880" max="5880" width="46.28515625" style="1" customWidth="1"/>
    <col min="5881" max="5881" width="19" style="1" customWidth="1"/>
    <col min="5882" max="5882" width="0" style="1" hidden="1" customWidth="1"/>
    <col min="5883" max="5883" width="17.7109375" style="1" customWidth="1"/>
    <col min="5884" max="5884" width="0" style="1" hidden="1" customWidth="1"/>
    <col min="5885" max="5885" width="22.28515625" style="1" customWidth="1"/>
    <col min="5886" max="5886" width="5.28515625" style="1" customWidth="1"/>
    <col min="5887" max="5887" width="36.28515625" style="1" customWidth="1"/>
    <col min="5888" max="5888" width="5.7109375" style="1" customWidth="1"/>
    <col min="5889" max="5889" width="0" style="1" hidden="1" customWidth="1"/>
    <col min="5890" max="5890" width="20.7109375" style="1" customWidth="1"/>
    <col min="5891" max="5891" width="4.7109375" style="1" customWidth="1"/>
    <col min="5892" max="5892" width="0" style="1" hidden="1" customWidth="1"/>
    <col min="5893" max="5893" width="24.7109375" style="1" customWidth="1"/>
    <col min="5894" max="5894" width="12.28515625" style="1" customWidth="1"/>
    <col min="5895" max="5895" width="0" style="1" hidden="1" customWidth="1"/>
    <col min="5896" max="5896" width="3.42578125" style="1" customWidth="1"/>
    <col min="5897" max="5897" width="0" style="1" hidden="1" customWidth="1"/>
    <col min="5898" max="5898" width="17.7109375" style="1" customWidth="1"/>
    <col min="5899" max="5899" width="3.42578125" style="1" customWidth="1"/>
    <col min="5900" max="5900" width="0" style="1" hidden="1" customWidth="1"/>
    <col min="5901" max="5901" width="23.7109375" style="1" customWidth="1"/>
    <col min="5902" max="5902" width="10" style="1" customWidth="1"/>
    <col min="5903" max="5903" width="0" style="1" hidden="1" customWidth="1"/>
    <col min="5904" max="5905" width="14.7109375" style="1" customWidth="1"/>
    <col min="5906" max="5906" width="12.7109375" style="1" customWidth="1"/>
    <col min="5907" max="5907" width="3.28515625" style="1" customWidth="1"/>
    <col min="5908" max="5908" width="30.28515625" style="1" customWidth="1"/>
    <col min="5909" max="5909" width="5" style="1" customWidth="1"/>
    <col min="5910" max="5910" width="0" style="1" hidden="1" customWidth="1"/>
    <col min="5911" max="5911" width="14.28515625" style="1" customWidth="1"/>
    <col min="5912" max="5912" width="5.7109375" style="1" customWidth="1"/>
    <col min="5913" max="5913" width="0" style="1" hidden="1" customWidth="1"/>
    <col min="5914" max="5914" width="17.28515625" style="1" customWidth="1"/>
    <col min="5915" max="5915" width="12.7109375" style="1" customWidth="1"/>
    <col min="5916" max="5916" width="0" style="1" hidden="1" customWidth="1"/>
    <col min="5917" max="5917" width="5.28515625" style="1" customWidth="1"/>
    <col min="5918" max="5918" width="0" style="1" hidden="1" customWidth="1"/>
    <col min="5919" max="5919" width="17" style="1" customWidth="1"/>
    <col min="5920" max="5920" width="6.28515625" style="1" customWidth="1"/>
    <col min="5921" max="5921" width="0" style="1" hidden="1" customWidth="1"/>
    <col min="5922" max="5922" width="14.28515625" style="1" customWidth="1"/>
    <col min="5923" max="5923" width="7.5703125" style="1" customWidth="1"/>
    <col min="5924" max="5924" width="0" style="1" hidden="1" customWidth="1"/>
    <col min="5925" max="5926" width="14.28515625" style="1" customWidth="1"/>
    <col min="5927" max="5927" width="20.7109375" style="1" customWidth="1"/>
    <col min="5928" max="5928" width="14.42578125" style="1" customWidth="1"/>
    <col min="5929" max="5929" width="15" style="1" customWidth="1"/>
    <col min="5930" max="5930" width="2.7109375" style="1" customWidth="1"/>
    <col min="5931" max="5931" width="11.7109375" style="1" customWidth="1"/>
    <col min="5932" max="5932" width="11.5703125" style="1" customWidth="1"/>
    <col min="5933" max="5933" width="2.28515625" style="1" customWidth="1"/>
    <col min="5934" max="5934" width="41" style="1" customWidth="1"/>
    <col min="5935" max="5935" width="14.28515625" style="1" customWidth="1"/>
    <col min="5936" max="5937" width="11.5703125" style="1" customWidth="1"/>
    <col min="5938" max="5938" width="21.7109375" style="1" customWidth="1"/>
    <col min="5939" max="6130" width="11.42578125" style="1"/>
    <col min="6131" max="6131" width="21.7109375" style="1" customWidth="1"/>
    <col min="6132" max="6132" width="13.7109375" style="1" customWidth="1"/>
    <col min="6133" max="6133" width="38.7109375" style="1" customWidth="1"/>
    <col min="6134" max="6134" width="3" style="1" bestFit="1" customWidth="1"/>
    <col min="6135" max="6135" width="32.28515625" style="1" customWidth="1"/>
    <col min="6136" max="6136" width="46.28515625" style="1" customWidth="1"/>
    <col min="6137" max="6137" width="19" style="1" customWidth="1"/>
    <col min="6138" max="6138" width="0" style="1" hidden="1" customWidth="1"/>
    <col min="6139" max="6139" width="17.7109375" style="1" customWidth="1"/>
    <col min="6140" max="6140" width="0" style="1" hidden="1" customWidth="1"/>
    <col min="6141" max="6141" width="22.28515625" style="1" customWidth="1"/>
    <col min="6142" max="6142" width="5.28515625" style="1" customWidth="1"/>
    <col min="6143" max="6143" width="36.28515625" style="1" customWidth="1"/>
    <col min="6144" max="6144" width="5.7109375" style="1" customWidth="1"/>
    <col min="6145" max="6145" width="0" style="1" hidden="1" customWidth="1"/>
    <col min="6146" max="6146" width="20.7109375" style="1" customWidth="1"/>
    <col min="6147" max="6147" width="4.7109375" style="1" customWidth="1"/>
    <col min="6148" max="6148" width="0" style="1" hidden="1" customWidth="1"/>
    <col min="6149" max="6149" width="24.7109375" style="1" customWidth="1"/>
    <col min="6150" max="6150" width="12.28515625" style="1" customWidth="1"/>
    <col min="6151" max="6151" width="0" style="1" hidden="1" customWidth="1"/>
    <col min="6152" max="6152" width="3.42578125" style="1" customWidth="1"/>
    <col min="6153" max="6153" width="0" style="1" hidden="1" customWidth="1"/>
    <col min="6154" max="6154" width="17.7109375" style="1" customWidth="1"/>
    <col min="6155" max="6155" width="3.42578125" style="1" customWidth="1"/>
    <col min="6156" max="6156" width="0" style="1" hidden="1" customWidth="1"/>
    <col min="6157" max="6157" width="23.7109375" style="1" customWidth="1"/>
    <col min="6158" max="6158" width="10" style="1" customWidth="1"/>
    <col min="6159" max="6159" width="0" style="1" hidden="1" customWidth="1"/>
    <col min="6160" max="6161" width="14.7109375" style="1" customWidth="1"/>
    <col min="6162" max="6162" width="12.7109375" style="1" customWidth="1"/>
    <col min="6163" max="6163" width="3.28515625" style="1" customWidth="1"/>
    <col min="6164" max="6164" width="30.28515625" style="1" customWidth="1"/>
    <col min="6165" max="6165" width="5" style="1" customWidth="1"/>
    <col min="6166" max="6166" width="0" style="1" hidden="1" customWidth="1"/>
    <col min="6167" max="6167" width="14.28515625" style="1" customWidth="1"/>
    <col min="6168" max="6168" width="5.7109375" style="1" customWidth="1"/>
    <col min="6169" max="6169" width="0" style="1" hidden="1" customWidth="1"/>
    <col min="6170" max="6170" width="17.28515625" style="1" customWidth="1"/>
    <col min="6171" max="6171" width="12.7109375" style="1" customWidth="1"/>
    <col min="6172" max="6172" width="0" style="1" hidden="1" customWidth="1"/>
    <col min="6173" max="6173" width="5.28515625" style="1" customWidth="1"/>
    <col min="6174" max="6174" width="0" style="1" hidden="1" customWidth="1"/>
    <col min="6175" max="6175" width="17" style="1" customWidth="1"/>
    <col min="6176" max="6176" width="6.28515625" style="1" customWidth="1"/>
    <col min="6177" max="6177" width="0" style="1" hidden="1" customWidth="1"/>
    <col min="6178" max="6178" width="14.28515625" style="1" customWidth="1"/>
    <col min="6179" max="6179" width="7.5703125" style="1" customWidth="1"/>
    <col min="6180" max="6180" width="0" style="1" hidden="1" customWidth="1"/>
    <col min="6181" max="6182" width="14.28515625" style="1" customWidth="1"/>
    <col min="6183" max="6183" width="20.7109375" style="1" customWidth="1"/>
    <col min="6184" max="6184" width="14.42578125" style="1" customWidth="1"/>
    <col min="6185" max="6185" width="15" style="1" customWidth="1"/>
    <col min="6186" max="6186" width="2.7109375" style="1" customWidth="1"/>
    <col min="6187" max="6187" width="11.7109375" style="1" customWidth="1"/>
    <col min="6188" max="6188" width="11.5703125" style="1" customWidth="1"/>
    <col min="6189" max="6189" width="2.28515625" style="1" customWidth="1"/>
    <col min="6190" max="6190" width="41" style="1" customWidth="1"/>
    <col min="6191" max="6191" width="14.28515625" style="1" customWidth="1"/>
    <col min="6192" max="6193" width="11.5703125" style="1" customWidth="1"/>
    <col min="6194" max="6194" width="21.7109375" style="1" customWidth="1"/>
    <col min="6195" max="6386" width="11.42578125" style="1"/>
    <col min="6387" max="6387" width="21.7109375" style="1" customWidth="1"/>
    <col min="6388" max="6388" width="13.7109375" style="1" customWidth="1"/>
    <col min="6389" max="6389" width="38.7109375" style="1" customWidth="1"/>
    <col min="6390" max="6390" width="3" style="1" bestFit="1" customWidth="1"/>
    <col min="6391" max="6391" width="32.28515625" style="1" customWidth="1"/>
    <col min="6392" max="6392" width="46.28515625" style="1" customWidth="1"/>
    <col min="6393" max="6393" width="19" style="1" customWidth="1"/>
    <col min="6394" max="6394" width="0" style="1" hidden="1" customWidth="1"/>
    <col min="6395" max="6395" width="17.7109375" style="1" customWidth="1"/>
    <col min="6396" max="6396" width="0" style="1" hidden="1" customWidth="1"/>
    <col min="6397" max="6397" width="22.28515625" style="1" customWidth="1"/>
    <col min="6398" max="6398" width="5.28515625" style="1" customWidth="1"/>
    <col min="6399" max="6399" width="36.28515625" style="1" customWidth="1"/>
    <col min="6400" max="6400" width="5.7109375" style="1" customWidth="1"/>
    <col min="6401" max="6401" width="0" style="1" hidden="1" customWidth="1"/>
    <col min="6402" max="6402" width="20.7109375" style="1" customWidth="1"/>
    <col min="6403" max="6403" width="4.7109375" style="1" customWidth="1"/>
    <col min="6404" max="6404" width="0" style="1" hidden="1" customWidth="1"/>
    <col min="6405" max="6405" width="24.7109375" style="1" customWidth="1"/>
    <col min="6406" max="6406" width="12.28515625" style="1" customWidth="1"/>
    <col min="6407" max="6407" width="0" style="1" hidden="1" customWidth="1"/>
    <col min="6408" max="6408" width="3.42578125" style="1" customWidth="1"/>
    <col min="6409" max="6409" width="0" style="1" hidden="1" customWidth="1"/>
    <col min="6410" max="6410" width="17.7109375" style="1" customWidth="1"/>
    <col min="6411" max="6411" width="3.42578125" style="1" customWidth="1"/>
    <col min="6412" max="6412" width="0" style="1" hidden="1" customWidth="1"/>
    <col min="6413" max="6413" width="23.7109375" style="1" customWidth="1"/>
    <col min="6414" max="6414" width="10" style="1" customWidth="1"/>
    <col min="6415" max="6415" width="0" style="1" hidden="1" customWidth="1"/>
    <col min="6416" max="6417" width="14.7109375" style="1" customWidth="1"/>
    <col min="6418" max="6418" width="12.7109375" style="1" customWidth="1"/>
    <col min="6419" max="6419" width="3.28515625" style="1" customWidth="1"/>
    <col min="6420" max="6420" width="30.28515625" style="1" customWidth="1"/>
    <col min="6421" max="6421" width="5" style="1" customWidth="1"/>
    <col min="6422" max="6422" width="0" style="1" hidden="1" customWidth="1"/>
    <col min="6423" max="6423" width="14.28515625" style="1" customWidth="1"/>
    <col min="6424" max="6424" width="5.7109375" style="1" customWidth="1"/>
    <col min="6425" max="6425" width="0" style="1" hidden="1" customWidth="1"/>
    <col min="6426" max="6426" width="17.28515625" style="1" customWidth="1"/>
    <col min="6427" max="6427" width="12.7109375" style="1" customWidth="1"/>
    <col min="6428" max="6428" width="0" style="1" hidden="1" customWidth="1"/>
    <col min="6429" max="6429" width="5.28515625" style="1" customWidth="1"/>
    <col min="6430" max="6430" width="0" style="1" hidden="1" customWidth="1"/>
    <col min="6431" max="6431" width="17" style="1" customWidth="1"/>
    <col min="6432" max="6432" width="6.28515625" style="1" customWidth="1"/>
    <col min="6433" max="6433" width="0" style="1" hidden="1" customWidth="1"/>
    <col min="6434" max="6434" width="14.28515625" style="1" customWidth="1"/>
    <col min="6435" max="6435" width="7.5703125" style="1" customWidth="1"/>
    <col min="6436" max="6436" width="0" style="1" hidden="1" customWidth="1"/>
    <col min="6437" max="6438" width="14.28515625" style="1" customWidth="1"/>
    <col min="6439" max="6439" width="20.7109375" style="1" customWidth="1"/>
    <col min="6440" max="6440" width="14.42578125" style="1" customWidth="1"/>
    <col min="6441" max="6441" width="15" style="1" customWidth="1"/>
    <col min="6442" max="6442" width="2.7109375" style="1" customWidth="1"/>
    <col min="6443" max="6443" width="11.7109375" style="1" customWidth="1"/>
    <col min="6444" max="6444" width="11.5703125" style="1" customWidth="1"/>
    <col min="6445" max="6445" width="2.28515625" style="1" customWidth="1"/>
    <col min="6446" max="6446" width="41" style="1" customWidth="1"/>
    <col min="6447" max="6447" width="14.28515625" style="1" customWidth="1"/>
    <col min="6448" max="6449" width="11.5703125" style="1" customWidth="1"/>
    <col min="6450" max="6450" width="21.7109375" style="1" customWidth="1"/>
    <col min="6451" max="6642" width="11.42578125" style="1"/>
    <col min="6643" max="6643" width="21.7109375" style="1" customWidth="1"/>
    <col min="6644" max="6644" width="13.7109375" style="1" customWidth="1"/>
    <col min="6645" max="6645" width="38.7109375" style="1" customWidth="1"/>
    <col min="6646" max="6646" width="3" style="1" bestFit="1" customWidth="1"/>
    <col min="6647" max="6647" width="32.28515625" style="1" customWidth="1"/>
    <col min="6648" max="6648" width="46.28515625" style="1" customWidth="1"/>
    <col min="6649" max="6649" width="19" style="1" customWidth="1"/>
    <col min="6650" max="6650" width="0" style="1" hidden="1" customWidth="1"/>
    <col min="6651" max="6651" width="17.7109375" style="1" customWidth="1"/>
    <col min="6652" max="6652" width="0" style="1" hidden="1" customWidth="1"/>
    <col min="6653" max="6653" width="22.28515625" style="1" customWidth="1"/>
    <col min="6654" max="6654" width="5.28515625" style="1" customWidth="1"/>
    <col min="6655" max="6655" width="36.28515625" style="1" customWidth="1"/>
    <col min="6656" max="6656" width="5.7109375" style="1" customWidth="1"/>
    <col min="6657" max="6657" width="0" style="1" hidden="1" customWidth="1"/>
    <col min="6658" max="6658" width="20.7109375" style="1" customWidth="1"/>
    <col min="6659" max="6659" width="4.7109375" style="1" customWidth="1"/>
    <col min="6660" max="6660" width="0" style="1" hidden="1" customWidth="1"/>
    <col min="6661" max="6661" width="24.7109375" style="1" customWidth="1"/>
    <col min="6662" max="6662" width="12.28515625" style="1" customWidth="1"/>
    <col min="6663" max="6663" width="0" style="1" hidden="1" customWidth="1"/>
    <col min="6664" max="6664" width="3.42578125" style="1" customWidth="1"/>
    <col min="6665" max="6665" width="0" style="1" hidden="1" customWidth="1"/>
    <col min="6666" max="6666" width="17.7109375" style="1" customWidth="1"/>
    <col min="6667" max="6667" width="3.42578125" style="1" customWidth="1"/>
    <col min="6668" max="6668" width="0" style="1" hidden="1" customWidth="1"/>
    <col min="6669" max="6669" width="23.7109375" style="1" customWidth="1"/>
    <col min="6670" max="6670" width="10" style="1" customWidth="1"/>
    <col min="6671" max="6671" width="0" style="1" hidden="1" customWidth="1"/>
    <col min="6672" max="6673" width="14.7109375" style="1" customWidth="1"/>
    <col min="6674" max="6674" width="12.7109375" style="1" customWidth="1"/>
    <col min="6675" max="6675" width="3.28515625" style="1" customWidth="1"/>
    <col min="6676" max="6676" width="30.28515625" style="1" customWidth="1"/>
    <col min="6677" max="6677" width="5" style="1" customWidth="1"/>
    <col min="6678" max="6678" width="0" style="1" hidden="1" customWidth="1"/>
    <col min="6679" max="6679" width="14.28515625" style="1" customWidth="1"/>
    <col min="6680" max="6680" width="5.7109375" style="1" customWidth="1"/>
    <col min="6681" max="6681" width="0" style="1" hidden="1" customWidth="1"/>
    <col min="6682" max="6682" width="17.28515625" style="1" customWidth="1"/>
    <col min="6683" max="6683" width="12.7109375" style="1" customWidth="1"/>
    <col min="6684" max="6684" width="0" style="1" hidden="1" customWidth="1"/>
    <col min="6685" max="6685" width="5.28515625" style="1" customWidth="1"/>
    <col min="6686" max="6686" width="0" style="1" hidden="1" customWidth="1"/>
    <col min="6687" max="6687" width="17" style="1" customWidth="1"/>
    <col min="6688" max="6688" width="6.28515625" style="1" customWidth="1"/>
    <col min="6689" max="6689" width="0" style="1" hidden="1" customWidth="1"/>
    <col min="6690" max="6690" width="14.28515625" style="1" customWidth="1"/>
    <col min="6691" max="6691" width="7.5703125" style="1" customWidth="1"/>
    <col min="6692" max="6692" width="0" style="1" hidden="1" customWidth="1"/>
    <col min="6693" max="6694" width="14.28515625" style="1" customWidth="1"/>
    <col min="6695" max="6695" width="20.7109375" style="1" customWidth="1"/>
    <col min="6696" max="6696" width="14.42578125" style="1" customWidth="1"/>
    <col min="6697" max="6697" width="15" style="1" customWidth="1"/>
    <col min="6698" max="6698" width="2.7109375" style="1" customWidth="1"/>
    <col min="6699" max="6699" width="11.7109375" style="1" customWidth="1"/>
    <col min="6700" max="6700" width="11.5703125" style="1" customWidth="1"/>
    <col min="6701" max="6701" width="2.28515625" style="1" customWidth="1"/>
    <col min="6702" max="6702" width="41" style="1" customWidth="1"/>
    <col min="6703" max="6703" width="14.28515625" style="1" customWidth="1"/>
    <col min="6704" max="6705" width="11.5703125" style="1" customWidth="1"/>
    <col min="6706" max="6706" width="21.7109375" style="1" customWidth="1"/>
    <col min="6707" max="6898" width="11.42578125" style="1"/>
    <col min="6899" max="6899" width="21.7109375" style="1" customWidth="1"/>
    <col min="6900" max="6900" width="13.7109375" style="1" customWidth="1"/>
    <col min="6901" max="6901" width="38.7109375" style="1" customWidth="1"/>
    <col min="6902" max="6902" width="3" style="1" bestFit="1" customWidth="1"/>
    <col min="6903" max="6903" width="32.28515625" style="1" customWidth="1"/>
    <col min="6904" max="6904" width="46.28515625" style="1" customWidth="1"/>
    <col min="6905" max="6905" width="19" style="1" customWidth="1"/>
    <col min="6906" max="6906" width="0" style="1" hidden="1" customWidth="1"/>
    <col min="6907" max="6907" width="17.7109375" style="1" customWidth="1"/>
    <col min="6908" max="6908" width="0" style="1" hidden="1" customWidth="1"/>
    <col min="6909" max="6909" width="22.28515625" style="1" customWidth="1"/>
    <col min="6910" max="6910" width="5.28515625" style="1" customWidth="1"/>
    <col min="6911" max="6911" width="36.28515625" style="1" customWidth="1"/>
    <col min="6912" max="6912" width="5.7109375" style="1" customWidth="1"/>
    <col min="6913" max="6913" width="0" style="1" hidden="1" customWidth="1"/>
    <col min="6914" max="6914" width="20.7109375" style="1" customWidth="1"/>
    <col min="6915" max="6915" width="4.7109375" style="1" customWidth="1"/>
    <col min="6916" max="6916" width="0" style="1" hidden="1" customWidth="1"/>
    <col min="6917" max="6917" width="24.7109375" style="1" customWidth="1"/>
    <col min="6918" max="6918" width="12.28515625" style="1" customWidth="1"/>
    <col min="6919" max="6919" width="0" style="1" hidden="1" customWidth="1"/>
    <col min="6920" max="6920" width="3.42578125" style="1" customWidth="1"/>
    <col min="6921" max="6921" width="0" style="1" hidden="1" customWidth="1"/>
    <col min="6922" max="6922" width="17.7109375" style="1" customWidth="1"/>
    <col min="6923" max="6923" width="3.42578125" style="1" customWidth="1"/>
    <col min="6924" max="6924" width="0" style="1" hidden="1" customWidth="1"/>
    <col min="6925" max="6925" width="23.7109375" style="1" customWidth="1"/>
    <col min="6926" max="6926" width="10" style="1" customWidth="1"/>
    <col min="6927" max="6927" width="0" style="1" hidden="1" customWidth="1"/>
    <col min="6928" max="6929" width="14.7109375" style="1" customWidth="1"/>
    <col min="6930" max="6930" width="12.7109375" style="1" customWidth="1"/>
    <col min="6931" max="6931" width="3.28515625" style="1" customWidth="1"/>
    <col min="6932" max="6932" width="30.28515625" style="1" customWidth="1"/>
    <col min="6933" max="6933" width="5" style="1" customWidth="1"/>
    <col min="6934" max="6934" width="0" style="1" hidden="1" customWidth="1"/>
    <col min="6935" max="6935" width="14.28515625" style="1" customWidth="1"/>
    <col min="6936" max="6936" width="5.7109375" style="1" customWidth="1"/>
    <col min="6937" max="6937" width="0" style="1" hidden="1" customWidth="1"/>
    <col min="6938" max="6938" width="17.28515625" style="1" customWidth="1"/>
    <col min="6939" max="6939" width="12.7109375" style="1" customWidth="1"/>
    <col min="6940" max="6940" width="0" style="1" hidden="1" customWidth="1"/>
    <col min="6941" max="6941" width="5.28515625" style="1" customWidth="1"/>
    <col min="6942" max="6942" width="0" style="1" hidden="1" customWidth="1"/>
    <col min="6943" max="6943" width="17" style="1" customWidth="1"/>
    <col min="6944" max="6944" width="6.28515625" style="1" customWidth="1"/>
    <col min="6945" max="6945" width="0" style="1" hidden="1" customWidth="1"/>
    <col min="6946" max="6946" width="14.28515625" style="1" customWidth="1"/>
    <col min="6947" max="6947" width="7.5703125" style="1" customWidth="1"/>
    <col min="6948" max="6948" width="0" style="1" hidden="1" customWidth="1"/>
    <col min="6949" max="6950" width="14.28515625" style="1" customWidth="1"/>
    <col min="6951" max="6951" width="20.7109375" style="1" customWidth="1"/>
    <col min="6952" max="6952" width="14.42578125" style="1" customWidth="1"/>
    <col min="6953" max="6953" width="15" style="1" customWidth="1"/>
    <col min="6954" max="6954" width="2.7109375" style="1" customWidth="1"/>
    <col min="6955" max="6955" width="11.7109375" style="1" customWidth="1"/>
    <col min="6956" max="6956" width="11.5703125" style="1" customWidth="1"/>
    <col min="6957" max="6957" width="2.28515625" style="1" customWidth="1"/>
    <col min="6958" max="6958" width="41" style="1" customWidth="1"/>
    <col min="6959" max="6959" width="14.28515625" style="1" customWidth="1"/>
    <col min="6960" max="6961" width="11.5703125" style="1" customWidth="1"/>
    <col min="6962" max="6962" width="21.7109375" style="1" customWidth="1"/>
    <col min="6963" max="7154" width="11.42578125" style="1"/>
    <col min="7155" max="7155" width="21.7109375" style="1" customWidth="1"/>
    <col min="7156" max="7156" width="13.7109375" style="1" customWidth="1"/>
    <col min="7157" max="7157" width="38.7109375" style="1" customWidth="1"/>
    <col min="7158" max="7158" width="3" style="1" bestFit="1" customWidth="1"/>
    <col min="7159" max="7159" width="32.28515625" style="1" customWidth="1"/>
    <col min="7160" max="7160" width="46.28515625" style="1" customWidth="1"/>
    <col min="7161" max="7161" width="19" style="1" customWidth="1"/>
    <col min="7162" max="7162" width="0" style="1" hidden="1" customWidth="1"/>
    <col min="7163" max="7163" width="17.7109375" style="1" customWidth="1"/>
    <col min="7164" max="7164" width="0" style="1" hidden="1" customWidth="1"/>
    <col min="7165" max="7165" width="22.28515625" style="1" customWidth="1"/>
    <col min="7166" max="7166" width="5.28515625" style="1" customWidth="1"/>
    <col min="7167" max="7167" width="36.28515625" style="1" customWidth="1"/>
    <col min="7168" max="7168" width="5.7109375" style="1" customWidth="1"/>
    <col min="7169" max="7169" width="0" style="1" hidden="1" customWidth="1"/>
    <col min="7170" max="7170" width="20.7109375" style="1" customWidth="1"/>
    <col min="7171" max="7171" width="4.7109375" style="1" customWidth="1"/>
    <col min="7172" max="7172" width="0" style="1" hidden="1" customWidth="1"/>
    <col min="7173" max="7173" width="24.7109375" style="1" customWidth="1"/>
    <col min="7174" max="7174" width="12.28515625" style="1" customWidth="1"/>
    <col min="7175" max="7175" width="0" style="1" hidden="1" customWidth="1"/>
    <col min="7176" max="7176" width="3.42578125" style="1" customWidth="1"/>
    <col min="7177" max="7177" width="0" style="1" hidden="1" customWidth="1"/>
    <col min="7178" max="7178" width="17.7109375" style="1" customWidth="1"/>
    <col min="7179" max="7179" width="3.42578125" style="1" customWidth="1"/>
    <col min="7180" max="7180" width="0" style="1" hidden="1" customWidth="1"/>
    <col min="7181" max="7181" width="23.7109375" style="1" customWidth="1"/>
    <col min="7182" max="7182" width="10" style="1" customWidth="1"/>
    <col min="7183" max="7183" width="0" style="1" hidden="1" customWidth="1"/>
    <col min="7184" max="7185" width="14.7109375" style="1" customWidth="1"/>
    <col min="7186" max="7186" width="12.7109375" style="1" customWidth="1"/>
    <col min="7187" max="7187" width="3.28515625" style="1" customWidth="1"/>
    <col min="7188" max="7188" width="30.28515625" style="1" customWidth="1"/>
    <col min="7189" max="7189" width="5" style="1" customWidth="1"/>
    <col min="7190" max="7190" width="0" style="1" hidden="1" customWidth="1"/>
    <col min="7191" max="7191" width="14.28515625" style="1" customWidth="1"/>
    <col min="7192" max="7192" width="5.7109375" style="1" customWidth="1"/>
    <col min="7193" max="7193" width="0" style="1" hidden="1" customWidth="1"/>
    <col min="7194" max="7194" width="17.28515625" style="1" customWidth="1"/>
    <col min="7195" max="7195" width="12.7109375" style="1" customWidth="1"/>
    <col min="7196" max="7196" width="0" style="1" hidden="1" customWidth="1"/>
    <col min="7197" max="7197" width="5.28515625" style="1" customWidth="1"/>
    <col min="7198" max="7198" width="0" style="1" hidden="1" customWidth="1"/>
    <col min="7199" max="7199" width="17" style="1" customWidth="1"/>
    <col min="7200" max="7200" width="6.28515625" style="1" customWidth="1"/>
    <col min="7201" max="7201" width="0" style="1" hidden="1" customWidth="1"/>
    <col min="7202" max="7202" width="14.28515625" style="1" customWidth="1"/>
    <col min="7203" max="7203" width="7.5703125" style="1" customWidth="1"/>
    <col min="7204" max="7204" width="0" style="1" hidden="1" customWidth="1"/>
    <col min="7205" max="7206" width="14.28515625" style="1" customWidth="1"/>
    <col min="7207" max="7207" width="20.7109375" style="1" customWidth="1"/>
    <col min="7208" max="7208" width="14.42578125" style="1" customWidth="1"/>
    <col min="7209" max="7209" width="15" style="1" customWidth="1"/>
    <col min="7210" max="7210" width="2.7109375" style="1" customWidth="1"/>
    <col min="7211" max="7211" width="11.7109375" style="1" customWidth="1"/>
    <col min="7212" max="7212" width="11.5703125" style="1" customWidth="1"/>
    <col min="7213" max="7213" width="2.28515625" style="1" customWidth="1"/>
    <col min="7214" max="7214" width="41" style="1" customWidth="1"/>
    <col min="7215" max="7215" width="14.28515625" style="1" customWidth="1"/>
    <col min="7216" max="7217" width="11.5703125" style="1" customWidth="1"/>
    <col min="7218" max="7218" width="21.7109375" style="1" customWidth="1"/>
    <col min="7219" max="7410" width="11.42578125" style="1"/>
    <col min="7411" max="7411" width="21.7109375" style="1" customWidth="1"/>
    <col min="7412" max="7412" width="13.7109375" style="1" customWidth="1"/>
    <col min="7413" max="7413" width="38.7109375" style="1" customWidth="1"/>
    <col min="7414" max="7414" width="3" style="1" bestFit="1" customWidth="1"/>
    <col min="7415" max="7415" width="32.28515625" style="1" customWidth="1"/>
    <col min="7416" max="7416" width="46.28515625" style="1" customWidth="1"/>
    <col min="7417" max="7417" width="19" style="1" customWidth="1"/>
    <col min="7418" max="7418" width="0" style="1" hidden="1" customWidth="1"/>
    <col min="7419" max="7419" width="17.7109375" style="1" customWidth="1"/>
    <col min="7420" max="7420" width="0" style="1" hidden="1" customWidth="1"/>
    <col min="7421" max="7421" width="22.28515625" style="1" customWidth="1"/>
    <col min="7422" max="7422" width="5.28515625" style="1" customWidth="1"/>
    <col min="7423" max="7423" width="36.28515625" style="1" customWidth="1"/>
    <col min="7424" max="7424" width="5.7109375" style="1" customWidth="1"/>
    <col min="7425" max="7425" width="0" style="1" hidden="1" customWidth="1"/>
    <col min="7426" max="7426" width="20.7109375" style="1" customWidth="1"/>
    <col min="7427" max="7427" width="4.7109375" style="1" customWidth="1"/>
    <col min="7428" max="7428" width="0" style="1" hidden="1" customWidth="1"/>
    <col min="7429" max="7429" width="24.7109375" style="1" customWidth="1"/>
    <col min="7430" max="7430" width="12.28515625" style="1" customWidth="1"/>
    <col min="7431" max="7431" width="0" style="1" hidden="1" customWidth="1"/>
    <col min="7432" max="7432" width="3.42578125" style="1" customWidth="1"/>
    <col min="7433" max="7433" width="0" style="1" hidden="1" customWidth="1"/>
    <col min="7434" max="7434" width="17.7109375" style="1" customWidth="1"/>
    <col min="7435" max="7435" width="3.42578125" style="1" customWidth="1"/>
    <col min="7436" max="7436" width="0" style="1" hidden="1" customWidth="1"/>
    <col min="7437" max="7437" width="23.7109375" style="1" customWidth="1"/>
    <col min="7438" max="7438" width="10" style="1" customWidth="1"/>
    <col min="7439" max="7439" width="0" style="1" hidden="1" customWidth="1"/>
    <col min="7440" max="7441" width="14.7109375" style="1" customWidth="1"/>
    <col min="7442" max="7442" width="12.7109375" style="1" customWidth="1"/>
    <col min="7443" max="7443" width="3.28515625" style="1" customWidth="1"/>
    <col min="7444" max="7444" width="30.28515625" style="1" customWidth="1"/>
    <col min="7445" max="7445" width="5" style="1" customWidth="1"/>
    <col min="7446" max="7446" width="0" style="1" hidden="1" customWidth="1"/>
    <col min="7447" max="7447" width="14.28515625" style="1" customWidth="1"/>
    <col min="7448" max="7448" width="5.7109375" style="1" customWidth="1"/>
    <col min="7449" max="7449" width="0" style="1" hidden="1" customWidth="1"/>
    <col min="7450" max="7450" width="17.28515625" style="1" customWidth="1"/>
    <col min="7451" max="7451" width="12.7109375" style="1" customWidth="1"/>
    <col min="7452" max="7452" width="0" style="1" hidden="1" customWidth="1"/>
    <col min="7453" max="7453" width="5.28515625" style="1" customWidth="1"/>
    <col min="7454" max="7454" width="0" style="1" hidden="1" customWidth="1"/>
    <col min="7455" max="7455" width="17" style="1" customWidth="1"/>
    <col min="7456" max="7456" width="6.28515625" style="1" customWidth="1"/>
    <col min="7457" max="7457" width="0" style="1" hidden="1" customWidth="1"/>
    <col min="7458" max="7458" width="14.28515625" style="1" customWidth="1"/>
    <col min="7459" max="7459" width="7.5703125" style="1" customWidth="1"/>
    <col min="7460" max="7460" width="0" style="1" hidden="1" customWidth="1"/>
    <col min="7461" max="7462" width="14.28515625" style="1" customWidth="1"/>
    <col min="7463" max="7463" width="20.7109375" style="1" customWidth="1"/>
    <col min="7464" max="7464" width="14.42578125" style="1" customWidth="1"/>
    <col min="7465" max="7465" width="15" style="1" customWidth="1"/>
    <col min="7466" max="7466" width="2.7109375" style="1" customWidth="1"/>
    <col min="7467" max="7467" width="11.7109375" style="1" customWidth="1"/>
    <col min="7468" max="7468" width="11.5703125" style="1" customWidth="1"/>
    <col min="7469" max="7469" width="2.28515625" style="1" customWidth="1"/>
    <col min="7470" max="7470" width="41" style="1" customWidth="1"/>
    <col min="7471" max="7471" width="14.28515625" style="1" customWidth="1"/>
    <col min="7472" max="7473" width="11.5703125" style="1" customWidth="1"/>
    <col min="7474" max="7474" width="21.7109375" style="1" customWidth="1"/>
    <col min="7475" max="7666" width="11.42578125" style="1"/>
    <col min="7667" max="7667" width="21.7109375" style="1" customWidth="1"/>
    <col min="7668" max="7668" width="13.7109375" style="1" customWidth="1"/>
    <col min="7669" max="7669" width="38.7109375" style="1" customWidth="1"/>
    <col min="7670" max="7670" width="3" style="1" bestFit="1" customWidth="1"/>
    <col min="7671" max="7671" width="32.28515625" style="1" customWidth="1"/>
    <col min="7672" max="7672" width="46.28515625" style="1" customWidth="1"/>
    <col min="7673" max="7673" width="19" style="1" customWidth="1"/>
    <col min="7674" max="7674" width="0" style="1" hidden="1" customWidth="1"/>
    <col min="7675" max="7675" width="17.7109375" style="1" customWidth="1"/>
    <col min="7676" max="7676" width="0" style="1" hidden="1" customWidth="1"/>
    <col min="7677" max="7677" width="22.28515625" style="1" customWidth="1"/>
    <col min="7678" max="7678" width="5.28515625" style="1" customWidth="1"/>
    <col min="7679" max="7679" width="36.28515625" style="1" customWidth="1"/>
    <col min="7680" max="7680" width="5.7109375" style="1" customWidth="1"/>
    <col min="7681" max="7681" width="0" style="1" hidden="1" customWidth="1"/>
    <col min="7682" max="7682" width="20.7109375" style="1" customWidth="1"/>
    <col min="7683" max="7683" width="4.7109375" style="1" customWidth="1"/>
    <col min="7684" max="7684" width="0" style="1" hidden="1" customWidth="1"/>
    <col min="7685" max="7685" width="24.7109375" style="1" customWidth="1"/>
    <col min="7686" max="7686" width="12.28515625" style="1" customWidth="1"/>
    <col min="7687" max="7687" width="0" style="1" hidden="1" customWidth="1"/>
    <col min="7688" max="7688" width="3.42578125" style="1" customWidth="1"/>
    <col min="7689" max="7689" width="0" style="1" hidden="1" customWidth="1"/>
    <col min="7690" max="7690" width="17.7109375" style="1" customWidth="1"/>
    <col min="7691" max="7691" width="3.42578125" style="1" customWidth="1"/>
    <col min="7692" max="7692" width="0" style="1" hidden="1" customWidth="1"/>
    <col min="7693" max="7693" width="23.7109375" style="1" customWidth="1"/>
    <col min="7694" max="7694" width="10" style="1" customWidth="1"/>
    <col min="7695" max="7695" width="0" style="1" hidden="1" customWidth="1"/>
    <col min="7696" max="7697" width="14.7109375" style="1" customWidth="1"/>
    <col min="7698" max="7698" width="12.7109375" style="1" customWidth="1"/>
    <col min="7699" max="7699" width="3.28515625" style="1" customWidth="1"/>
    <col min="7700" max="7700" width="30.28515625" style="1" customWidth="1"/>
    <col min="7701" max="7701" width="5" style="1" customWidth="1"/>
    <col min="7702" max="7702" width="0" style="1" hidden="1" customWidth="1"/>
    <col min="7703" max="7703" width="14.28515625" style="1" customWidth="1"/>
    <col min="7704" max="7704" width="5.7109375" style="1" customWidth="1"/>
    <col min="7705" max="7705" width="0" style="1" hidden="1" customWidth="1"/>
    <col min="7706" max="7706" width="17.28515625" style="1" customWidth="1"/>
    <col min="7707" max="7707" width="12.7109375" style="1" customWidth="1"/>
    <col min="7708" max="7708" width="0" style="1" hidden="1" customWidth="1"/>
    <col min="7709" max="7709" width="5.28515625" style="1" customWidth="1"/>
    <col min="7710" max="7710" width="0" style="1" hidden="1" customWidth="1"/>
    <col min="7711" max="7711" width="17" style="1" customWidth="1"/>
    <col min="7712" max="7712" width="6.28515625" style="1" customWidth="1"/>
    <col min="7713" max="7713" width="0" style="1" hidden="1" customWidth="1"/>
    <col min="7714" max="7714" width="14.28515625" style="1" customWidth="1"/>
    <col min="7715" max="7715" width="7.5703125" style="1" customWidth="1"/>
    <col min="7716" max="7716" width="0" style="1" hidden="1" customWidth="1"/>
    <col min="7717" max="7718" width="14.28515625" style="1" customWidth="1"/>
    <col min="7719" max="7719" width="20.7109375" style="1" customWidth="1"/>
    <col min="7720" max="7720" width="14.42578125" style="1" customWidth="1"/>
    <col min="7721" max="7721" width="15" style="1" customWidth="1"/>
    <col min="7722" max="7722" width="2.7109375" style="1" customWidth="1"/>
    <col min="7723" max="7723" width="11.7109375" style="1" customWidth="1"/>
    <col min="7724" max="7724" width="11.5703125" style="1" customWidth="1"/>
    <col min="7725" max="7725" width="2.28515625" style="1" customWidth="1"/>
    <col min="7726" max="7726" width="41" style="1" customWidth="1"/>
    <col min="7727" max="7727" width="14.28515625" style="1" customWidth="1"/>
    <col min="7728" max="7729" width="11.5703125" style="1" customWidth="1"/>
    <col min="7730" max="7730" width="21.7109375" style="1" customWidth="1"/>
    <col min="7731" max="7922" width="11.42578125" style="1"/>
    <col min="7923" max="7923" width="21.7109375" style="1" customWidth="1"/>
    <col min="7924" max="7924" width="13.7109375" style="1" customWidth="1"/>
    <col min="7925" max="7925" width="38.7109375" style="1" customWidth="1"/>
    <col min="7926" max="7926" width="3" style="1" bestFit="1" customWidth="1"/>
    <col min="7927" max="7927" width="32.28515625" style="1" customWidth="1"/>
    <col min="7928" max="7928" width="46.28515625" style="1" customWidth="1"/>
    <col min="7929" max="7929" width="19" style="1" customWidth="1"/>
    <col min="7930" max="7930" width="0" style="1" hidden="1" customWidth="1"/>
    <col min="7931" max="7931" width="17.7109375" style="1" customWidth="1"/>
    <col min="7932" max="7932" width="0" style="1" hidden="1" customWidth="1"/>
    <col min="7933" max="7933" width="22.28515625" style="1" customWidth="1"/>
    <col min="7934" max="7934" width="5.28515625" style="1" customWidth="1"/>
    <col min="7935" max="7935" width="36.28515625" style="1" customWidth="1"/>
    <col min="7936" max="7936" width="5.7109375" style="1" customWidth="1"/>
    <col min="7937" max="7937" width="0" style="1" hidden="1" customWidth="1"/>
    <col min="7938" max="7938" width="20.7109375" style="1" customWidth="1"/>
    <col min="7939" max="7939" width="4.7109375" style="1" customWidth="1"/>
    <col min="7940" max="7940" width="0" style="1" hidden="1" customWidth="1"/>
    <col min="7941" max="7941" width="24.7109375" style="1" customWidth="1"/>
    <col min="7942" max="7942" width="12.28515625" style="1" customWidth="1"/>
    <col min="7943" max="7943" width="0" style="1" hidden="1" customWidth="1"/>
    <col min="7944" max="7944" width="3.42578125" style="1" customWidth="1"/>
    <col min="7945" max="7945" width="0" style="1" hidden="1" customWidth="1"/>
    <col min="7946" max="7946" width="17.7109375" style="1" customWidth="1"/>
    <col min="7947" max="7947" width="3.42578125" style="1" customWidth="1"/>
    <col min="7948" max="7948" width="0" style="1" hidden="1" customWidth="1"/>
    <col min="7949" max="7949" width="23.7109375" style="1" customWidth="1"/>
    <col min="7950" max="7950" width="10" style="1" customWidth="1"/>
    <col min="7951" max="7951" width="0" style="1" hidden="1" customWidth="1"/>
    <col min="7952" max="7953" width="14.7109375" style="1" customWidth="1"/>
    <col min="7954" max="7954" width="12.7109375" style="1" customWidth="1"/>
    <col min="7955" max="7955" width="3.28515625" style="1" customWidth="1"/>
    <col min="7956" max="7956" width="30.28515625" style="1" customWidth="1"/>
    <col min="7957" max="7957" width="5" style="1" customWidth="1"/>
    <col min="7958" max="7958" width="0" style="1" hidden="1" customWidth="1"/>
    <col min="7959" max="7959" width="14.28515625" style="1" customWidth="1"/>
    <col min="7960" max="7960" width="5.7109375" style="1" customWidth="1"/>
    <col min="7961" max="7961" width="0" style="1" hidden="1" customWidth="1"/>
    <col min="7962" max="7962" width="17.28515625" style="1" customWidth="1"/>
    <col min="7963" max="7963" width="12.7109375" style="1" customWidth="1"/>
    <col min="7964" max="7964" width="0" style="1" hidden="1" customWidth="1"/>
    <col min="7965" max="7965" width="5.28515625" style="1" customWidth="1"/>
    <col min="7966" max="7966" width="0" style="1" hidden="1" customWidth="1"/>
    <col min="7967" max="7967" width="17" style="1" customWidth="1"/>
    <col min="7968" max="7968" width="6.28515625" style="1" customWidth="1"/>
    <col min="7969" max="7969" width="0" style="1" hidden="1" customWidth="1"/>
    <col min="7970" max="7970" width="14.28515625" style="1" customWidth="1"/>
    <col min="7971" max="7971" width="7.5703125" style="1" customWidth="1"/>
    <col min="7972" max="7972" width="0" style="1" hidden="1" customWidth="1"/>
    <col min="7973" max="7974" width="14.28515625" style="1" customWidth="1"/>
    <col min="7975" max="7975" width="20.7109375" style="1" customWidth="1"/>
    <col min="7976" max="7976" width="14.42578125" style="1" customWidth="1"/>
    <col min="7977" max="7977" width="15" style="1" customWidth="1"/>
    <col min="7978" max="7978" width="2.7109375" style="1" customWidth="1"/>
    <col min="7979" max="7979" width="11.7109375" style="1" customWidth="1"/>
    <col min="7980" max="7980" width="11.5703125" style="1" customWidth="1"/>
    <col min="7981" max="7981" width="2.28515625" style="1" customWidth="1"/>
    <col min="7982" max="7982" width="41" style="1" customWidth="1"/>
    <col min="7983" max="7983" width="14.28515625" style="1" customWidth="1"/>
    <col min="7984" max="7985" width="11.5703125" style="1" customWidth="1"/>
    <col min="7986" max="7986" width="21.7109375" style="1" customWidth="1"/>
    <col min="7987" max="8178" width="11.42578125" style="1"/>
    <col min="8179" max="8179" width="21.7109375" style="1" customWidth="1"/>
    <col min="8180" max="8180" width="13.7109375" style="1" customWidth="1"/>
    <col min="8181" max="8181" width="38.7109375" style="1" customWidth="1"/>
    <col min="8182" max="8182" width="3" style="1" bestFit="1" customWidth="1"/>
    <col min="8183" max="8183" width="32.28515625" style="1" customWidth="1"/>
    <col min="8184" max="8184" width="46.28515625" style="1" customWidth="1"/>
    <col min="8185" max="8185" width="19" style="1" customWidth="1"/>
    <col min="8186" max="8186" width="0" style="1" hidden="1" customWidth="1"/>
    <col min="8187" max="8187" width="17.7109375" style="1" customWidth="1"/>
    <col min="8188" max="8188" width="0" style="1" hidden="1" customWidth="1"/>
    <col min="8189" max="8189" width="22.28515625" style="1" customWidth="1"/>
    <col min="8190" max="8190" width="5.28515625" style="1" customWidth="1"/>
    <col min="8191" max="8191" width="36.28515625" style="1" customWidth="1"/>
    <col min="8192" max="8192" width="5.7109375" style="1" customWidth="1"/>
    <col min="8193" max="8193" width="0" style="1" hidden="1" customWidth="1"/>
    <col min="8194" max="8194" width="20.7109375" style="1" customWidth="1"/>
    <col min="8195" max="8195" width="4.7109375" style="1" customWidth="1"/>
    <col min="8196" max="8196" width="0" style="1" hidden="1" customWidth="1"/>
    <col min="8197" max="8197" width="24.7109375" style="1" customWidth="1"/>
    <col min="8198" max="8198" width="12.28515625" style="1" customWidth="1"/>
    <col min="8199" max="8199" width="0" style="1" hidden="1" customWidth="1"/>
    <col min="8200" max="8200" width="3.42578125" style="1" customWidth="1"/>
    <col min="8201" max="8201" width="0" style="1" hidden="1" customWidth="1"/>
    <col min="8202" max="8202" width="17.7109375" style="1" customWidth="1"/>
    <col min="8203" max="8203" width="3.42578125" style="1" customWidth="1"/>
    <col min="8204" max="8204" width="0" style="1" hidden="1" customWidth="1"/>
    <col min="8205" max="8205" width="23.7109375" style="1" customWidth="1"/>
    <col min="8206" max="8206" width="10" style="1" customWidth="1"/>
    <col min="8207" max="8207" width="0" style="1" hidden="1" customWidth="1"/>
    <col min="8208" max="8209" width="14.7109375" style="1" customWidth="1"/>
    <col min="8210" max="8210" width="12.7109375" style="1" customWidth="1"/>
    <col min="8211" max="8211" width="3.28515625" style="1" customWidth="1"/>
    <col min="8212" max="8212" width="30.28515625" style="1" customWidth="1"/>
    <col min="8213" max="8213" width="5" style="1" customWidth="1"/>
    <col min="8214" max="8214" width="0" style="1" hidden="1" customWidth="1"/>
    <col min="8215" max="8215" width="14.28515625" style="1" customWidth="1"/>
    <col min="8216" max="8216" width="5.7109375" style="1" customWidth="1"/>
    <col min="8217" max="8217" width="0" style="1" hidden="1" customWidth="1"/>
    <col min="8218" max="8218" width="17.28515625" style="1" customWidth="1"/>
    <col min="8219" max="8219" width="12.7109375" style="1" customWidth="1"/>
    <col min="8220" max="8220" width="0" style="1" hidden="1" customWidth="1"/>
    <col min="8221" max="8221" width="5.28515625" style="1" customWidth="1"/>
    <col min="8222" max="8222" width="0" style="1" hidden="1" customWidth="1"/>
    <col min="8223" max="8223" width="17" style="1" customWidth="1"/>
    <col min="8224" max="8224" width="6.28515625" style="1" customWidth="1"/>
    <col min="8225" max="8225" width="0" style="1" hidden="1" customWidth="1"/>
    <col min="8226" max="8226" width="14.28515625" style="1" customWidth="1"/>
    <col min="8227" max="8227" width="7.5703125" style="1" customWidth="1"/>
    <col min="8228" max="8228" width="0" style="1" hidden="1" customWidth="1"/>
    <col min="8229" max="8230" width="14.28515625" style="1" customWidth="1"/>
    <col min="8231" max="8231" width="20.7109375" style="1" customWidth="1"/>
    <col min="8232" max="8232" width="14.42578125" style="1" customWidth="1"/>
    <col min="8233" max="8233" width="15" style="1" customWidth="1"/>
    <col min="8234" max="8234" width="2.7109375" style="1" customWidth="1"/>
    <col min="8235" max="8235" width="11.7109375" style="1" customWidth="1"/>
    <col min="8236" max="8236" width="11.5703125" style="1" customWidth="1"/>
    <col min="8237" max="8237" width="2.28515625" style="1" customWidth="1"/>
    <col min="8238" max="8238" width="41" style="1" customWidth="1"/>
    <col min="8239" max="8239" width="14.28515625" style="1" customWidth="1"/>
    <col min="8240" max="8241" width="11.5703125" style="1" customWidth="1"/>
    <col min="8242" max="8242" width="21.7109375" style="1" customWidth="1"/>
    <col min="8243" max="8434" width="11.42578125" style="1"/>
    <col min="8435" max="8435" width="21.7109375" style="1" customWidth="1"/>
    <col min="8436" max="8436" width="13.7109375" style="1" customWidth="1"/>
    <col min="8437" max="8437" width="38.7109375" style="1" customWidth="1"/>
    <col min="8438" max="8438" width="3" style="1" bestFit="1" customWidth="1"/>
    <col min="8439" max="8439" width="32.28515625" style="1" customWidth="1"/>
    <col min="8440" max="8440" width="46.28515625" style="1" customWidth="1"/>
    <col min="8441" max="8441" width="19" style="1" customWidth="1"/>
    <col min="8442" max="8442" width="0" style="1" hidden="1" customWidth="1"/>
    <col min="8443" max="8443" width="17.7109375" style="1" customWidth="1"/>
    <col min="8444" max="8444" width="0" style="1" hidden="1" customWidth="1"/>
    <col min="8445" max="8445" width="22.28515625" style="1" customWidth="1"/>
    <col min="8446" max="8446" width="5.28515625" style="1" customWidth="1"/>
    <col min="8447" max="8447" width="36.28515625" style="1" customWidth="1"/>
    <col min="8448" max="8448" width="5.7109375" style="1" customWidth="1"/>
    <col min="8449" max="8449" width="0" style="1" hidden="1" customWidth="1"/>
    <col min="8450" max="8450" width="20.7109375" style="1" customWidth="1"/>
    <col min="8451" max="8451" width="4.7109375" style="1" customWidth="1"/>
    <col min="8452" max="8452" width="0" style="1" hidden="1" customWidth="1"/>
    <col min="8453" max="8453" width="24.7109375" style="1" customWidth="1"/>
    <col min="8454" max="8454" width="12.28515625" style="1" customWidth="1"/>
    <col min="8455" max="8455" width="0" style="1" hidden="1" customWidth="1"/>
    <col min="8456" max="8456" width="3.42578125" style="1" customWidth="1"/>
    <col min="8457" max="8457" width="0" style="1" hidden="1" customWidth="1"/>
    <col min="8458" max="8458" width="17.7109375" style="1" customWidth="1"/>
    <col min="8459" max="8459" width="3.42578125" style="1" customWidth="1"/>
    <col min="8460" max="8460" width="0" style="1" hidden="1" customWidth="1"/>
    <col min="8461" max="8461" width="23.7109375" style="1" customWidth="1"/>
    <col min="8462" max="8462" width="10" style="1" customWidth="1"/>
    <col min="8463" max="8463" width="0" style="1" hidden="1" customWidth="1"/>
    <col min="8464" max="8465" width="14.7109375" style="1" customWidth="1"/>
    <col min="8466" max="8466" width="12.7109375" style="1" customWidth="1"/>
    <col min="8467" max="8467" width="3.28515625" style="1" customWidth="1"/>
    <col min="8468" max="8468" width="30.28515625" style="1" customWidth="1"/>
    <col min="8469" max="8469" width="5" style="1" customWidth="1"/>
    <col min="8470" max="8470" width="0" style="1" hidden="1" customWidth="1"/>
    <col min="8471" max="8471" width="14.28515625" style="1" customWidth="1"/>
    <col min="8472" max="8472" width="5.7109375" style="1" customWidth="1"/>
    <col min="8473" max="8473" width="0" style="1" hidden="1" customWidth="1"/>
    <col min="8474" max="8474" width="17.28515625" style="1" customWidth="1"/>
    <col min="8475" max="8475" width="12.7109375" style="1" customWidth="1"/>
    <col min="8476" max="8476" width="0" style="1" hidden="1" customWidth="1"/>
    <col min="8477" max="8477" width="5.28515625" style="1" customWidth="1"/>
    <col min="8478" max="8478" width="0" style="1" hidden="1" customWidth="1"/>
    <col min="8479" max="8479" width="17" style="1" customWidth="1"/>
    <col min="8480" max="8480" width="6.28515625" style="1" customWidth="1"/>
    <col min="8481" max="8481" width="0" style="1" hidden="1" customWidth="1"/>
    <col min="8482" max="8482" width="14.28515625" style="1" customWidth="1"/>
    <col min="8483" max="8483" width="7.5703125" style="1" customWidth="1"/>
    <col min="8484" max="8484" width="0" style="1" hidden="1" customWidth="1"/>
    <col min="8485" max="8486" width="14.28515625" style="1" customWidth="1"/>
    <col min="8487" max="8487" width="20.7109375" style="1" customWidth="1"/>
    <col min="8488" max="8488" width="14.42578125" style="1" customWidth="1"/>
    <col min="8489" max="8489" width="15" style="1" customWidth="1"/>
    <col min="8490" max="8490" width="2.7109375" style="1" customWidth="1"/>
    <col min="8491" max="8491" width="11.7109375" style="1" customWidth="1"/>
    <col min="8492" max="8492" width="11.5703125" style="1" customWidth="1"/>
    <col min="8493" max="8493" width="2.28515625" style="1" customWidth="1"/>
    <col min="8494" max="8494" width="41" style="1" customWidth="1"/>
    <col min="8495" max="8495" width="14.28515625" style="1" customWidth="1"/>
    <col min="8496" max="8497" width="11.5703125" style="1" customWidth="1"/>
    <col min="8498" max="8498" width="21.7109375" style="1" customWidth="1"/>
    <col min="8499" max="8690" width="11.42578125" style="1"/>
    <col min="8691" max="8691" width="21.7109375" style="1" customWidth="1"/>
    <col min="8692" max="8692" width="13.7109375" style="1" customWidth="1"/>
    <col min="8693" max="8693" width="38.7109375" style="1" customWidth="1"/>
    <col min="8694" max="8694" width="3" style="1" bestFit="1" customWidth="1"/>
    <col min="8695" max="8695" width="32.28515625" style="1" customWidth="1"/>
    <col min="8696" max="8696" width="46.28515625" style="1" customWidth="1"/>
    <col min="8697" max="8697" width="19" style="1" customWidth="1"/>
    <col min="8698" max="8698" width="0" style="1" hidden="1" customWidth="1"/>
    <col min="8699" max="8699" width="17.7109375" style="1" customWidth="1"/>
    <col min="8700" max="8700" width="0" style="1" hidden="1" customWidth="1"/>
    <col min="8701" max="8701" width="22.28515625" style="1" customWidth="1"/>
    <col min="8702" max="8702" width="5.28515625" style="1" customWidth="1"/>
    <col min="8703" max="8703" width="36.28515625" style="1" customWidth="1"/>
    <col min="8704" max="8704" width="5.7109375" style="1" customWidth="1"/>
    <col min="8705" max="8705" width="0" style="1" hidden="1" customWidth="1"/>
    <col min="8706" max="8706" width="20.7109375" style="1" customWidth="1"/>
    <col min="8707" max="8707" width="4.7109375" style="1" customWidth="1"/>
    <col min="8708" max="8708" width="0" style="1" hidden="1" customWidth="1"/>
    <col min="8709" max="8709" width="24.7109375" style="1" customWidth="1"/>
    <col min="8710" max="8710" width="12.28515625" style="1" customWidth="1"/>
    <col min="8711" max="8711" width="0" style="1" hidden="1" customWidth="1"/>
    <col min="8712" max="8712" width="3.42578125" style="1" customWidth="1"/>
    <col min="8713" max="8713" width="0" style="1" hidden="1" customWidth="1"/>
    <col min="8714" max="8714" width="17.7109375" style="1" customWidth="1"/>
    <col min="8715" max="8715" width="3.42578125" style="1" customWidth="1"/>
    <col min="8716" max="8716" width="0" style="1" hidden="1" customWidth="1"/>
    <col min="8717" max="8717" width="23.7109375" style="1" customWidth="1"/>
    <col min="8718" max="8718" width="10" style="1" customWidth="1"/>
    <col min="8719" max="8719" width="0" style="1" hidden="1" customWidth="1"/>
    <col min="8720" max="8721" width="14.7109375" style="1" customWidth="1"/>
    <col min="8722" max="8722" width="12.7109375" style="1" customWidth="1"/>
    <col min="8723" max="8723" width="3.28515625" style="1" customWidth="1"/>
    <col min="8724" max="8724" width="30.28515625" style="1" customWidth="1"/>
    <col min="8725" max="8725" width="5" style="1" customWidth="1"/>
    <col min="8726" max="8726" width="0" style="1" hidden="1" customWidth="1"/>
    <col min="8727" max="8727" width="14.28515625" style="1" customWidth="1"/>
    <col min="8728" max="8728" width="5.7109375" style="1" customWidth="1"/>
    <col min="8729" max="8729" width="0" style="1" hidden="1" customWidth="1"/>
    <col min="8730" max="8730" width="17.28515625" style="1" customWidth="1"/>
    <col min="8731" max="8731" width="12.7109375" style="1" customWidth="1"/>
    <col min="8732" max="8732" width="0" style="1" hidden="1" customWidth="1"/>
    <col min="8733" max="8733" width="5.28515625" style="1" customWidth="1"/>
    <col min="8734" max="8734" width="0" style="1" hidden="1" customWidth="1"/>
    <col min="8735" max="8735" width="17" style="1" customWidth="1"/>
    <col min="8736" max="8736" width="6.28515625" style="1" customWidth="1"/>
    <col min="8737" max="8737" width="0" style="1" hidden="1" customWidth="1"/>
    <col min="8738" max="8738" width="14.28515625" style="1" customWidth="1"/>
    <col min="8739" max="8739" width="7.5703125" style="1" customWidth="1"/>
    <col min="8740" max="8740" width="0" style="1" hidden="1" customWidth="1"/>
    <col min="8741" max="8742" width="14.28515625" style="1" customWidth="1"/>
    <col min="8743" max="8743" width="20.7109375" style="1" customWidth="1"/>
    <col min="8744" max="8744" width="14.42578125" style="1" customWidth="1"/>
    <col min="8745" max="8745" width="15" style="1" customWidth="1"/>
    <col min="8746" max="8746" width="2.7109375" style="1" customWidth="1"/>
    <col min="8747" max="8747" width="11.7109375" style="1" customWidth="1"/>
    <col min="8748" max="8748" width="11.5703125" style="1" customWidth="1"/>
    <col min="8749" max="8749" width="2.28515625" style="1" customWidth="1"/>
    <col min="8750" max="8750" width="41" style="1" customWidth="1"/>
    <col min="8751" max="8751" width="14.28515625" style="1" customWidth="1"/>
    <col min="8752" max="8753" width="11.5703125" style="1" customWidth="1"/>
    <col min="8754" max="8754" width="21.7109375" style="1" customWidth="1"/>
    <col min="8755" max="8946" width="11.42578125" style="1"/>
    <col min="8947" max="8947" width="21.7109375" style="1" customWidth="1"/>
    <col min="8948" max="8948" width="13.7109375" style="1" customWidth="1"/>
    <col min="8949" max="8949" width="38.7109375" style="1" customWidth="1"/>
    <col min="8950" max="8950" width="3" style="1" bestFit="1" customWidth="1"/>
    <col min="8951" max="8951" width="32.28515625" style="1" customWidth="1"/>
    <col min="8952" max="8952" width="46.28515625" style="1" customWidth="1"/>
    <col min="8953" max="8953" width="19" style="1" customWidth="1"/>
    <col min="8954" max="8954" width="0" style="1" hidden="1" customWidth="1"/>
    <col min="8955" max="8955" width="17.7109375" style="1" customWidth="1"/>
    <col min="8956" max="8956" width="0" style="1" hidden="1" customWidth="1"/>
    <col min="8957" max="8957" width="22.28515625" style="1" customWidth="1"/>
    <col min="8958" max="8958" width="5.28515625" style="1" customWidth="1"/>
    <col min="8959" max="8959" width="36.28515625" style="1" customWidth="1"/>
    <col min="8960" max="8960" width="5.7109375" style="1" customWidth="1"/>
    <col min="8961" max="8961" width="0" style="1" hidden="1" customWidth="1"/>
    <col min="8962" max="8962" width="20.7109375" style="1" customWidth="1"/>
    <col min="8963" max="8963" width="4.7109375" style="1" customWidth="1"/>
    <col min="8964" max="8964" width="0" style="1" hidden="1" customWidth="1"/>
    <col min="8965" max="8965" width="24.7109375" style="1" customWidth="1"/>
    <col min="8966" max="8966" width="12.28515625" style="1" customWidth="1"/>
    <col min="8967" max="8967" width="0" style="1" hidden="1" customWidth="1"/>
    <col min="8968" max="8968" width="3.42578125" style="1" customWidth="1"/>
    <col min="8969" max="8969" width="0" style="1" hidden="1" customWidth="1"/>
    <col min="8970" max="8970" width="17.7109375" style="1" customWidth="1"/>
    <col min="8971" max="8971" width="3.42578125" style="1" customWidth="1"/>
    <col min="8972" max="8972" width="0" style="1" hidden="1" customWidth="1"/>
    <col min="8973" max="8973" width="23.7109375" style="1" customWidth="1"/>
    <col min="8974" max="8974" width="10" style="1" customWidth="1"/>
    <col min="8975" max="8975" width="0" style="1" hidden="1" customWidth="1"/>
    <col min="8976" max="8977" width="14.7109375" style="1" customWidth="1"/>
    <col min="8978" max="8978" width="12.7109375" style="1" customWidth="1"/>
    <col min="8979" max="8979" width="3.28515625" style="1" customWidth="1"/>
    <col min="8980" max="8980" width="30.28515625" style="1" customWidth="1"/>
    <col min="8981" max="8981" width="5" style="1" customWidth="1"/>
    <col min="8982" max="8982" width="0" style="1" hidden="1" customWidth="1"/>
    <col min="8983" max="8983" width="14.28515625" style="1" customWidth="1"/>
    <col min="8984" max="8984" width="5.7109375" style="1" customWidth="1"/>
    <col min="8985" max="8985" width="0" style="1" hidden="1" customWidth="1"/>
    <col min="8986" max="8986" width="17.28515625" style="1" customWidth="1"/>
    <col min="8987" max="8987" width="12.7109375" style="1" customWidth="1"/>
    <col min="8988" max="8988" width="0" style="1" hidden="1" customWidth="1"/>
    <col min="8989" max="8989" width="5.28515625" style="1" customWidth="1"/>
    <col min="8990" max="8990" width="0" style="1" hidden="1" customWidth="1"/>
    <col min="8991" max="8991" width="17" style="1" customWidth="1"/>
    <col min="8992" max="8992" width="6.28515625" style="1" customWidth="1"/>
    <col min="8993" max="8993" width="0" style="1" hidden="1" customWidth="1"/>
    <col min="8994" max="8994" width="14.28515625" style="1" customWidth="1"/>
    <col min="8995" max="8995" width="7.5703125" style="1" customWidth="1"/>
    <col min="8996" max="8996" width="0" style="1" hidden="1" customWidth="1"/>
    <col min="8997" max="8998" width="14.28515625" style="1" customWidth="1"/>
    <col min="8999" max="8999" width="20.7109375" style="1" customWidth="1"/>
    <col min="9000" max="9000" width="14.42578125" style="1" customWidth="1"/>
    <col min="9001" max="9001" width="15" style="1" customWidth="1"/>
    <col min="9002" max="9002" width="2.7109375" style="1" customWidth="1"/>
    <col min="9003" max="9003" width="11.7109375" style="1" customWidth="1"/>
    <col min="9004" max="9004" width="11.5703125" style="1" customWidth="1"/>
    <col min="9005" max="9005" width="2.28515625" style="1" customWidth="1"/>
    <col min="9006" max="9006" width="41" style="1" customWidth="1"/>
    <col min="9007" max="9007" width="14.28515625" style="1" customWidth="1"/>
    <col min="9008" max="9009" width="11.5703125" style="1" customWidth="1"/>
    <col min="9010" max="9010" width="21.7109375" style="1" customWidth="1"/>
    <col min="9011" max="9202" width="11.42578125" style="1"/>
    <col min="9203" max="9203" width="21.7109375" style="1" customWidth="1"/>
    <col min="9204" max="9204" width="13.7109375" style="1" customWidth="1"/>
    <col min="9205" max="9205" width="38.7109375" style="1" customWidth="1"/>
    <col min="9206" max="9206" width="3" style="1" bestFit="1" customWidth="1"/>
    <col min="9207" max="9207" width="32.28515625" style="1" customWidth="1"/>
    <col min="9208" max="9208" width="46.28515625" style="1" customWidth="1"/>
    <col min="9209" max="9209" width="19" style="1" customWidth="1"/>
    <col min="9210" max="9210" width="0" style="1" hidden="1" customWidth="1"/>
    <col min="9211" max="9211" width="17.7109375" style="1" customWidth="1"/>
    <col min="9212" max="9212" width="0" style="1" hidden="1" customWidth="1"/>
    <col min="9213" max="9213" width="22.28515625" style="1" customWidth="1"/>
    <col min="9214" max="9214" width="5.28515625" style="1" customWidth="1"/>
    <col min="9215" max="9215" width="36.28515625" style="1" customWidth="1"/>
    <col min="9216" max="9216" width="5.7109375" style="1" customWidth="1"/>
    <col min="9217" max="9217" width="0" style="1" hidden="1" customWidth="1"/>
    <col min="9218" max="9218" width="20.7109375" style="1" customWidth="1"/>
    <col min="9219" max="9219" width="4.7109375" style="1" customWidth="1"/>
    <col min="9220" max="9220" width="0" style="1" hidden="1" customWidth="1"/>
    <col min="9221" max="9221" width="24.7109375" style="1" customWidth="1"/>
    <col min="9222" max="9222" width="12.28515625" style="1" customWidth="1"/>
    <col min="9223" max="9223" width="0" style="1" hidden="1" customWidth="1"/>
    <col min="9224" max="9224" width="3.42578125" style="1" customWidth="1"/>
    <col min="9225" max="9225" width="0" style="1" hidden="1" customWidth="1"/>
    <col min="9226" max="9226" width="17.7109375" style="1" customWidth="1"/>
    <col min="9227" max="9227" width="3.42578125" style="1" customWidth="1"/>
    <col min="9228" max="9228" width="0" style="1" hidden="1" customWidth="1"/>
    <col min="9229" max="9229" width="23.7109375" style="1" customWidth="1"/>
    <col min="9230" max="9230" width="10" style="1" customWidth="1"/>
    <col min="9231" max="9231" width="0" style="1" hidden="1" customWidth="1"/>
    <col min="9232" max="9233" width="14.7109375" style="1" customWidth="1"/>
    <col min="9234" max="9234" width="12.7109375" style="1" customWidth="1"/>
    <col min="9235" max="9235" width="3.28515625" style="1" customWidth="1"/>
    <col min="9236" max="9236" width="30.28515625" style="1" customWidth="1"/>
    <col min="9237" max="9237" width="5" style="1" customWidth="1"/>
    <col min="9238" max="9238" width="0" style="1" hidden="1" customWidth="1"/>
    <col min="9239" max="9239" width="14.28515625" style="1" customWidth="1"/>
    <col min="9240" max="9240" width="5.7109375" style="1" customWidth="1"/>
    <col min="9241" max="9241" width="0" style="1" hidden="1" customWidth="1"/>
    <col min="9242" max="9242" width="17.28515625" style="1" customWidth="1"/>
    <col min="9243" max="9243" width="12.7109375" style="1" customWidth="1"/>
    <col min="9244" max="9244" width="0" style="1" hidden="1" customWidth="1"/>
    <col min="9245" max="9245" width="5.28515625" style="1" customWidth="1"/>
    <col min="9246" max="9246" width="0" style="1" hidden="1" customWidth="1"/>
    <col min="9247" max="9247" width="17" style="1" customWidth="1"/>
    <col min="9248" max="9248" width="6.28515625" style="1" customWidth="1"/>
    <col min="9249" max="9249" width="0" style="1" hidden="1" customWidth="1"/>
    <col min="9250" max="9250" width="14.28515625" style="1" customWidth="1"/>
    <col min="9251" max="9251" width="7.5703125" style="1" customWidth="1"/>
    <col min="9252" max="9252" width="0" style="1" hidden="1" customWidth="1"/>
    <col min="9253" max="9254" width="14.28515625" style="1" customWidth="1"/>
    <col min="9255" max="9255" width="20.7109375" style="1" customWidth="1"/>
    <col min="9256" max="9256" width="14.42578125" style="1" customWidth="1"/>
    <col min="9257" max="9257" width="15" style="1" customWidth="1"/>
    <col min="9258" max="9258" width="2.7109375" style="1" customWidth="1"/>
    <col min="9259" max="9259" width="11.7109375" style="1" customWidth="1"/>
    <col min="9260" max="9260" width="11.5703125" style="1" customWidth="1"/>
    <col min="9261" max="9261" width="2.28515625" style="1" customWidth="1"/>
    <col min="9262" max="9262" width="41" style="1" customWidth="1"/>
    <col min="9263" max="9263" width="14.28515625" style="1" customWidth="1"/>
    <col min="9264" max="9265" width="11.5703125" style="1" customWidth="1"/>
    <col min="9266" max="9266" width="21.7109375" style="1" customWidth="1"/>
    <col min="9267" max="9458" width="11.42578125" style="1"/>
    <col min="9459" max="9459" width="21.7109375" style="1" customWidth="1"/>
    <col min="9460" max="9460" width="13.7109375" style="1" customWidth="1"/>
    <col min="9461" max="9461" width="38.7109375" style="1" customWidth="1"/>
    <col min="9462" max="9462" width="3" style="1" bestFit="1" customWidth="1"/>
    <col min="9463" max="9463" width="32.28515625" style="1" customWidth="1"/>
    <col min="9464" max="9464" width="46.28515625" style="1" customWidth="1"/>
    <col min="9465" max="9465" width="19" style="1" customWidth="1"/>
    <col min="9466" max="9466" width="0" style="1" hidden="1" customWidth="1"/>
    <col min="9467" max="9467" width="17.7109375" style="1" customWidth="1"/>
    <col min="9468" max="9468" width="0" style="1" hidden="1" customWidth="1"/>
    <col min="9469" max="9469" width="22.28515625" style="1" customWidth="1"/>
    <col min="9470" max="9470" width="5.28515625" style="1" customWidth="1"/>
    <col min="9471" max="9471" width="36.28515625" style="1" customWidth="1"/>
    <col min="9472" max="9472" width="5.7109375" style="1" customWidth="1"/>
    <col min="9473" max="9473" width="0" style="1" hidden="1" customWidth="1"/>
    <col min="9474" max="9474" width="20.7109375" style="1" customWidth="1"/>
    <col min="9475" max="9475" width="4.7109375" style="1" customWidth="1"/>
    <col min="9476" max="9476" width="0" style="1" hidden="1" customWidth="1"/>
    <col min="9477" max="9477" width="24.7109375" style="1" customWidth="1"/>
    <col min="9478" max="9478" width="12.28515625" style="1" customWidth="1"/>
    <col min="9479" max="9479" width="0" style="1" hidden="1" customWidth="1"/>
    <col min="9480" max="9480" width="3.42578125" style="1" customWidth="1"/>
    <col min="9481" max="9481" width="0" style="1" hidden="1" customWidth="1"/>
    <col min="9482" max="9482" width="17.7109375" style="1" customWidth="1"/>
    <col min="9483" max="9483" width="3.42578125" style="1" customWidth="1"/>
    <col min="9484" max="9484" width="0" style="1" hidden="1" customWidth="1"/>
    <col min="9485" max="9485" width="23.7109375" style="1" customWidth="1"/>
    <col min="9486" max="9486" width="10" style="1" customWidth="1"/>
    <col min="9487" max="9487" width="0" style="1" hidden="1" customWidth="1"/>
    <col min="9488" max="9489" width="14.7109375" style="1" customWidth="1"/>
    <col min="9490" max="9490" width="12.7109375" style="1" customWidth="1"/>
    <col min="9491" max="9491" width="3.28515625" style="1" customWidth="1"/>
    <col min="9492" max="9492" width="30.28515625" style="1" customWidth="1"/>
    <col min="9493" max="9493" width="5" style="1" customWidth="1"/>
    <col min="9494" max="9494" width="0" style="1" hidden="1" customWidth="1"/>
    <col min="9495" max="9495" width="14.28515625" style="1" customWidth="1"/>
    <col min="9496" max="9496" width="5.7109375" style="1" customWidth="1"/>
    <col min="9497" max="9497" width="0" style="1" hidden="1" customWidth="1"/>
    <col min="9498" max="9498" width="17.28515625" style="1" customWidth="1"/>
    <col min="9499" max="9499" width="12.7109375" style="1" customWidth="1"/>
    <col min="9500" max="9500" width="0" style="1" hidden="1" customWidth="1"/>
    <col min="9501" max="9501" width="5.28515625" style="1" customWidth="1"/>
    <col min="9502" max="9502" width="0" style="1" hidden="1" customWidth="1"/>
    <col min="9503" max="9503" width="17" style="1" customWidth="1"/>
    <col min="9504" max="9504" width="6.28515625" style="1" customWidth="1"/>
    <col min="9505" max="9505" width="0" style="1" hidden="1" customWidth="1"/>
    <col min="9506" max="9506" width="14.28515625" style="1" customWidth="1"/>
    <col min="9507" max="9507" width="7.5703125" style="1" customWidth="1"/>
    <col min="9508" max="9508" width="0" style="1" hidden="1" customWidth="1"/>
    <col min="9509" max="9510" width="14.28515625" style="1" customWidth="1"/>
    <col min="9511" max="9511" width="20.7109375" style="1" customWidth="1"/>
    <col min="9512" max="9512" width="14.42578125" style="1" customWidth="1"/>
    <col min="9513" max="9513" width="15" style="1" customWidth="1"/>
    <col min="9514" max="9514" width="2.7109375" style="1" customWidth="1"/>
    <col min="9515" max="9515" width="11.7109375" style="1" customWidth="1"/>
    <col min="9516" max="9516" width="11.5703125" style="1" customWidth="1"/>
    <col min="9517" max="9517" width="2.28515625" style="1" customWidth="1"/>
    <col min="9518" max="9518" width="41" style="1" customWidth="1"/>
    <col min="9519" max="9519" width="14.28515625" style="1" customWidth="1"/>
    <col min="9520" max="9521" width="11.5703125" style="1" customWidth="1"/>
    <col min="9522" max="9522" width="21.7109375" style="1" customWidth="1"/>
    <col min="9523" max="9714" width="11.42578125" style="1"/>
    <col min="9715" max="9715" width="21.7109375" style="1" customWidth="1"/>
    <col min="9716" max="9716" width="13.7109375" style="1" customWidth="1"/>
    <col min="9717" max="9717" width="38.7109375" style="1" customWidth="1"/>
    <col min="9718" max="9718" width="3" style="1" bestFit="1" customWidth="1"/>
    <col min="9719" max="9719" width="32.28515625" style="1" customWidth="1"/>
    <col min="9720" max="9720" width="46.28515625" style="1" customWidth="1"/>
    <col min="9721" max="9721" width="19" style="1" customWidth="1"/>
    <col min="9722" max="9722" width="0" style="1" hidden="1" customWidth="1"/>
    <col min="9723" max="9723" width="17.7109375" style="1" customWidth="1"/>
    <col min="9724" max="9724" width="0" style="1" hidden="1" customWidth="1"/>
    <col min="9725" max="9725" width="22.28515625" style="1" customWidth="1"/>
    <col min="9726" max="9726" width="5.28515625" style="1" customWidth="1"/>
    <col min="9727" max="9727" width="36.28515625" style="1" customWidth="1"/>
    <col min="9728" max="9728" width="5.7109375" style="1" customWidth="1"/>
    <col min="9729" max="9729" width="0" style="1" hidden="1" customWidth="1"/>
    <col min="9730" max="9730" width="20.7109375" style="1" customWidth="1"/>
    <col min="9731" max="9731" width="4.7109375" style="1" customWidth="1"/>
    <col min="9732" max="9732" width="0" style="1" hidden="1" customWidth="1"/>
    <col min="9733" max="9733" width="24.7109375" style="1" customWidth="1"/>
    <col min="9734" max="9734" width="12.28515625" style="1" customWidth="1"/>
    <col min="9735" max="9735" width="0" style="1" hidden="1" customWidth="1"/>
    <col min="9736" max="9736" width="3.42578125" style="1" customWidth="1"/>
    <col min="9737" max="9737" width="0" style="1" hidden="1" customWidth="1"/>
    <col min="9738" max="9738" width="17.7109375" style="1" customWidth="1"/>
    <col min="9739" max="9739" width="3.42578125" style="1" customWidth="1"/>
    <col min="9740" max="9740" width="0" style="1" hidden="1" customWidth="1"/>
    <col min="9741" max="9741" width="23.7109375" style="1" customWidth="1"/>
    <col min="9742" max="9742" width="10" style="1" customWidth="1"/>
    <col min="9743" max="9743" width="0" style="1" hidden="1" customWidth="1"/>
    <col min="9744" max="9745" width="14.7109375" style="1" customWidth="1"/>
    <col min="9746" max="9746" width="12.7109375" style="1" customWidth="1"/>
    <col min="9747" max="9747" width="3.28515625" style="1" customWidth="1"/>
    <col min="9748" max="9748" width="30.28515625" style="1" customWidth="1"/>
    <col min="9749" max="9749" width="5" style="1" customWidth="1"/>
    <col min="9750" max="9750" width="0" style="1" hidden="1" customWidth="1"/>
    <col min="9751" max="9751" width="14.28515625" style="1" customWidth="1"/>
    <col min="9752" max="9752" width="5.7109375" style="1" customWidth="1"/>
    <col min="9753" max="9753" width="0" style="1" hidden="1" customWidth="1"/>
    <col min="9754" max="9754" width="17.28515625" style="1" customWidth="1"/>
    <col min="9755" max="9755" width="12.7109375" style="1" customWidth="1"/>
    <col min="9756" max="9756" width="0" style="1" hidden="1" customWidth="1"/>
    <col min="9757" max="9757" width="5.28515625" style="1" customWidth="1"/>
    <col min="9758" max="9758" width="0" style="1" hidden="1" customWidth="1"/>
    <col min="9759" max="9759" width="17" style="1" customWidth="1"/>
    <col min="9760" max="9760" width="6.28515625" style="1" customWidth="1"/>
    <col min="9761" max="9761" width="0" style="1" hidden="1" customWidth="1"/>
    <col min="9762" max="9762" width="14.28515625" style="1" customWidth="1"/>
    <col min="9763" max="9763" width="7.5703125" style="1" customWidth="1"/>
    <col min="9764" max="9764" width="0" style="1" hidden="1" customWidth="1"/>
    <col min="9765" max="9766" width="14.28515625" style="1" customWidth="1"/>
    <col min="9767" max="9767" width="20.7109375" style="1" customWidth="1"/>
    <col min="9768" max="9768" width="14.42578125" style="1" customWidth="1"/>
    <col min="9769" max="9769" width="15" style="1" customWidth="1"/>
    <col min="9770" max="9770" width="2.7109375" style="1" customWidth="1"/>
    <col min="9771" max="9771" width="11.7109375" style="1" customWidth="1"/>
    <col min="9772" max="9772" width="11.5703125" style="1" customWidth="1"/>
    <col min="9773" max="9773" width="2.28515625" style="1" customWidth="1"/>
    <col min="9774" max="9774" width="41" style="1" customWidth="1"/>
    <col min="9775" max="9775" width="14.28515625" style="1" customWidth="1"/>
    <col min="9776" max="9777" width="11.5703125" style="1" customWidth="1"/>
    <col min="9778" max="9778" width="21.7109375" style="1" customWidth="1"/>
    <col min="9779" max="9970" width="11.42578125" style="1"/>
    <col min="9971" max="9971" width="21.7109375" style="1" customWidth="1"/>
    <col min="9972" max="9972" width="13.7109375" style="1" customWidth="1"/>
    <col min="9973" max="9973" width="38.7109375" style="1" customWidth="1"/>
    <col min="9974" max="9974" width="3" style="1" bestFit="1" customWidth="1"/>
    <col min="9975" max="9975" width="32.28515625" style="1" customWidth="1"/>
    <col min="9976" max="9976" width="46.28515625" style="1" customWidth="1"/>
    <col min="9977" max="9977" width="19" style="1" customWidth="1"/>
    <col min="9978" max="9978" width="0" style="1" hidden="1" customWidth="1"/>
    <col min="9979" max="9979" width="17.7109375" style="1" customWidth="1"/>
    <col min="9980" max="9980" width="0" style="1" hidden="1" customWidth="1"/>
    <col min="9981" max="9981" width="22.28515625" style="1" customWidth="1"/>
    <col min="9982" max="9982" width="5.28515625" style="1" customWidth="1"/>
    <col min="9983" max="9983" width="36.28515625" style="1" customWidth="1"/>
    <col min="9984" max="9984" width="5.7109375" style="1" customWidth="1"/>
    <col min="9985" max="9985" width="0" style="1" hidden="1" customWidth="1"/>
    <col min="9986" max="9986" width="20.7109375" style="1" customWidth="1"/>
    <col min="9987" max="9987" width="4.7109375" style="1" customWidth="1"/>
    <col min="9988" max="9988" width="0" style="1" hidden="1" customWidth="1"/>
    <col min="9989" max="9989" width="24.7109375" style="1" customWidth="1"/>
    <col min="9990" max="9990" width="12.28515625" style="1" customWidth="1"/>
    <col min="9991" max="9991" width="0" style="1" hidden="1" customWidth="1"/>
    <col min="9992" max="9992" width="3.42578125" style="1" customWidth="1"/>
    <col min="9993" max="9993" width="0" style="1" hidden="1" customWidth="1"/>
    <col min="9994" max="9994" width="17.7109375" style="1" customWidth="1"/>
    <col min="9995" max="9995" width="3.42578125" style="1" customWidth="1"/>
    <col min="9996" max="9996" width="0" style="1" hidden="1" customWidth="1"/>
    <col min="9997" max="9997" width="23.7109375" style="1" customWidth="1"/>
    <col min="9998" max="9998" width="10" style="1" customWidth="1"/>
    <col min="9999" max="9999" width="0" style="1" hidden="1" customWidth="1"/>
    <col min="10000" max="10001" width="14.7109375" style="1" customWidth="1"/>
    <col min="10002" max="10002" width="12.7109375" style="1" customWidth="1"/>
    <col min="10003" max="10003" width="3.28515625" style="1" customWidth="1"/>
    <col min="10004" max="10004" width="30.28515625" style="1" customWidth="1"/>
    <col min="10005" max="10005" width="5" style="1" customWidth="1"/>
    <col min="10006" max="10006" width="0" style="1" hidden="1" customWidth="1"/>
    <col min="10007" max="10007" width="14.28515625" style="1" customWidth="1"/>
    <col min="10008" max="10008" width="5.7109375" style="1" customWidth="1"/>
    <col min="10009" max="10009" width="0" style="1" hidden="1" customWidth="1"/>
    <col min="10010" max="10010" width="17.28515625" style="1" customWidth="1"/>
    <col min="10011" max="10011" width="12.7109375" style="1" customWidth="1"/>
    <col min="10012" max="10012" width="0" style="1" hidden="1" customWidth="1"/>
    <col min="10013" max="10013" width="5.28515625" style="1" customWidth="1"/>
    <col min="10014" max="10014" width="0" style="1" hidden="1" customWidth="1"/>
    <col min="10015" max="10015" width="17" style="1" customWidth="1"/>
    <col min="10016" max="10016" width="6.28515625" style="1" customWidth="1"/>
    <col min="10017" max="10017" width="0" style="1" hidden="1" customWidth="1"/>
    <col min="10018" max="10018" width="14.28515625" style="1" customWidth="1"/>
    <col min="10019" max="10019" width="7.5703125" style="1" customWidth="1"/>
    <col min="10020" max="10020" width="0" style="1" hidden="1" customWidth="1"/>
    <col min="10021" max="10022" width="14.28515625" style="1" customWidth="1"/>
    <col min="10023" max="10023" width="20.7109375" style="1" customWidth="1"/>
    <col min="10024" max="10024" width="14.42578125" style="1" customWidth="1"/>
    <col min="10025" max="10025" width="15" style="1" customWidth="1"/>
    <col min="10026" max="10026" width="2.7109375" style="1" customWidth="1"/>
    <col min="10027" max="10027" width="11.7109375" style="1" customWidth="1"/>
    <col min="10028" max="10028" width="11.5703125" style="1" customWidth="1"/>
    <col min="10029" max="10029" width="2.28515625" style="1" customWidth="1"/>
    <col min="10030" max="10030" width="41" style="1" customWidth="1"/>
    <col min="10031" max="10031" width="14.28515625" style="1" customWidth="1"/>
    <col min="10032" max="10033" width="11.5703125" style="1" customWidth="1"/>
    <col min="10034" max="10034" width="21.7109375" style="1" customWidth="1"/>
    <col min="10035" max="10226" width="11.42578125" style="1"/>
    <col min="10227" max="10227" width="21.7109375" style="1" customWidth="1"/>
    <col min="10228" max="10228" width="13.7109375" style="1" customWidth="1"/>
    <col min="10229" max="10229" width="38.7109375" style="1" customWidth="1"/>
    <col min="10230" max="10230" width="3" style="1" bestFit="1" customWidth="1"/>
    <col min="10231" max="10231" width="32.28515625" style="1" customWidth="1"/>
    <col min="10232" max="10232" width="46.28515625" style="1" customWidth="1"/>
    <col min="10233" max="10233" width="19" style="1" customWidth="1"/>
    <col min="10234" max="10234" width="0" style="1" hidden="1" customWidth="1"/>
    <col min="10235" max="10235" width="17.7109375" style="1" customWidth="1"/>
    <col min="10236" max="10236" width="0" style="1" hidden="1" customWidth="1"/>
    <col min="10237" max="10237" width="22.28515625" style="1" customWidth="1"/>
    <col min="10238" max="10238" width="5.28515625" style="1" customWidth="1"/>
    <col min="10239" max="10239" width="36.28515625" style="1" customWidth="1"/>
    <col min="10240" max="10240" width="5.7109375" style="1" customWidth="1"/>
    <col min="10241" max="10241" width="0" style="1" hidden="1" customWidth="1"/>
    <col min="10242" max="10242" width="20.7109375" style="1" customWidth="1"/>
    <col min="10243" max="10243" width="4.7109375" style="1" customWidth="1"/>
    <col min="10244" max="10244" width="0" style="1" hidden="1" customWidth="1"/>
    <col min="10245" max="10245" width="24.7109375" style="1" customWidth="1"/>
    <col min="10246" max="10246" width="12.28515625" style="1" customWidth="1"/>
    <col min="10247" max="10247" width="0" style="1" hidden="1" customWidth="1"/>
    <col min="10248" max="10248" width="3.42578125" style="1" customWidth="1"/>
    <col min="10249" max="10249" width="0" style="1" hidden="1" customWidth="1"/>
    <col min="10250" max="10250" width="17.7109375" style="1" customWidth="1"/>
    <col min="10251" max="10251" width="3.42578125" style="1" customWidth="1"/>
    <col min="10252" max="10252" width="0" style="1" hidden="1" customWidth="1"/>
    <col min="10253" max="10253" width="23.7109375" style="1" customWidth="1"/>
    <col min="10254" max="10254" width="10" style="1" customWidth="1"/>
    <col min="10255" max="10255" width="0" style="1" hidden="1" customWidth="1"/>
    <col min="10256" max="10257" width="14.7109375" style="1" customWidth="1"/>
    <col min="10258" max="10258" width="12.7109375" style="1" customWidth="1"/>
    <col min="10259" max="10259" width="3.28515625" style="1" customWidth="1"/>
    <col min="10260" max="10260" width="30.28515625" style="1" customWidth="1"/>
    <col min="10261" max="10261" width="5" style="1" customWidth="1"/>
    <col min="10262" max="10262" width="0" style="1" hidden="1" customWidth="1"/>
    <col min="10263" max="10263" width="14.28515625" style="1" customWidth="1"/>
    <col min="10264" max="10264" width="5.7109375" style="1" customWidth="1"/>
    <col min="10265" max="10265" width="0" style="1" hidden="1" customWidth="1"/>
    <col min="10266" max="10266" width="17.28515625" style="1" customWidth="1"/>
    <col min="10267" max="10267" width="12.7109375" style="1" customWidth="1"/>
    <col min="10268" max="10268" width="0" style="1" hidden="1" customWidth="1"/>
    <col min="10269" max="10269" width="5.28515625" style="1" customWidth="1"/>
    <col min="10270" max="10270" width="0" style="1" hidden="1" customWidth="1"/>
    <col min="10271" max="10271" width="17" style="1" customWidth="1"/>
    <col min="10272" max="10272" width="6.28515625" style="1" customWidth="1"/>
    <col min="10273" max="10273" width="0" style="1" hidden="1" customWidth="1"/>
    <col min="10274" max="10274" width="14.28515625" style="1" customWidth="1"/>
    <col min="10275" max="10275" width="7.5703125" style="1" customWidth="1"/>
    <col min="10276" max="10276" width="0" style="1" hidden="1" customWidth="1"/>
    <col min="10277" max="10278" width="14.28515625" style="1" customWidth="1"/>
    <col min="10279" max="10279" width="20.7109375" style="1" customWidth="1"/>
    <col min="10280" max="10280" width="14.42578125" style="1" customWidth="1"/>
    <col min="10281" max="10281" width="15" style="1" customWidth="1"/>
    <col min="10282" max="10282" width="2.7109375" style="1" customWidth="1"/>
    <col min="10283" max="10283" width="11.7109375" style="1" customWidth="1"/>
    <col min="10284" max="10284" width="11.5703125" style="1" customWidth="1"/>
    <col min="10285" max="10285" width="2.28515625" style="1" customWidth="1"/>
    <col min="10286" max="10286" width="41" style="1" customWidth="1"/>
    <col min="10287" max="10287" width="14.28515625" style="1" customWidth="1"/>
    <col min="10288" max="10289" width="11.5703125" style="1" customWidth="1"/>
    <col min="10290" max="10290" width="21.7109375" style="1" customWidth="1"/>
    <col min="10291" max="10482" width="11.42578125" style="1"/>
    <col min="10483" max="10483" width="21.7109375" style="1" customWidth="1"/>
    <col min="10484" max="10484" width="13.7109375" style="1" customWidth="1"/>
    <col min="10485" max="10485" width="38.7109375" style="1" customWidth="1"/>
    <col min="10486" max="10486" width="3" style="1" bestFit="1" customWidth="1"/>
    <col min="10487" max="10487" width="32.28515625" style="1" customWidth="1"/>
    <col min="10488" max="10488" width="46.28515625" style="1" customWidth="1"/>
    <col min="10489" max="10489" width="19" style="1" customWidth="1"/>
    <col min="10490" max="10490" width="0" style="1" hidden="1" customWidth="1"/>
    <col min="10491" max="10491" width="17.7109375" style="1" customWidth="1"/>
    <col min="10492" max="10492" width="0" style="1" hidden="1" customWidth="1"/>
    <col min="10493" max="10493" width="22.28515625" style="1" customWidth="1"/>
    <col min="10494" max="10494" width="5.28515625" style="1" customWidth="1"/>
    <col min="10495" max="10495" width="36.28515625" style="1" customWidth="1"/>
    <col min="10496" max="10496" width="5.7109375" style="1" customWidth="1"/>
    <col min="10497" max="10497" width="0" style="1" hidden="1" customWidth="1"/>
    <col min="10498" max="10498" width="20.7109375" style="1" customWidth="1"/>
    <col min="10499" max="10499" width="4.7109375" style="1" customWidth="1"/>
    <col min="10500" max="10500" width="0" style="1" hidden="1" customWidth="1"/>
    <col min="10501" max="10501" width="24.7109375" style="1" customWidth="1"/>
    <col min="10502" max="10502" width="12.28515625" style="1" customWidth="1"/>
    <col min="10503" max="10503" width="0" style="1" hidden="1" customWidth="1"/>
    <col min="10504" max="10504" width="3.42578125" style="1" customWidth="1"/>
    <col min="10505" max="10505" width="0" style="1" hidden="1" customWidth="1"/>
    <col min="10506" max="10506" width="17.7109375" style="1" customWidth="1"/>
    <col min="10507" max="10507" width="3.42578125" style="1" customWidth="1"/>
    <col min="10508" max="10508" width="0" style="1" hidden="1" customWidth="1"/>
    <col min="10509" max="10509" width="23.7109375" style="1" customWidth="1"/>
    <col min="10510" max="10510" width="10" style="1" customWidth="1"/>
    <col min="10511" max="10511" width="0" style="1" hidden="1" customWidth="1"/>
    <col min="10512" max="10513" width="14.7109375" style="1" customWidth="1"/>
    <col min="10514" max="10514" width="12.7109375" style="1" customWidth="1"/>
    <col min="10515" max="10515" width="3.28515625" style="1" customWidth="1"/>
    <col min="10516" max="10516" width="30.28515625" style="1" customWidth="1"/>
    <col min="10517" max="10517" width="5" style="1" customWidth="1"/>
    <col min="10518" max="10518" width="0" style="1" hidden="1" customWidth="1"/>
    <col min="10519" max="10519" width="14.28515625" style="1" customWidth="1"/>
    <col min="10520" max="10520" width="5.7109375" style="1" customWidth="1"/>
    <col min="10521" max="10521" width="0" style="1" hidden="1" customWidth="1"/>
    <col min="10522" max="10522" width="17.28515625" style="1" customWidth="1"/>
    <col min="10523" max="10523" width="12.7109375" style="1" customWidth="1"/>
    <col min="10524" max="10524" width="0" style="1" hidden="1" customWidth="1"/>
    <col min="10525" max="10525" width="5.28515625" style="1" customWidth="1"/>
    <col min="10526" max="10526" width="0" style="1" hidden="1" customWidth="1"/>
    <col min="10527" max="10527" width="17" style="1" customWidth="1"/>
    <col min="10528" max="10528" width="6.28515625" style="1" customWidth="1"/>
    <col min="10529" max="10529" width="0" style="1" hidden="1" customWidth="1"/>
    <col min="10530" max="10530" width="14.28515625" style="1" customWidth="1"/>
    <col min="10531" max="10531" width="7.5703125" style="1" customWidth="1"/>
    <col min="10532" max="10532" width="0" style="1" hidden="1" customWidth="1"/>
    <col min="10533" max="10534" width="14.28515625" style="1" customWidth="1"/>
    <col min="10535" max="10535" width="20.7109375" style="1" customWidth="1"/>
    <col min="10536" max="10536" width="14.42578125" style="1" customWidth="1"/>
    <col min="10537" max="10537" width="15" style="1" customWidth="1"/>
    <col min="10538" max="10538" width="2.7109375" style="1" customWidth="1"/>
    <col min="10539" max="10539" width="11.7109375" style="1" customWidth="1"/>
    <col min="10540" max="10540" width="11.5703125" style="1" customWidth="1"/>
    <col min="10541" max="10541" width="2.28515625" style="1" customWidth="1"/>
    <col min="10542" max="10542" width="41" style="1" customWidth="1"/>
    <col min="10543" max="10543" width="14.28515625" style="1" customWidth="1"/>
    <col min="10544" max="10545" width="11.5703125" style="1" customWidth="1"/>
    <col min="10546" max="10546" width="21.7109375" style="1" customWidth="1"/>
    <col min="10547" max="10738" width="11.42578125" style="1"/>
    <col min="10739" max="10739" width="21.7109375" style="1" customWidth="1"/>
    <col min="10740" max="10740" width="13.7109375" style="1" customWidth="1"/>
    <col min="10741" max="10741" width="38.7109375" style="1" customWidth="1"/>
    <col min="10742" max="10742" width="3" style="1" bestFit="1" customWidth="1"/>
    <col min="10743" max="10743" width="32.28515625" style="1" customWidth="1"/>
    <col min="10744" max="10744" width="46.28515625" style="1" customWidth="1"/>
    <col min="10745" max="10745" width="19" style="1" customWidth="1"/>
    <col min="10746" max="10746" width="0" style="1" hidden="1" customWidth="1"/>
    <col min="10747" max="10747" width="17.7109375" style="1" customWidth="1"/>
    <col min="10748" max="10748" width="0" style="1" hidden="1" customWidth="1"/>
    <col min="10749" max="10749" width="22.28515625" style="1" customWidth="1"/>
    <col min="10750" max="10750" width="5.28515625" style="1" customWidth="1"/>
    <col min="10751" max="10751" width="36.28515625" style="1" customWidth="1"/>
    <col min="10752" max="10752" width="5.7109375" style="1" customWidth="1"/>
    <col min="10753" max="10753" width="0" style="1" hidden="1" customWidth="1"/>
    <col min="10754" max="10754" width="20.7109375" style="1" customWidth="1"/>
    <col min="10755" max="10755" width="4.7109375" style="1" customWidth="1"/>
    <col min="10756" max="10756" width="0" style="1" hidden="1" customWidth="1"/>
    <col min="10757" max="10757" width="24.7109375" style="1" customWidth="1"/>
    <col min="10758" max="10758" width="12.28515625" style="1" customWidth="1"/>
    <col min="10759" max="10759" width="0" style="1" hidden="1" customWidth="1"/>
    <col min="10760" max="10760" width="3.42578125" style="1" customWidth="1"/>
    <col min="10761" max="10761" width="0" style="1" hidden="1" customWidth="1"/>
    <col min="10762" max="10762" width="17.7109375" style="1" customWidth="1"/>
    <col min="10763" max="10763" width="3.42578125" style="1" customWidth="1"/>
    <col min="10764" max="10764" width="0" style="1" hidden="1" customWidth="1"/>
    <col min="10765" max="10765" width="23.7109375" style="1" customWidth="1"/>
    <col min="10766" max="10766" width="10" style="1" customWidth="1"/>
    <col min="10767" max="10767" width="0" style="1" hidden="1" customWidth="1"/>
    <col min="10768" max="10769" width="14.7109375" style="1" customWidth="1"/>
    <col min="10770" max="10770" width="12.7109375" style="1" customWidth="1"/>
    <col min="10771" max="10771" width="3.28515625" style="1" customWidth="1"/>
    <col min="10772" max="10772" width="30.28515625" style="1" customWidth="1"/>
    <col min="10773" max="10773" width="5" style="1" customWidth="1"/>
    <col min="10774" max="10774" width="0" style="1" hidden="1" customWidth="1"/>
    <col min="10775" max="10775" width="14.28515625" style="1" customWidth="1"/>
    <col min="10776" max="10776" width="5.7109375" style="1" customWidth="1"/>
    <col min="10777" max="10777" width="0" style="1" hidden="1" customWidth="1"/>
    <col min="10778" max="10778" width="17.28515625" style="1" customWidth="1"/>
    <col min="10779" max="10779" width="12.7109375" style="1" customWidth="1"/>
    <col min="10780" max="10780" width="0" style="1" hidden="1" customWidth="1"/>
    <col min="10781" max="10781" width="5.28515625" style="1" customWidth="1"/>
    <col min="10782" max="10782" width="0" style="1" hidden="1" customWidth="1"/>
    <col min="10783" max="10783" width="17" style="1" customWidth="1"/>
    <col min="10784" max="10784" width="6.28515625" style="1" customWidth="1"/>
    <col min="10785" max="10785" width="0" style="1" hidden="1" customWidth="1"/>
    <col min="10786" max="10786" width="14.28515625" style="1" customWidth="1"/>
    <col min="10787" max="10787" width="7.5703125" style="1" customWidth="1"/>
    <col min="10788" max="10788" width="0" style="1" hidden="1" customWidth="1"/>
    <col min="10789" max="10790" width="14.28515625" style="1" customWidth="1"/>
    <col min="10791" max="10791" width="20.7109375" style="1" customWidth="1"/>
    <col min="10792" max="10792" width="14.42578125" style="1" customWidth="1"/>
    <col min="10793" max="10793" width="15" style="1" customWidth="1"/>
    <col min="10794" max="10794" width="2.7109375" style="1" customWidth="1"/>
    <col min="10795" max="10795" width="11.7109375" style="1" customWidth="1"/>
    <col min="10796" max="10796" width="11.5703125" style="1" customWidth="1"/>
    <col min="10797" max="10797" width="2.28515625" style="1" customWidth="1"/>
    <col min="10798" max="10798" width="41" style="1" customWidth="1"/>
    <col min="10799" max="10799" width="14.28515625" style="1" customWidth="1"/>
    <col min="10800" max="10801" width="11.5703125" style="1" customWidth="1"/>
    <col min="10802" max="10802" width="21.7109375" style="1" customWidth="1"/>
    <col min="10803" max="10994" width="11.42578125" style="1"/>
    <col min="10995" max="10995" width="21.7109375" style="1" customWidth="1"/>
    <col min="10996" max="10996" width="13.7109375" style="1" customWidth="1"/>
    <col min="10997" max="10997" width="38.7109375" style="1" customWidth="1"/>
    <col min="10998" max="10998" width="3" style="1" bestFit="1" customWidth="1"/>
    <col min="10999" max="10999" width="32.28515625" style="1" customWidth="1"/>
    <col min="11000" max="11000" width="46.28515625" style="1" customWidth="1"/>
    <col min="11001" max="11001" width="19" style="1" customWidth="1"/>
    <col min="11002" max="11002" width="0" style="1" hidden="1" customWidth="1"/>
    <col min="11003" max="11003" width="17.7109375" style="1" customWidth="1"/>
    <col min="11004" max="11004" width="0" style="1" hidden="1" customWidth="1"/>
    <col min="11005" max="11005" width="22.28515625" style="1" customWidth="1"/>
    <col min="11006" max="11006" width="5.28515625" style="1" customWidth="1"/>
    <col min="11007" max="11007" width="36.28515625" style="1" customWidth="1"/>
    <col min="11008" max="11008" width="5.7109375" style="1" customWidth="1"/>
    <col min="11009" max="11009" width="0" style="1" hidden="1" customWidth="1"/>
    <col min="11010" max="11010" width="20.7109375" style="1" customWidth="1"/>
    <col min="11011" max="11011" width="4.7109375" style="1" customWidth="1"/>
    <col min="11012" max="11012" width="0" style="1" hidden="1" customWidth="1"/>
    <col min="11013" max="11013" width="24.7109375" style="1" customWidth="1"/>
    <col min="11014" max="11014" width="12.28515625" style="1" customWidth="1"/>
    <col min="11015" max="11015" width="0" style="1" hidden="1" customWidth="1"/>
    <col min="11016" max="11016" width="3.42578125" style="1" customWidth="1"/>
    <col min="11017" max="11017" width="0" style="1" hidden="1" customWidth="1"/>
    <col min="11018" max="11018" width="17.7109375" style="1" customWidth="1"/>
    <col min="11019" max="11019" width="3.42578125" style="1" customWidth="1"/>
    <col min="11020" max="11020" width="0" style="1" hidden="1" customWidth="1"/>
    <col min="11021" max="11021" width="23.7109375" style="1" customWidth="1"/>
    <col min="11022" max="11022" width="10" style="1" customWidth="1"/>
    <col min="11023" max="11023" width="0" style="1" hidden="1" customWidth="1"/>
    <col min="11024" max="11025" width="14.7109375" style="1" customWidth="1"/>
    <col min="11026" max="11026" width="12.7109375" style="1" customWidth="1"/>
    <col min="11027" max="11027" width="3.28515625" style="1" customWidth="1"/>
    <col min="11028" max="11028" width="30.28515625" style="1" customWidth="1"/>
    <col min="11029" max="11029" width="5" style="1" customWidth="1"/>
    <col min="11030" max="11030" width="0" style="1" hidden="1" customWidth="1"/>
    <col min="11031" max="11031" width="14.28515625" style="1" customWidth="1"/>
    <col min="11032" max="11032" width="5.7109375" style="1" customWidth="1"/>
    <col min="11033" max="11033" width="0" style="1" hidden="1" customWidth="1"/>
    <col min="11034" max="11034" width="17.28515625" style="1" customWidth="1"/>
    <col min="11035" max="11035" width="12.7109375" style="1" customWidth="1"/>
    <col min="11036" max="11036" width="0" style="1" hidden="1" customWidth="1"/>
    <col min="11037" max="11037" width="5.28515625" style="1" customWidth="1"/>
    <col min="11038" max="11038" width="0" style="1" hidden="1" customWidth="1"/>
    <col min="11039" max="11039" width="17" style="1" customWidth="1"/>
    <col min="11040" max="11040" width="6.28515625" style="1" customWidth="1"/>
    <col min="11041" max="11041" width="0" style="1" hidden="1" customWidth="1"/>
    <col min="11042" max="11042" width="14.28515625" style="1" customWidth="1"/>
    <col min="11043" max="11043" width="7.5703125" style="1" customWidth="1"/>
    <col min="11044" max="11044" width="0" style="1" hidden="1" customWidth="1"/>
    <col min="11045" max="11046" width="14.28515625" style="1" customWidth="1"/>
    <col min="11047" max="11047" width="20.7109375" style="1" customWidth="1"/>
    <col min="11048" max="11048" width="14.42578125" style="1" customWidth="1"/>
    <col min="11049" max="11049" width="15" style="1" customWidth="1"/>
    <col min="11050" max="11050" width="2.7109375" style="1" customWidth="1"/>
    <col min="11051" max="11051" width="11.7109375" style="1" customWidth="1"/>
    <col min="11052" max="11052" width="11.5703125" style="1" customWidth="1"/>
    <col min="11053" max="11053" width="2.28515625" style="1" customWidth="1"/>
    <col min="11054" max="11054" width="41" style="1" customWidth="1"/>
    <col min="11055" max="11055" width="14.28515625" style="1" customWidth="1"/>
    <col min="11056" max="11057" width="11.5703125" style="1" customWidth="1"/>
    <col min="11058" max="11058" width="21.7109375" style="1" customWidth="1"/>
    <col min="11059" max="11250" width="11.42578125" style="1"/>
    <col min="11251" max="11251" width="21.7109375" style="1" customWidth="1"/>
    <col min="11252" max="11252" width="13.7109375" style="1" customWidth="1"/>
    <col min="11253" max="11253" width="38.7109375" style="1" customWidth="1"/>
    <col min="11254" max="11254" width="3" style="1" bestFit="1" customWidth="1"/>
    <col min="11255" max="11255" width="32.28515625" style="1" customWidth="1"/>
    <col min="11256" max="11256" width="46.28515625" style="1" customWidth="1"/>
    <col min="11257" max="11257" width="19" style="1" customWidth="1"/>
    <col min="11258" max="11258" width="0" style="1" hidden="1" customWidth="1"/>
    <col min="11259" max="11259" width="17.7109375" style="1" customWidth="1"/>
    <col min="11260" max="11260" width="0" style="1" hidden="1" customWidth="1"/>
    <col min="11261" max="11261" width="22.28515625" style="1" customWidth="1"/>
    <col min="11262" max="11262" width="5.28515625" style="1" customWidth="1"/>
    <col min="11263" max="11263" width="36.28515625" style="1" customWidth="1"/>
    <col min="11264" max="11264" width="5.7109375" style="1" customWidth="1"/>
    <col min="11265" max="11265" width="0" style="1" hidden="1" customWidth="1"/>
    <col min="11266" max="11266" width="20.7109375" style="1" customWidth="1"/>
    <col min="11267" max="11267" width="4.7109375" style="1" customWidth="1"/>
    <col min="11268" max="11268" width="0" style="1" hidden="1" customWidth="1"/>
    <col min="11269" max="11269" width="24.7109375" style="1" customWidth="1"/>
    <col min="11270" max="11270" width="12.28515625" style="1" customWidth="1"/>
    <col min="11271" max="11271" width="0" style="1" hidden="1" customWidth="1"/>
    <col min="11272" max="11272" width="3.42578125" style="1" customWidth="1"/>
    <col min="11273" max="11273" width="0" style="1" hidden="1" customWidth="1"/>
    <col min="11274" max="11274" width="17.7109375" style="1" customWidth="1"/>
    <col min="11275" max="11275" width="3.42578125" style="1" customWidth="1"/>
    <col min="11276" max="11276" width="0" style="1" hidden="1" customWidth="1"/>
    <col min="11277" max="11277" width="23.7109375" style="1" customWidth="1"/>
    <col min="11278" max="11278" width="10" style="1" customWidth="1"/>
    <col min="11279" max="11279" width="0" style="1" hidden="1" customWidth="1"/>
    <col min="11280" max="11281" width="14.7109375" style="1" customWidth="1"/>
    <col min="11282" max="11282" width="12.7109375" style="1" customWidth="1"/>
    <col min="11283" max="11283" width="3.28515625" style="1" customWidth="1"/>
    <col min="11284" max="11284" width="30.28515625" style="1" customWidth="1"/>
    <col min="11285" max="11285" width="5" style="1" customWidth="1"/>
    <col min="11286" max="11286" width="0" style="1" hidden="1" customWidth="1"/>
    <col min="11287" max="11287" width="14.28515625" style="1" customWidth="1"/>
    <col min="11288" max="11288" width="5.7109375" style="1" customWidth="1"/>
    <col min="11289" max="11289" width="0" style="1" hidden="1" customWidth="1"/>
    <col min="11290" max="11290" width="17.28515625" style="1" customWidth="1"/>
    <col min="11291" max="11291" width="12.7109375" style="1" customWidth="1"/>
    <col min="11292" max="11292" width="0" style="1" hidden="1" customWidth="1"/>
    <col min="11293" max="11293" width="5.28515625" style="1" customWidth="1"/>
    <col min="11294" max="11294" width="0" style="1" hidden="1" customWidth="1"/>
    <col min="11295" max="11295" width="17" style="1" customWidth="1"/>
    <col min="11296" max="11296" width="6.28515625" style="1" customWidth="1"/>
    <col min="11297" max="11297" width="0" style="1" hidden="1" customWidth="1"/>
    <col min="11298" max="11298" width="14.28515625" style="1" customWidth="1"/>
    <col min="11299" max="11299" width="7.5703125" style="1" customWidth="1"/>
    <col min="11300" max="11300" width="0" style="1" hidden="1" customWidth="1"/>
    <col min="11301" max="11302" width="14.28515625" style="1" customWidth="1"/>
    <col min="11303" max="11303" width="20.7109375" style="1" customWidth="1"/>
    <col min="11304" max="11304" width="14.42578125" style="1" customWidth="1"/>
    <col min="11305" max="11305" width="15" style="1" customWidth="1"/>
    <col min="11306" max="11306" width="2.7109375" style="1" customWidth="1"/>
    <col min="11307" max="11307" width="11.7109375" style="1" customWidth="1"/>
    <col min="11308" max="11308" width="11.5703125" style="1" customWidth="1"/>
    <col min="11309" max="11309" width="2.28515625" style="1" customWidth="1"/>
    <col min="11310" max="11310" width="41" style="1" customWidth="1"/>
    <col min="11311" max="11311" width="14.28515625" style="1" customWidth="1"/>
    <col min="11312" max="11313" width="11.5703125" style="1" customWidth="1"/>
    <col min="11314" max="11314" width="21.7109375" style="1" customWidth="1"/>
    <col min="11315" max="11506" width="11.42578125" style="1"/>
    <col min="11507" max="11507" width="21.7109375" style="1" customWidth="1"/>
    <col min="11508" max="11508" width="13.7109375" style="1" customWidth="1"/>
    <col min="11509" max="11509" width="38.7109375" style="1" customWidth="1"/>
    <col min="11510" max="11510" width="3" style="1" bestFit="1" customWidth="1"/>
    <col min="11511" max="11511" width="32.28515625" style="1" customWidth="1"/>
    <col min="11512" max="11512" width="46.28515625" style="1" customWidth="1"/>
    <col min="11513" max="11513" width="19" style="1" customWidth="1"/>
    <col min="11514" max="11514" width="0" style="1" hidden="1" customWidth="1"/>
    <col min="11515" max="11515" width="17.7109375" style="1" customWidth="1"/>
    <col min="11516" max="11516" width="0" style="1" hidden="1" customWidth="1"/>
    <col min="11517" max="11517" width="22.28515625" style="1" customWidth="1"/>
    <col min="11518" max="11518" width="5.28515625" style="1" customWidth="1"/>
    <col min="11519" max="11519" width="36.28515625" style="1" customWidth="1"/>
    <col min="11520" max="11520" width="5.7109375" style="1" customWidth="1"/>
    <col min="11521" max="11521" width="0" style="1" hidden="1" customWidth="1"/>
    <col min="11522" max="11522" width="20.7109375" style="1" customWidth="1"/>
    <col min="11523" max="11523" width="4.7109375" style="1" customWidth="1"/>
    <col min="11524" max="11524" width="0" style="1" hidden="1" customWidth="1"/>
    <col min="11525" max="11525" width="24.7109375" style="1" customWidth="1"/>
    <col min="11526" max="11526" width="12.28515625" style="1" customWidth="1"/>
    <col min="11527" max="11527" width="0" style="1" hidden="1" customWidth="1"/>
    <col min="11528" max="11528" width="3.42578125" style="1" customWidth="1"/>
    <col min="11529" max="11529" width="0" style="1" hidden="1" customWidth="1"/>
    <col min="11530" max="11530" width="17.7109375" style="1" customWidth="1"/>
    <col min="11531" max="11531" width="3.42578125" style="1" customWidth="1"/>
    <col min="11532" max="11532" width="0" style="1" hidden="1" customWidth="1"/>
    <col min="11533" max="11533" width="23.7109375" style="1" customWidth="1"/>
    <col min="11534" max="11534" width="10" style="1" customWidth="1"/>
    <col min="11535" max="11535" width="0" style="1" hidden="1" customWidth="1"/>
    <col min="11536" max="11537" width="14.7109375" style="1" customWidth="1"/>
    <col min="11538" max="11538" width="12.7109375" style="1" customWidth="1"/>
    <col min="11539" max="11539" width="3.28515625" style="1" customWidth="1"/>
    <col min="11540" max="11540" width="30.28515625" style="1" customWidth="1"/>
    <col min="11541" max="11541" width="5" style="1" customWidth="1"/>
    <col min="11542" max="11542" width="0" style="1" hidden="1" customWidth="1"/>
    <col min="11543" max="11543" width="14.28515625" style="1" customWidth="1"/>
    <col min="11544" max="11544" width="5.7109375" style="1" customWidth="1"/>
    <col min="11545" max="11545" width="0" style="1" hidden="1" customWidth="1"/>
    <col min="11546" max="11546" width="17.28515625" style="1" customWidth="1"/>
    <col min="11547" max="11547" width="12.7109375" style="1" customWidth="1"/>
    <col min="11548" max="11548" width="0" style="1" hidden="1" customWidth="1"/>
    <col min="11549" max="11549" width="5.28515625" style="1" customWidth="1"/>
    <col min="11550" max="11550" width="0" style="1" hidden="1" customWidth="1"/>
    <col min="11551" max="11551" width="17" style="1" customWidth="1"/>
    <col min="11552" max="11552" width="6.28515625" style="1" customWidth="1"/>
    <col min="11553" max="11553" width="0" style="1" hidden="1" customWidth="1"/>
    <col min="11554" max="11554" width="14.28515625" style="1" customWidth="1"/>
    <col min="11555" max="11555" width="7.5703125" style="1" customWidth="1"/>
    <col min="11556" max="11556" width="0" style="1" hidden="1" customWidth="1"/>
    <col min="11557" max="11558" width="14.28515625" style="1" customWidth="1"/>
    <col min="11559" max="11559" width="20.7109375" style="1" customWidth="1"/>
    <col min="11560" max="11560" width="14.42578125" style="1" customWidth="1"/>
    <col min="11561" max="11561" width="15" style="1" customWidth="1"/>
    <col min="11562" max="11562" width="2.7109375" style="1" customWidth="1"/>
    <col min="11563" max="11563" width="11.7109375" style="1" customWidth="1"/>
    <col min="11564" max="11564" width="11.5703125" style="1" customWidth="1"/>
    <col min="11565" max="11565" width="2.28515625" style="1" customWidth="1"/>
    <col min="11566" max="11566" width="41" style="1" customWidth="1"/>
    <col min="11567" max="11567" width="14.28515625" style="1" customWidth="1"/>
    <col min="11568" max="11569" width="11.5703125" style="1" customWidth="1"/>
    <col min="11570" max="11570" width="21.7109375" style="1" customWidth="1"/>
    <col min="11571" max="11762" width="11.42578125" style="1"/>
    <col min="11763" max="11763" width="21.7109375" style="1" customWidth="1"/>
    <col min="11764" max="11764" width="13.7109375" style="1" customWidth="1"/>
    <col min="11765" max="11765" width="38.7109375" style="1" customWidth="1"/>
    <col min="11766" max="11766" width="3" style="1" bestFit="1" customWidth="1"/>
    <col min="11767" max="11767" width="32.28515625" style="1" customWidth="1"/>
    <col min="11768" max="11768" width="46.28515625" style="1" customWidth="1"/>
    <col min="11769" max="11769" width="19" style="1" customWidth="1"/>
    <col min="11770" max="11770" width="0" style="1" hidden="1" customWidth="1"/>
    <col min="11771" max="11771" width="17.7109375" style="1" customWidth="1"/>
    <col min="11772" max="11772" width="0" style="1" hidden="1" customWidth="1"/>
    <col min="11773" max="11773" width="22.28515625" style="1" customWidth="1"/>
    <col min="11774" max="11774" width="5.28515625" style="1" customWidth="1"/>
    <col min="11775" max="11775" width="36.28515625" style="1" customWidth="1"/>
    <col min="11776" max="11776" width="5.7109375" style="1" customWidth="1"/>
    <col min="11777" max="11777" width="0" style="1" hidden="1" customWidth="1"/>
    <col min="11778" max="11778" width="20.7109375" style="1" customWidth="1"/>
    <col min="11779" max="11779" width="4.7109375" style="1" customWidth="1"/>
    <col min="11780" max="11780" width="0" style="1" hidden="1" customWidth="1"/>
    <col min="11781" max="11781" width="24.7109375" style="1" customWidth="1"/>
    <col min="11782" max="11782" width="12.28515625" style="1" customWidth="1"/>
    <col min="11783" max="11783" width="0" style="1" hidden="1" customWidth="1"/>
    <col min="11784" max="11784" width="3.42578125" style="1" customWidth="1"/>
    <col min="11785" max="11785" width="0" style="1" hidden="1" customWidth="1"/>
    <col min="11786" max="11786" width="17.7109375" style="1" customWidth="1"/>
    <col min="11787" max="11787" width="3.42578125" style="1" customWidth="1"/>
    <col min="11788" max="11788" width="0" style="1" hidden="1" customWidth="1"/>
    <col min="11789" max="11789" width="23.7109375" style="1" customWidth="1"/>
    <col min="11790" max="11790" width="10" style="1" customWidth="1"/>
    <col min="11791" max="11791" width="0" style="1" hidden="1" customWidth="1"/>
    <col min="11792" max="11793" width="14.7109375" style="1" customWidth="1"/>
    <col min="11794" max="11794" width="12.7109375" style="1" customWidth="1"/>
    <col min="11795" max="11795" width="3.28515625" style="1" customWidth="1"/>
    <col min="11796" max="11796" width="30.28515625" style="1" customWidth="1"/>
    <col min="11797" max="11797" width="5" style="1" customWidth="1"/>
    <col min="11798" max="11798" width="0" style="1" hidden="1" customWidth="1"/>
    <col min="11799" max="11799" width="14.28515625" style="1" customWidth="1"/>
    <col min="11800" max="11800" width="5.7109375" style="1" customWidth="1"/>
    <col min="11801" max="11801" width="0" style="1" hidden="1" customWidth="1"/>
    <col min="11802" max="11802" width="17.28515625" style="1" customWidth="1"/>
    <col min="11803" max="11803" width="12.7109375" style="1" customWidth="1"/>
    <col min="11804" max="11804" width="0" style="1" hidden="1" customWidth="1"/>
    <col min="11805" max="11805" width="5.28515625" style="1" customWidth="1"/>
    <col min="11806" max="11806" width="0" style="1" hidden="1" customWidth="1"/>
    <col min="11807" max="11807" width="17" style="1" customWidth="1"/>
    <col min="11808" max="11808" width="6.28515625" style="1" customWidth="1"/>
    <col min="11809" max="11809" width="0" style="1" hidden="1" customWidth="1"/>
    <col min="11810" max="11810" width="14.28515625" style="1" customWidth="1"/>
    <col min="11811" max="11811" width="7.5703125" style="1" customWidth="1"/>
    <col min="11812" max="11812" width="0" style="1" hidden="1" customWidth="1"/>
    <col min="11813" max="11814" width="14.28515625" style="1" customWidth="1"/>
    <col min="11815" max="11815" width="20.7109375" style="1" customWidth="1"/>
    <col min="11816" max="11816" width="14.42578125" style="1" customWidth="1"/>
    <col min="11817" max="11817" width="15" style="1" customWidth="1"/>
    <col min="11818" max="11818" width="2.7109375" style="1" customWidth="1"/>
    <col min="11819" max="11819" width="11.7109375" style="1" customWidth="1"/>
    <col min="11820" max="11820" width="11.5703125" style="1" customWidth="1"/>
    <col min="11821" max="11821" width="2.28515625" style="1" customWidth="1"/>
    <col min="11822" max="11822" width="41" style="1" customWidth="1"/>
    <col min="11823" max="11823" width="14.28515625" style="1" customWidth="1"/>
    <col min="11824" max="11825" width="11.5703125" style="1" customWidth="1"/>
    <col min="11826" max="11826" width="21.7109375" style="1" customWidth="1"/>
    <col min="11827" max="12018" width="11.42578125" style="1"/>
    <col min="12019" max="12019" width="21.7109375" style="1" customWidth="1"/>
    <col min="12020" max="12020" width="13.7109375" style="1" customWidth="1"/>
    <col min="12021" max="12021" width="38.7109375" style="1" customWidth="1"/>
    <col min="12022" max="12022" width="3" style="1" bestFit="1" customWidth="1"/>
    <col min="12023" max="12023" width="32.28515625" style="1" customWidth="1"/>
    <col min="12024" max="12024" width="46.28515625" style="1" customWidth="1"/>
    <col min="12025" max="12025" width="19" style="1" customWidth="1"/>
    <col min="12026" max="12026" width="0" style="1" hidden="1" customWidth="1"/>
    <col min="12027" max="12027" width="17.7109375" style="1" customWidth="1"/>
    <col min="12028" max="12028" width="0" style="1" hidden="1" customWidth="1"/>
    <col min="12029" max="12029" width="22.28515625" style="1" customWidth="1"/>
    <col min="12030" max="12030" width="5.28515625" style="1" customWidth="1"/>
    <col min="12031" max="12031" width="36.28515625" style="1" customWidth="1"/>
    <col min="12032" max="12032" width="5.7109375" style="1" customWidth="1"/>
    <col min="12033" max="12033" width="0" style="1" hidden="1" customWidth="1"/>
    <col min="12034" max="12034" width="20.7109375" style="1" customWidth="1"/>
    <col min="12035" max="12035" width="4.7109375" style="1" customWidth="1"/>
    <col min="12036" max="12036" width="0" style="1" hidden="1" customWidth="1"/>
    <col min="12037" max="12037" width="24.7109375" style="1" customWidth="1"/>
    <col min="12038" max="12038" width="12.28515625" style="1" customWidth="1"/>
    <col min="12039" max="12039" width="0" style="1" hidden="1" customWidth="1"/>
    <col min="12040" max="12040" width="3.42578125" style="1" customWidth="1"/>
    <col min="12041" max="12041" width="0" style="1" hidden="1" customWidth="1"/>
    <col min="12042" max="12042" width="17.7109375" style="1" customWidth="1"/>
    <col min="12043" max="12043" width="3.42578125" style="1" customWidth="1"/>
    <col min="12044" max="12044" width="0" style="1" hidden="1" customWidth="1"/>
    <col min="12045" max="12045" width="23.7109375" style="1" customWidth="1"/>
    <col min="12046" max="12046" width="10" style="1" customWidth="1"/>
    <col min="12047" max="12047" width="0" style="1" hidden="1" customWidth="1"/>
    <col min="12048" max="12049" width="14.7109375" style="1" customWidth="1"/>
    <col min="12050" max="12050" width="12.7109375" style="1" customWidth="1"/>
    <col min="12051" max="12051" width="3.28515625" style="1" customWidth="1"/>
    <col min="12052" max="12052" width="30.28515625" style="1" customWidth="1"/>
    <col min="12053" max="12053" width="5" style="1" customWidth="1"/>
    <col min="12054" max="12054" width="0" style="1" hidden="1" customWidth="1"/>
    <col min="12055" max="12055" width="14.28515625" style="1" customWidth="1"/>
    <col min="12056" max="12056" width="5.7109375" style="1" customWidth="1"/>
    <col min="12057" max="12057" width="0" style="1" hidden="1" customWidth="1"/>
    <col min="12058" max="12058" width="17.28515625" style="1" customWidth="1"/>
    <col min="12059" max="12059" width="12.7109375" style="1" customWidth="1"/>
    <col min="12060" max="12060" width="0" style="1" hidden="1" customWidth="1"/>
    <col min="12061" max="12061" width="5.28515625" style="1" customWidth="1"/>
    <col min="12062" max="12062" width="0" style="1" hidden="1" customWidth="1"/>
    <col min="12063" max="12063" width="17" style="1" customWidth="1"/>
    <col min="12064" max="12064" width="6.28515625" style="1" customWidth="1"/>
    <col min="12065" max="12065" width="0" style="1" hidden="1" customWidth="1"/>
    <col min="12066" max="12066" width="14.28515625" style="1" customWidth="1"/>
    <col min="12067" max="12067" width="7.5703125" style="1" customWidth="1"/>
    <col min="12068" max="12068" width="0" style="1" hidden="1" customWidth="1"/>
    <col min="12069" max="12070" width="14.28515625" style="1" customWidth="1"/>
    <col min="12071" max="12071" width="20.7109375" style="1" customWidth="1"/>
    <col min="12072" max="12072" width="14.42578125" style="1" customWidth="1"/>
    <col min="12073" max="12073" width="15" style="1" customWidth="1"/>
    <col min="12074" max="12074" width="2.7109375" style="1" customWidth="1"/>
    <col min="12075" max="12075" width="11.7109375" style="1" customWidth="1"/>
    <col min="12076" max="12076" width="11.5703125" style="1" customWidth="1"/>
    <col min="12077" max="12077" width="2.28515625" style="1" customWidth="1"/>
    <col min="12078" max="12078" width="41" style="1" customWidth="1"/>
    <col min="12079" max="12079" width="14.28515625" style="1" customWidth="1"/>
    <col min="12080" max="12081" width="11.5703125" style="1" customWidth="1"/>
    <col min="12082" max="12082" width="21.7109375" style="1" customWidth="1"/>
    <col min="12083" max="12274" width="11.42578125" style="1"/>
    <col min="12275" max="12275" width="21.7109375" style="1" customWidth="1"/>
    <col min="12276" max="12276" width="13.7109375" style="1" customWidth="1"/>
    <col min="12277" max="12277" width="38.7109375" style="1" customWidth="1"/>
    <col min="12278" max="12278" width="3" style="1" bestFit="1" customWidth="1"/>
    <col min="12279" max="12279" width="32.28515625" style="1" customWidth="1"/>
    <col min="12280" max="12280" width="46.28515625" style="1" customWidth="1"/>
    <col min="12281" max="12281" width="19" style="1" customWidth="1"/>
    <col min="12282" max="12282" width="0" style="1" hidden="1" customWidth="1"/>
    <col min="12283" max="12283" width="17.7109375" style="1" customWidth="1"/>
    <col min="12284" max="12284" width="0" style="1" hidden="1" customWidth="1"/>
    <col min="12285" max="12285" width="22.28515625" style="1" customWidth="1"/>
    <col min="12286" max="12286" width="5.28515625" style="1" customWidth="1"/>
    <col min="12287" max="12287" width="36.28515625" style="1" customWidth="1"/>
    <col min="12288" max="12288" width="5.7109375" style="1" customWidth="1"/>
    <col min="12289" max="12289" width="0" style="1" hidden="1" customWidth="1"/>
    <col min="12290" max="12290" width="20.7109375" style="1" customWidth="1"/>
    <col min="12291" max="12291" width="4.7109375" style="1" customWidth="1"/>
    <col min="12292" max="12292" width="0" style="1" hidden="1" customWidth="1"/>
    <col min="12293" max="12293" width="24.7109375" style="1" customWidth="1"/>
    <col min="12294" max="12294" width="12.28515625" style="1" customWidth="1"/>
    <col min="12295" max="12295" width="0" style="1" hidden="1" customWidth="1"/>
    <col min="12296" max="12296" width="3.42578125" style="1" customWidth="1"/>
    <col min="12297" max="12297" width="0" style="1" hidden="1" customWidth="1"/>
    <col min="12298" max="12298" width="17.7109375" style="1" customWidth="1"/>
    <col min="12299" max="12299" width="3.42578125" style="1" customWidth="1"/>
    <col min="12300" max="12300" width="0" style="1" hidden="1" customWidth="1"/>
    <col min="12301" max="12301" width="23.7109375" style="1" customWidth="1"/>
    <col min="12302" max="12302" width="10" style="1" customWidth="1"/>
    <col min="12303" max="12303" width="0" style="1" hidden="1" customWidth="1"/>
    <col min="12304" max="12305" width="14.7109375" style="1" customWidth="1"/>
    <col min="12306" max="12306" width="12.7109375" style="1" customWidth="1"/>
    <col min="12307" max="12307" width="3.28515625" style="1" customWidth="1"/>
    <col min="12308" max="12308" width="30.28515625" style="1" customWidth="1"/>
    <col min="12309" max="12309" width="5" style="1" customWidth="1"/>
    <col min="12310" max="12310" width="0" style="1" hidden="1" customWidth="1"/>
    <col min="12311" max="12311" width="14.28515625" style="1" customWidth="1"/>
    <col min="12312" max="12312" width="5.7109375" style="1" customWidth="1"/>
    <col min="12313" max="12313" width="0" style="1" hidden="1" customWidth="1"/>
    <col min="12314" max="12314" width="17.28515625" style="1" customWidth="1"/>
    <col min="12315" max="12315" width="12.7109375" style="1" customWidth="1"/>
    <col min="12316" max="12316" width="0" style="1" hidden="1" customWidth="1"/>
    <col min="12317" max="12317" width="5.28515625" style="1" customWidth="1"/>
    <col min="12318" max="12318" width="0" style="1" hidden="1" customWidth="1"/>
    <col min="12319" max="12319" width="17" style="1" customWidth="1"/>
    <col min="12320" max="12320" width="6.28515625" style="1" customWidth="1"/>
    <col min="12321" max="12321" width="0" style="1" hidden="1" customWidth="1"/>
    <col min="12322" max="12322" width="14.28515625" style="1" customWidth="1"/>
    <col min="12323" max="12323" width="7.5703125" style="1" customWidth="1"/>
    <col min="12324" max="12324" width="0" style="1" hidden="1" customWidth="1"/>
    <col min="12325" max="12326" width="14.28515625" style="1" customWidth="1"/>
    <col min="12327" max="12327" width="20.7109375" style="1" customWidth="1"/>
    <col min="12328" max="12328" width="14.42578125" style="1" customWidth="1"/>
    <col min="12329" max="12329" width="15" style="1" customWidth="1"/>
    <col min="12330" max="12330" width="2.7109375" style="1" customWidth="1"/>
    <col min="12331" max="12331" width="11.7109375" style="1" customWidth="1"/>
    <col min="12332" max="12332" width="11.5703125" style="1" customWidth="1"/>
    <col min="12333" max="12333" width="2.28515625" style="1" customWidth="1"/>
    <col min="12334" max="12334" width="41" style="1" customWidth="1"/>
    <col min="12335" max="12335" width="14.28515625" style="1" customWidth="1"/>
    <col min="12336" max="12337" width="11.5703125" style="1" customWidth="1"/>
    <col min="12338" max="12338" width="21.7109375" style="1" customWidth="1"/>
    <col min="12339" max="12530" width="11.42578125" style="1"/>
    <col min="12531" max="12531" width="21.7109375" style="1" customWidth="1"/>
    <col min="12532" max="12532" width="13.7109375" style="1" customWidth="1"/>
    <col min="12533" max="12533" width="38.7109375" style="1" customWidth="1"/>
    <col min="12534" max="12534" width="3" style="1" bestFit="1" customWidth="1"/>
    <col min="12535" max="12535" width="32.28515625" style="1" customWidth="1"/>
    <col min="12536" max="12536" width="46.28515625" style="1" customWidth="1"/>
    <col min="12537" max="12537" width="19" style="1" customWidth="1"/>
    <col min="12538" max="12538" width="0" style="1" hidden="1" customWidth="1"/>
    <col min="12539" max="12539" width="17.7109375" style="1" customWidth="1"/>
    <col min="12540" max="12540" width="0" style="1" hidden="1" customWidth="1"/>
    <col min="12541" max="12541" width="22.28515625" style="1" customWidth="1"/>
    <col min="12542" max="12542" width="5.28515625" style="1" customWidth="1"/>
    <col min="12543" max="12543" width="36.28515625" style="1" customWidth="1"/>
    <col min="12544" max="12544" width="5.7109375" style="1" customWidth="1"/>
    <col min="12545" max="12545" width="0" style="1" hidden="1" customWidth="1"/>
    <col min="12546" max="12546" width="20.7109375" style="1" customWidth="1"/>
    <col min="12547" max="12547" width="4.7109375" style="1" customWidth="1"/>
    <col min="12548" max="12548" width="0" style="1" hidden="1" customWidth="1"/>
    <col min="12549" max="12549" width="24.7109375" style="1" customWidth="1"/>
    <col min="12550" max="12550" width="12.28515625" style="1" customWidth="1"/>
    <col min="12551" max="12551" width="0" style="1" hidden="1" customWidth="1"/>
    <col min="12552" max="12552" width="3.42578125" style="1" customWidth="1"/>
    <col min="12553" max="12553" width="0" style="1" hidden="1" customWidth="1"/>
    <col min="12554" max="12554" width="17.7109375" style="1" customWidth="1"/>
    <col min="12555" max="12555" width="3.42578125" style="1" customWidth="1"/>
    <col min="12556" max="12556" width="0" style="1" hidden="1" customWidth="1"/>
    <col min="12557" max="12557" width="23.7109375" style="1" customWidth="1"/>
    <col min="12558" max="12558" width="10" style="1" customWidth="1"/>
    <col min="12559" max="12559" width="0" style="1" hidden="1" customWidth="1"/>
    <col min="12560" max="12561" width="14.7109375" style="1" customWidth="1"/>
    <col min="12562" max="12562" width="12.7109375" style="1" customWidth="1"/>
    <col min="12563" max="12563" width="3.28515625" style="1" customWidth="1"/>
    <col min="12564" max="12564" width="30.28515625" style="1" customWidth="1"/>
    <col min="12565" max="12565" width="5" style="1" customWidth="1"/>
    <col min="12566" max="12566" width="0" style="1" hidden="1" customWidth="1"/>
    <col min="12567" max="12567" width="14.28515625" style="1" customWidth="1"/>
    <col min="12568" max="12568" width="5.7109375" style="1" customWidth="1"/>
    <col min="12569" max="12569" width="0" style="1" hidden="1" customWidth="1"/>
    <col min="12570" max="12570" width="17.28515625" style="1" customWidth="1"/>
    <col min="12571" max="12571" width="12.7109375" style="1" customWidth="1"/>
    <col min="12572" max="12572" width="0" style="1" hidden="1" customWidth="1"/>
    <col min="12573" max="12573" width="5.28515625" style="1" customWidth="1"/>
    <col min="12574" max="12574" width="0" style="1" hidden="1" customWidth="1"/>
    <col min="12575" max="12575" width="17" style="1" customWidth="1"/>
    <col min="12576" max="12576" width="6.28515625" style="1" customWidth="1"/>
    <col min="12577" max="12577" width="0" style="1" hidden="1" customWidth="1"/>
    <col min="12578" max="12578" width="14.28515625" style="1" customWidth="1"/>
    <col min="12579" max="12579" width="7.5703125" style="1" customWidth="1"/>
    <col min="12580" max="12580" width="0" style="1" hidden="1" customWidth="1"/>
    <col min="12581" max="12582" width="14.28515625" style="1" customWidth="1"/>
    <col min="12583" max="12583" width="20.7109375" style="1" customWidth="1"/>
    <col min="12584" max="12584" width="14.42578125" style="1" customWidth="1"/>
    <col min="12585" max="12585" width="15" style="1" customWidth="1"/>
    <col min="12586" max="12586" width="2.7109375" style="1" customWidth="1"/>
    <col min="12587" max="12587" width="11.7109375" style="1" customWidth="1"/>
    <col min="12588" max="12588" width="11.5703125" style="1" customWidth="1"/>
    <col min="12589" max="12589" width="2.28515625" style="1" customWidth="1"/>
    <col min="12590" max="12590" width="41" style="1" customWidth="1"/>
    <col min="12591" max="12591" width="14.28515625" style="1" customWidth="1"/>
    <col min="12592" max="12593" width="11.5703125" style="1" customWidth="1"/>
    <col min="12594" max="12594" width="21.7109375" style="1" customWidth="1"/>
    <col min="12595" max="12786" width="11.42578125" style="1"/>
    <col min="12787" max="12787" width="21.7109375" style="1" customWidth="1"/>
    <col min="12788" max="12788" width="13.7109375" style="1" customWidth="1"/>
    <col min="12789" max="12789" width="38.7109375" style="1" customWidth="1"/>
    <col min="12790" max="12790" width="3" style="1" bestFit="1" customWidth="1"/>
    <col min="12791" max="12791" width="32.28515625" style="1" customWidth="1"/>
    <col min="12792" max="12792" width="46.28515625" style="1" customWidth="1"/>
    <col min="12793" max="12793" width="19" style="1" customWidth="1"/>
    <col min="12794" max="12794" width="0" style="1" hidden="1" customWidth="1"/>
    <col min="12795" max="12795" width="17.7109375" style="1" customWidth="1"/>
    <col min="12796" max="12796" width="0" style="1" hidden="1" customWidth="1"/>
    <col min="12797" max="12797" width="22.28515625" style="1" customWidth="1"/>
    <col min="12798" max="12798" width="5.28515625" style="1" customWidth="1"/>
    <col min="12799" max="12799" width="36.28515625" style="1" customWidth="1"/>
    <col min="12800" max="12800" width="5.7109375" style="1" customWidth="1"/>
    <col min="12801" max="12801" width="0" style="1" hidden="1" customWidth="1"/>
    <col min="12802" max="12802" width="20.7109375" style="1" customWidth="1"/>
    <col min="12803" max="12803" width="4.7109375" style="1" customWidth="1"/>
    <col min="12804" max="12804" width="0" style="1" hidden="1" customWidth="1"/>
    <col min="12805" max="12805" width="24.7109375" style="1" customWidth="1"/>
    <col min="12806" max="12806" width="12.28515625" style="1" customWidth="1"/>
    <col min="12807" max="12807" width="0" style="1" hidden="1" customWidth="1"/>
    <col min="12808" max="12808" width="3.42578125" style="1" customWidth="1"/>
    <col min="12809" max="12809" width="0" style="1" hidden="1" customWidth="1"/>
    <col min="12810" max="12810" width="17.7109375" style="1" customWidth="1"/>
    <col min="12811" max="12811" width="3.42578125" style="1" customWidth="1"/>
    <col min="12812" max="12812" width="0" style="1" hidden="1" customWidth="1"/>
    <col min="12813" max="12813" width="23.7109375" style="1" customWidth="1"/>
    <col min="12814" max="12814" width="10" style="1" customWidth="1"/>
    <col min="12815" max="12815" width="0" style="1" hidden="1" customWidth="1"/>
    <col min="12816" max="12817" width="14.7109375" style="1" customWidth="1"/>
    <col min="12818" max="12818" width="12.7109375" style="1" customWidth="1"/>
    <col min="12819" max="12819" width="3.28515625" style="1" customWidth="1"/>
    <col min="12820" max="12820" width="30.28515625" style="1" customWidth="1"/>
    <col min="12821" max="12821" width="5" style="1" customWidth="1"/>
    <col min="12822" max="12822" width="0" style="1" hidden="1" customWidth="1"/>
    <col min="12823" max="12823" width="14.28515625" style="1" customWidth="1"/>
    <col min="12824" max="12824" width="5.7109375" style="1" customWidth="1"/>
    <col min="12825" max="12825" width="0" style="1" hidden="1" customWidth="1"/>
    <col min="12826" max="12826" width="17.28515625" style="1" customWidth="1"/>
    <col min="12827" max="12827" width="12.7109375" style="1" customWidth="1"/>
    <col min="12828" max="12828" width="0" style="1" hidden="1" customWidth="1"/>
    <col min="12829" max="12829" width="5.28515625" style="1" customWidth="1"/>
    <col min="12830" max="12830" width="0" style="1" hidden="1" customWidth="1"/>
    <col min="12831" max="12831" width="17" style="1" customWidth="1"/>
    <col min="12832" max="12832" width="6.28515625" style="1" customWidth="1"/>
    <col min="12833" max="12833" width="0" style="1" hidden="1" customWidth="1"/>
    <col min="12834" max="12834" width="14.28515625" style="1" customWidth="1"/>
    <col min="12835" max="12835" width="7.5703125" style="1" customWidth="1"/>
    <col min="12836" max="12836" width="0" style="1" hidden="1" customWidth="1"/>
    <col min="12837" max="12838" width="14.28515625" style="1" customWidth="1"/>
    <col min="12839" max="12839" width="20.7109375" style="1" customWidth="1"/>
    <col min="12840" max="12840" width="14.42578125" style="1" customWidth="1"/>
    <col min="12841" max="12841" width="15" style="1" customWidth="1"/>
    <col min="12842" max="12842" width="2.7109375" style="1" customWidth="1"/>
    <col min="12843" max="12843" width="11.7109375" style="1" customWidth="1"/>
    <col min="12844" max="12844" width="11.5703125" style="1" customWidth="1"/>
    <col min="12845" max="12845" width="2.28515625" style="1" customWidth="1"/>
    <col min="12846" max="12846" width="41" style="1" customWidth="1"/>
    <col min="12847" max="12847" width="14.28515625" style="1" customWidth="1"/>
    <col min="12848" max="12849" width="11.5703125" style="1" customWidth="1"/>
    <col min="12850" max="12850" width="21.7109375" style="1" customWidth="1"/>
    <col min="12851" max="13042" width="11.42578125" style="1"/>
    <col min="13043" max="13043" width="21.7109375" style="1" customWidth="1"/>
    <col min="13044" max="13044" width="13.7109375" style="1" customWidth="1"/>
    <col min="13045" max="13045" width="38.7109375" style="1" customWidth="1"/>
    <col min="13046" max="13046" width="3" style="1" bestFit="1" customWidth="1"/>
    <col min="13047" max="13047" width="32.28515625" style="1" customWidth="1"/>
    <col min="13048" max="13048" width="46.28515625" style="1" customWidth="1"/>
    <col min="13049" max="13049" width="19" style="1" customWidth="1"/>
    <col min="13050" max="13050" width="0" style="1" hidden="1" customWidth="1"/>
    <col min="13051" max="13051" width="17.7109375" style="1" customWidth="1"/>
    <col min="13052" max="13052" width="0" style="1" hidden="1" customWidth="1"/>
    <col min="13053" max="13053" width="22.28515625" style="1" customWidth="1"/>
    <col min="13054" max="13054" width="5.28515625" style="1" customWidth="1"/>
    <col min="13055" max="13055" width="36.28515625" style="1" customWidth="1"/>
    <col min="13056" max="13056" width="5.7109375" style="1" customWidth="1"/>
    <col min="13057" max="13057" width="0" style="1" hidden="1" customWidth="1"/>
    <col min="13058" max="13058" width="20.7109375" style="1" customWidth="1"/>
    <col min="13059" max="13059" width="4.7109375" style="1" customWidth="1"/>
    <col min="13060" max="13060" width="0" style="1" hidden="1" customWidth="1"/>
    <col min="13061" max="13061" width="24.7109375" style="1" customWidth="1"/>
    <col min="13062" max="13062" width="12.28515625" style="1" customWidth="1"/>
    <col min="13063" max="13063" width="0" style="1" hidden="1" customWidth="1"/>
    <col min="13064" max="13064" width="3.42578125" style="1" customWidth="1"/>
    <col min="13065" max="13065" width="0" style="1" hidden="1" customWidth="1"/>
    <col min="13066" max="13066" width="17.7109375" style="1" customWidth="1"/>
    <col min="13067" max="13067" width="3.42578125" style="1" customWidth="1"/>
    <col min="13068" max="13068" width="0" style="1" hidden="1" customWidth="1"/>
    <col min="13069" max="13069" width="23.7109375" style="1" customWidth="1"/>
    <col min="13070" max="13070" width="10" style="1" customWidth="1"/>
    <col min="13071" max="13071" width="0" style="1" hidden="1" customWidth="1"/>
    <col min="13072" max="13073" width="14.7109375" style="1" customWidth="1"/>
    <col min="13074" max="13074" width="12.7109375" style="1" customWidth="1"/>
    <col min="13075" max="13075" width="3.28515625" style="1" customWidth="1"/>
    <col min="13076" max="13076" width="30.28515625" style="1" customWidth="1"/>
    <col min="13077" max="13077" width="5" style="1" customWidth="1"/>
    <col min="13078" max="13078" width="0" style="1" hidden="1" customWidth="1"/>
    <col min="13079" max="13079" width="14.28515625" style="1" customWidth="1"/>
    <col min="13080" max="13080" width="5.7109375" style="1" customWidth="1"/>
    <col min="13081" max="13081" width="0" style="1" hidden="1" customWidth="1"/>
    <col min="13082" max="13082" width="17.28515625" style="1" customWidth="1"/>
    <col min="13083" max="13083" width="12.7109375" style="1" customWidth="1"/>
    <col min="13084" max="13084" width="0" style="1" hidden="1" customWidth="1"/>
    <col min="13085" max="13085" width="5.28515625" style="1" customWidth="1"/>
    <col min="13086" max="13086" width="0" style="1" hidden="1" customWidth="1"/>
    <col min="13087" max="13087" width="17" style="1" customWidth="1"/>
    <col min="13088" max="13088" width="6.28515625" style="1" customWidth="1"/>
    <col min="13089" max="13089" width="0" style="1" hidden="1" customWidth="1"/>
    <col min="13090" max="13090" width="14.28515625" style="1" customWidth="1"/>
    <col min="13091" max="13091" width="7.5703125" style="1" customWidth="1"/>
    <col min="13092" max="13092" width="0" style="1" hidden="1" customWidth="1"/>
    <col min="13093" max="13094" width="14.28515625" style="1" customWidth="1"/>
    <col min="13095" max="13095" width="20.7109375" style="1" customWidth="1"/>
    <col min="13096" max="13096" width="14.42578125" style="1" customWidth="1"/>
    <col min="13097" max="13097" width="15" style="1" customWidth="1"/>
    <col min="13098" max="13098" width="2.7109375" style="1" customWidth="1"/>
    <col min="13099" max="13099" width="11.7109375" style="1" customWidth="1"/>
    <col min="13100" max="13100" width="11.5703125" style="1" customWidth="1"/>
    <col min="13101" max="13101" width="2.28515625" style="1" customWidth="1"/>
    <col min="13102" max="13102" width="41" style="1" customWidth="1"/>
    <col min="13103" max="13103" width="14.28515625" style="1" customWidth="1"/>
    <col min="13104" max="13105" width="11.5703125" style="1" customWidth="1"/>
    <col min="13106" max="13106" width="21.7109375" style="1" customWidth="1"/>
    <col min="13107" max="13298" width="11.42578125" style="1"/>
    <col min="13299" max="13299" width="21.7109375" style="1" customWidth="1"/>
    <col min="13300" max="13300" width="13.7109375" style="1" customWidth="1"/>
    <col min="13301" max="13301" width="38.7109375" style="1" customWidth="1"/>
    <col min="13302" max="13302" width="3" style="1" bestFit="1" customWidth="1"/>
    <col min="13303" max="13303" width="32.28515625" style="1" customWidth="1"/>
    <col min="13304" max="13304" width="46.28515625" style="1" customWidth="1"/>
    <col min="13305" max="13305" width="19" style="1" customWidth="1"/>
    <col min="13306" max="13306" width="0" style="1" hidden="1" customWidth="1"/>
    <col min="13307" max="13307" width="17.7109375" style="1" customWidth="1"/>
    <col min="13308" max="13308" width="0" style="1" hidden="1" customWidth="1"/>
    <col min="13309" max="13309" width="22.28515625" style="1" customWidth="1"/>
    <col min="13310" max="13310" width="5.28515625" style="1" customWidth="1"/>
    <col min="13311" max="13311" width="36.28515625" style="1" customWidth="1"/>
    <col min="13312" max="13312" width="5.7109375" style="1" customWidth="1"/>
    <col min="13313" max="13313" width="0" style="1" hidden="1" customWidth="1"/>
    <col min="13314" max="13314" width="20.7109375" style="1" customWidth="1"/>
    <col min="13315" max="13315" width="4.7109375" style="1" customWidth="1"/>
    <col min="13316" max="13316" width="0" style="1" hidden="1" customWidth="1"/>
    <col min="13317" max="13317" width="24.7109375" style="1" customWidth="1"/>
    <col min="13318" max="13318" width="12.28515625" style="1" customWidth="1"/>
    <col min="13319" max="13319" width="0" style="1" hidden="1" customWidth="1"/>
    <col min="13320" max="13320" width="3.42578125" style="1" customWidth="1"/>
    <col min="13321" max="13321" width="0" style="1" hidden="1" customWidth="1"/>
    <col min="13322" max="13322" width="17.7109375" style="1" customWidth="1"/>
    <col min="13323" max="13323" width="3.42578125" style="1" customWidth="1"/>
    <col min="13324" max="13324" width="0" style="1" hidden="1" customWidth="1"/>
    <col min="13325" max="13325" width="23.7109375" style="1" customWidth="1"/>
    <col min="13326" max="13326" width="10" style="1" customWidth="1"/>
    <col min="13327" max="13327" width="0" style="1" hidden="1" customWidth="1"/>
    <col min="13328" max="13329" width="14.7109375" style="1" customWidth="1"/>
    <col min="13330" max="13330" width="12.7109375" style="1" customWidth="1"/>
    <col min="13331" max="13331" width="3.28515625" style="1" customWidth="1"/>
    <col min="13332" max="13332" width="30.28515625" style="1" customWidth="1"/>
    <col min="13333" max="13333" width="5" style="1" customWidth="1"/>
    <col min="13334" max="13334" width="0" style="1" hidden="1" customWidth="1"/>
    <col min="13335" max="13335" width="14.28515625" style="1" customWidth="1"/>
    <col min="13336" max="13336" width="5.7109375" style="1" customWidth="1"/>
    <col min="13337" max="13337" width="0" style="1" hidden="1" customWidth="1"/>
    <col min="13338" max="13338" width="17.28515625" style="1" customWidth="1"/>
    <col min="13339" max="13339" width="12.7109375" style="1" customWidth="1"/>
    <col min="13340" max="13340" width="0" style="1" hidden="1" customWidth="1"/>
    <col min="13341" max="13341" width="5.28515625" style="1" customWidth="1"/>
    <col min="13342" max="13342" width="0" style="1" hidden="1" customWidth="1"/>
    <col min="13343" max="13343" width="17" style="1" customWidth="1"/>
    <col min="13344" max="13344" width="6.28515625" style="1" customWidth="1"/>
    <col min="13345" max="13345" width="0" style="1" hidden="1" customWidth="1"/>
    <col min="13346" max="13346" width="14.28515625" style="1" customWidth="1"/>
    <col min="13347" max="13347" width="7.5703125" style="1" customWidth="1"/>
    <col min="13348" max="13348" width="0" style="1" hidden="1" customWidth="1"/>
    <col min="13349" max="13350" width="14.28515625" style="1" customWidth="1"/>
    <col min="13351" max="13351" width="20.7109375" style="1" customWidth="1"/>
    <col min="13352" max="13352" width="14.42578125" style="1" customWidth="1"/>
    <col min="13353" max="13353" width="15" style="1" customWidth="1"/>
    <col min="13354" max="13354" width="2.7109375" style="1" customWidth="1"/>
    <col min="13355" max="13355" width="11.7109375" style="1" customWidth="1"/>
    <col min="13356" max="13356" width="11.5703125" style="1" customWidth="1"/>
    <col min="13357" max="13357" width="2.28515625" style="1" customWidth="1"/>
    <col min="13358" max="13358" width="41" style="1" customWidth="1"/>
    <col min="13359" max="13359" width="14.28515625" style="1" customWidth="1"/>
    <col min="13360" max="13361" width="11.5703125" style="1" customWidth="1"/>
    <col min="13362" max="13362" width="21.7109375" style="1" customWidth="1"/>
    <col min="13363" max="13554" width="11.42578125" style="1"/>
    <col min="13555" max="13555" width="21.7109375" style="1" customWidth="1"/>
    <col min="13556" max="13556" width="13.7109375" style="1" customWidth="1"/>
    <col min="13557" max="13557" width="38.7109375" style="1" customWidth="1"/>
    <col min="13558" max="13558" width="3" style="1" bestFit="1" customWidth="1"/>
    <col min="13559" max="13559" width="32.28515625" style="1" customWidth="1"/>
    <col min="13560" max="13560" width="46.28515625" style="1" customWidth="1"/>
    <col min="13561" max="13561" width="19" style="1" customWidth="1"/>
    <col min="13562" max="13562" width="0" style="1" hidden="1" customWidth="1"/>
    <col min="13563" max="13563" width="17.7109375" style="1" customWidth="1"/>
    <col min="13564" max="13564" width="0" style="1" hidden="1" customWidth="1"/>
    <col min="13565" max="13565" width="22.28515625" style="1" customWidth="1"/>
    <col min="13566" max="13566" width="5.28515625" style="1" customWidth="1"/>
    <col min="13567" max="13567" width="36.28515625" style="1" customWidth="1"/>
    <col min="13568" max="13568" width="5.7109375" style="1" customWidth="1"/>
    <col min="13569" max="13569" width="0" style="1" hidden="1" customWidth="1"/>
    <col min="13570" max="13570" width="20.7109375" style="1" customWidth="1"/>
    <col min="13571" max="13571" width="4.7109375" style="1" customWidth="1"/>
    <col min="13572" max="13572" width="0" style="1" hidden="1" customWidth="1"/>
    <col min="13573" max="13573" width="24.7109375" style="1" customWidth="1"/>
    <col min="13574" max="13574" width="12.28515625" style="1" customWidth="1"/>
    <col min="13575" max="13575" width="0" style="1" hidden="1" customWidth="1"/>
    <col min="13576" max="13576" width="3.42578125" style="1" customWidth="1"/>
    <col min="13577" max="13577" width="0" style="1" hidden="1" customWidth="1"/>
    <col min="13578" max="13578" width="17.7109375" style="1" customWidth="1"/>
    <col min="13579" max="13579" width="3.42578125" style="1" customWidth="1"/>
    <col min="13580" max="13580" width="0" style="1" hidden="1" customWidth="1"/>
    <col min="13581" max="13581" width="23.7109375" style="1" customWidth="1"/>
    <col min="13582" max="13582" width="10" style="1" customWidth="1"/>
    <col min="13583" max="13583" width="0" style="1" hidden="1" customWidth="1"/>
    <col min="13584" max="13585" width="14.7109375" style="1" customWidth="1"/>
    <col min="13586" max="13586" width="12.7109375" style="1" customWidth="1"/>
    <col min="13587" max="13587" width="3.28515625" style="1" customWidth="1"/>
    <col min="13588" max="13588" width="30.28515625" style="1" customWidth="1"/>
    <col min="13589" max="13589" width="5" style="1" customWidth="1"/>
    <col min="13590" max="13590" width="0" style="1" hidden="1" customWidth="1"/>
    <col min="13591" max="13591" width="14.28515625" style="1" customWidth="1"/>
    <col min="13592" max="13592" width="5.7109375" style="1" customWidth="1"/>
    <col min="13593" max="13593" width="0" style="1" hidden="1" customWidth="1"/>
    <col min="13594" max="13594" width="17.28515625" style="1" customWidth="1"/>
    <col min="13595" max="13595" width="12.7109375" style="1" customWidth="1"/>
    <col min="13596" max="13596" width="0" style="1" hidden="1" customWidth="1"/>
    <col min="13597" max="13597" width="5.28515625" style="1" customWidth="1"/>
    <col min="13598" max="13598" width="0" style="1" hidden="1" customWidth="1"/>
    <col min="13599" max="13599" width="17" style="1" customWidth="1"/>
    <col min="13600" max="13600" width="6.28515625" style="1" customWidth="1"/>
    <col min="13601" max="13601" width="0" style="1" hidden="1" customWidth="1"/>
    <col min="13602" max="13602" width="14.28515625" style="1" customWidth="1"/>
    <col min="13603" max="13603" width="7.5703125" style="1" customWidth="1"/>
    <col min="13604" max="13604" width="0" style="1" hidden="1" customWidth="1"/>
    <col min="13605" max="13606" width="14.28515625" style="1" customWidth="1"/>
    <col min="13607" max="13607" width="20.7109375" style="1" customWidth="1"/>
    <col min="13608" max="13608" width="14.42578125" style="1" customWidth="1"/>
    <col min="13609" max="13609" width="15" style="1" customWidth="1"/>
    <col min="13610" max="13610" width="2.7109375" style="1" customWidth="1"/>
    <col min="13611" max="13611" width="11.7109375" style="1" customWidth="1"/>
    <col min="13612" max="13612" width="11.5703125" style="1" customWidth="1"/>
    <col min="13613" max="13613" width="2.28515625" style="1" customWidth="1"/>
    <col min="13614" max="13614" width="41" style="1" customWidth="1"/>
    <col min="13615" max="13615" width="14.28515625" style="1" customWidth="1"/>
    <col min="13616" max="13617" width="11.5703125" style="1" customWidth="1"/>
    <col min="13618" max="13618" width="21.7109375" style="1" customWidth="1"/>
    <col min="13619" max="13810" width="11.42578125" style="1"/>
    <col min="13811" max="13811" width="21.7109375" style="1" customWidth="1"/>
    <col min="13812" max="13812" width="13.7109375" style="1" customWidth="1"/>
    <col min="13813" max="13813" width="38.7109375" style="1" customWidth="1"/>
    <col min="13814" max="13814" width="3" style="1" bestFit="1" customWidth="1"/>
    <col min="13815" max="13815" width="32.28515625" style="1" customWidth="1"/>
    <col min="13816" max="13816" width="46.28515625" style="1" customWidth="1"/>
    <col min="13817" max="13817" width="19" style="1" customWidth="1"/>
    <col min="13818" max="13818" width="0" style="1" hidden="1" customWidth="1"/>
    <col min="13819" max="13819" width="17.7109375" style="1" customWidth="1"/>
    <col min="13820" max="13820" width="0" style="1" hidden="1" customWidth="1"/>
    <col min="13821" max="13821" width="22.28515625" style="1" customWidth="1"/>
    <col min="13822" max="13822" width="5.28515625" style="1" customWidth="1"/>
    <col min="13823" max="13823" width="36.28515625" style="1" customWidth="1"/>
    <col min="13824" max="13824" width="5.7109375" style="1" customWidth="1"/>
    <col min="13825" max="13825" width="0" style="1" hidden="1" customWidth="1"/>
    <col min="13826" max="13826" width="20.7109375" style="1" customWidth="1"/>
    <col min="13827" max="13827" width="4.7109375" style="1" customWidth="1"/>
    <col min="13828" max="13828" width="0" style="1" hidden="1" customWidth="1"/>
    <col min="13829" max="13829" width="24.7109375" style="1" customWidth="1"/>
    <col min="13830" max="13830" width="12.28515625" style="1" customWidth="1"/>
    <col min="13831" max="13831" width="0" style="1" hidden="1" customWidth="1"/>
    <col min="13832" max="13832" width="3.42578125" style="1" customWidth="1"/>
    <col min="13833" max="13833" width="0" style="1" hidden="1" customWidth="1"/>
    <col min="13834" max="13834" width="17.7109375" style="1" customWidth="1"/>
    <col min="13835" max="13835" width="3.42578125" style="1" customWidth="1"/>
    <col min="13836" max="13836" width="0" style="1" hidden="1" customWidth="1"/>
    <col min="13837" max="13837" width="23.7109375" style="1" customWidth="1"/>
    <col min="13838" max="13838" width="10" style="1" customWidth="1"/>
    <col min="13839" max="13839" width="0" style="1" hidden="1" customWidth="1"/>
    <col min="13840" max="13841" width="14.7109375" style="1" customWidth="1"/>
    <col min="13842" max="13842" width="12.7109375" style="1" customWidth="1"/>
    <col min="13843" max="13843" width="3.28515625" style="1" customWidth="1"/>
    <col min="13844" max="13844" width="30.28515625" style="1" customWidth="1"/>
    <col min="13845" max="13845" width="5" style="1" customWidth="1"/>
    <col min="13846" max="13846" width="0" style="1" hidden="1" customWidth="1"/>
    <col min="13847" max="13847" width="14.28515625" style="1" customWidth="1"/>
    <col min="13848" max="13848" width="5.7109375" style="1" customWidth="1"/>
    <col min="13849" max="13849" width="0" style="1" hidden="1" customWidth="1"/>
    <col min="13850" max="13850" width="17.28515625" style="1" customWidth="1"/>
    <col min="13851" max="13851" width="12.7109375" style="1" customWidth="1"/>
    <col min="13852" max="13852" width="0" style="1" hidden="1" customWidth="1"/>
    <col min="13853" max="13853" width="5.28515625" style="1" customWidth="1"/>
    <col min="13854" max="13854" width="0" style="1" hidden="1" customWidth="1"/>
    <col min="13855" max="13855" width="17" style="1" customWidth="1"/>
    <col min="13856" max="13856" width="6.28515625" style="1" customWidth="1"/>
    <col min="13857" max="13857" width="0" style="1" hidden="1" customWidth="1"/>
    <col min="13858" max="13858" width="14.28515625" style="1" customWidth="1"/>
    <col min="13859" max="13859" width="7.5703125" style="1" customWidth="1"/>
    <col min="13860" max="13860" width="0" style="1" hidden="1" customWidth="1"/>
    <col min="13861" max="13862" width="14.28515625" style="1" customWidth="1"/>
    <col min="13863" max="13863" width="20.7109375" style="1" customWidth="1"/>
    <col min="13864" max="13864" width="14.42578125" style="1" customWidth="1"/>
    <col min="13865" max="13865" width="15" style="1" customWidth="1"/>
    <col min="13866" max="13866" width="2.7109375" style="1" customWidth="1"/>
    <col min="13867" max="13867" width="11.7109375" style="1" customWidth="1"/>
    <col min="13868" max="13868" width="11.5703125" style="1" customWidth="1"/>
    <col min="13869" max="13869" width="2.28515625" style="1" customWidth="1"/>
    <col min="13870" max="13870" width="41" style="1" customWidth="1"/>
    <col min="13871" max="13871" width="14.28515625" style="1" customWidth="1"/>
    <col min="13872" max="13873" width="11.5703125" style="1" customWidth="1"/>
    <col min="13874" max="13874" width="21.7109375" style="1" customWidth="1"/>
    <col min="13875" max="14066" width="11.42578125" style="1"/>
    <col min="14067" max="14067" width="21.7109375" style="1" customWidth="1"/>
    <col min="14068" max="14068" width="13.7109375" style="1" customWidth="1"/>
    <col min="14069" max="14069" width="38.7109375" style="1" customWidth="1"/>
    <col min="14070" max="14070" width="3" style="1" bestFit="1" customWidth="1"/>
    <col min="14071" max="14071" width="32.28515625" style="1" customWidth="1"/>
    <col min="14072" max="14072" width="46.28515625" style="1" customWidth="1"/>
    <col min="14073" max="14073" width="19" style="1" customWidth="1"/>
    <col min="14074" max="14074" width="0" style="1" hidden="1" customWidth="1"/>
    <col min="14075" max="14075" width="17.7109375" style="1" customWidth="1"/>
    <col min="14076" max="14076" width="0" style="1" hidden="1" customWidth="1"/>
    <col min="14077" max="14077" width="22.28515625" style="1" customWidth="1"/>
    <col min="14078" max="14078" width="5.28515625" style="1" customWidth="1"/>
    <col min="14079" max="14079" width="36.28515625" style="1" customWidth="1"/>
    <col min="14080" max="14080" width="5.7109375" style="1" customWidth="1"/>
    <col min="14081" max="14081" width="0" style="1" hidden="1" customWidth="1"/>
    <col min="14082" max="14082" width="20.7109375" style="1" customWidth="1"/>
    <col min="14083" max="14083" width="4.7109375" style="1" customWidth="1"/>
    <col min="14084" max="14084" width="0" style="1" hidden="1" customWidth="1"/>
    <col min="14085" max="14085" width="24.7109375" style="1" customWidth="1"/>
    <col min="14086" max="14086" width="12.28515625" style="1" customWidth="1"/>
    <col min="14087" max="14087" width="0" style="1" hidden="1" customWidth="1"/>
    <col min="14088" max="14088" width="3.42578125" style="1" customWidth="1"/>
    <col min="14089" max="14089" width="0" style="1" hidden="1" customWidth="1"/>
    <col min="14090" max="14090" width="17.7109375" style="1" customWidth="1"/>
    <col min="14091" max="14091" width="3.42578125" style="1" customWidth="1"/>
    <col min="14092" max="14092" width="0" style="1" hidden="1" customWidth="1"/>
    <col min="14093" max="14093" width="23.7109375" style="1" customWidth="1"/>
    <col min="14094" max="14094" width="10" style="1" customWidth="1"/>
    <col min="14095" max="14095" width="0" style="1" hidden="1" customWidth="1"/>
    <col min="14096" max="14097" width="14.7109375" style="1" customWidth="1"/>
    <col min="14098" max="14098" width="12.7109375" style="1" customWidth="1"/>
    <col min="14099" max="14099" width="3.28515625" style="1" customWidth="1"/>
    <col min="14100" max="14100" width="30.28515625" style="1" customWidth="1"/>
    <col min="14101" max="14101" width="5" style="1" customWidth="1"/>
    <col min="14102" max="14102" width="0" style="1" hidden="1" customWidth="1"/>
    <col min="14103" max="14103" width="14.28515625" style="1" customWidth="1"/>
    <col min="14104" max="14104" width="5.7109375" style="1" customWidth="1"/>
    <col min="14105" max="14105" width="0" style="1" hidden="1" customWidth="1"/>
    <col min="14106" max="14106" width="17.28515625" style="1" customWidth="1"/>
    <col min="14107" max="14107" width="12.7109375" style="1" customWidth="1"/>
    <col min="14108" max="14108" width="0" style="1" hidden="1" customWidth="1"/>
    <col min="14109" max="14109" width="5.28515625" style="1" customWidth="1"/>
    <col min="14110" max="14110" width="0" style="1" hidden="1" customWidth="1"/>
    <col min="14111" max="14111" width="17" style="1" customWidth="1"/>
    <col min="14112" max="14112" width="6.28515625" style="1" customWidth="1"/>
    <col min="14113" max="14113" width="0" style="1" hidden="1" customWidth="1"/>
    <col min="14114" max="14114" width="14.28515625" style="1" customWidth="1"/>
    <col min="14115" max="14115" width="7.5703125" style="1" customWidth="1"/>
    <col min="14116" max="14116" width="0" style="1" hidden="1" customWidth="1"/>
    <col min="14117" max="14118" width="14.28515625" style="1" customWidth="1"/>
    <col min="14119" max="14119" width="20.7109375" style="1" customWidth="1"/>
    <col min="14120" max="14120" width="14.42578125" style="1" customWidth="1"/>
    <col min="14121" max="14121" width="15" style="1" customWidth="1"/>
    <col min="14122" max="14122" width="2.7109375" style="1" customWidth="1"/>
    <col min="14123" max="14123" width="11.7109375" style="1" customWidth="1"/>
    <col min="14124" max="14124" width="11.5703125" style="1" customWidth="1"/>
    <col min="14125" max="14125" width="2.28515625" style="1" customWidth="1"/>
    <col min="14126" max="14126" width="41" style="1" customWidth="1"/>
    <col min="14127" max="14127" width="14.28515625" style="1" customWidth="1"/>
    <col min="14128" max="14129" width="11.5703125" style="1" customWidth="1"/>
    <col min="14130" max="14130" width="21.7109375" style="1" customWidth="1"/>
    <col min="14131" max="14322" width="11.42578125" style="1"/>
    <col min="14323" max="14323" width="21.7109375" style="1" customWidth="1"/>
    <col min="14324" max="14324" width="13.7109375" style="1" customWidth="1"/>
    <col min="14325" max="14325" width="38.7109375" style="1" customWidth="1"/>
    <col min="14326" max="14326" width="3" style="1" bestFit="1" customWidth="1"/>
    <col min="14327" max="14327" width="32.28515625" style="1" customWidth="1"/>
    <col min="14328" max="14328" width="46.28515625" style="1" customWidth="1"/>
    <col min="14329" max="14329" width="19" style="1" customWidth="1"/>
    <col min="14330" max="14330" width="0" style="1" hidden="1" customWidth="1"/>
    <col min="14331" max="14331" width="17.7109375" style="1" customWidth="1"/>
    <col min="14332" max="14332" width="0" style="1" hidden="1" customWidth="1"/>
    <col min="14333" max="14333" width="22.28515625" style="1" customWidth="1"/>
    <col min="14334" max="14334" width="5.28515625" style="1" customWidth="1"/>
    <col min="14335" max="14335" width="36.28515625" style="1" customWidth="1"/>
    <col min="14336" max="14336" width="5.7109375" style="1" customWidth="1"/>
    <col min="14337" max="14337" width="0" style="1" hidden="1" customWidth="1"/>
    <col min="14338" max="14338" width="20.7109375" style="1" customWidth="1"/>
    <col min="14339" max="14339" width="4.7109375" style="1" customWidth="1"/>
    <col min="14340" max="14340" width="0" style="1" hidden="1" customWidth="1"/>
    <col min="14341" max="14341" width="24.7109375" style="1" customWidth="1"/>
    <col min="14342" max="14342" width="12.28515625" style="1" customWidth="1"/>
    <col min="14343" max="14343" width="0" style="1" hidden="1" customWidth="1"/>
    <col min="14344" max="14344" width="3.42578125" style="1" customWidth="1"/>
    <col min="14345" max="14345" width="0" style="1" hidden="1" customWidth="1"/>
    <col min="14346" max="14346" width="17.7109375" style="1" customWidth="1"/>
    <col min="14347" max="14347" width="3.42578125" style="1" customWidth="1"/>
    <col min="14348" max="14348" width="0" style="1" hidden="1" customWidth="1"/>
    <col min="14349" max="14349" width="23.7109375" style="1" customWidth="1"/>
    <col min="14350" max="14350" width="10" style="1" customWidth="1"/>
    <col min="14351" max="14351" width="0" style="1" hidden="1" customWidth="1"/>
    <col min="14352" max="14353" width="14.7109375" style="1" customWidth="1"/>
    <col min="14354" max="14354" width="12.7109375" style="1" customWidth="1"/>
    <col min="14355" max="14355" width="3.28515625" style="1" customWidth="1"/>
    <col min="14356" max="14356" width="30.28515625" style="1" customWidth="1"/>
    <col min="14357" max="14357" width="5" style="1" customWidth="1"/>
    <col min="14358" max="14358" width="0" style="1" hidden="1" customWidth="1"/>
    <col min="14359" max="14359" width="14.28515625" style="1" customWidth="1"/>
    <col min="14360" max="14360" width="5.7109375" style="1" customWidth="1"/>
    <col min="14361" max="14361" width="0" style="1" hidden="1" customWidth="1"/>
    <col min="14362" max="14362" width="17.28515625" style="1" customWidth="1"/>
    <col min="14363" max="14363" width="12.7109375" style="1" customWidth="1"/>
    <col min="14364" max="14364" width="0" style="1" hidden="1" customWidth="1"/>
    <col min="14365" max="14365" width="5.28515625" style="1" customWidth="1"/>
    <col min="14366" max="14366" width="0" style="1" hidden="1" customWidth="1"/>
    <col min="14367" max="14367" width="17" style="1" customWidth="1"/>
    <col min="14368" max="14368" width="6.28515625" style="1" customWidth="1"/>
    <col min="14369" max="14369" width="0" style="1" hidden="1" customWidth="1"/>
    <col min="14370" max="14370" width="14.28515625" style="1" customWidth="1"/>
    <col min="14371" max="14371" width="7.5703125" style="1" customWidth="1"/>
    <col min="14372" max="14372" width="0" style="1" hidden="1" customWidth="1"/>
    <col min="14373" max="14374" width="14.28515625" style="1" customWidth="1"/>
    <col min="14375" max="14375" width="20.7109375" style="1" customWidth="1"/>
    <col min="14376" max="14376" width="14.42578125" style="1" customWidth="1"/>
    <col min="14377" max="14377" width="15" style="1" customWidth="1"/>
    <col min="14378" max="14378" width="2.7109375" style="1" customWidth="1"/>
    <col min="14379" max="14379" width="11.7109375" style="1" customWidth="1"/>
    <col min="14380" max="14380" width="11.5703125" style="1" customWidth="1"/>
    <col min="14381" max="14381" width="2.28515625" style="1" customWidth="1"/>
    <col min="14382" max="14382" width="41" style="1" customWidth="1"/>
    <col min="14383" max="14383" width="14.28515625" style="1" customWidth="1"/>
    <col min="14384" max="14385" width="11.5703125" style="1" customWidth="1"/>
    <col min="14386" max="14386" width="21.7109375" style="1" customWidth="1"/>
    <col min="14387" max="14578" width="11.42578125" style="1"/>
    <col min="14579" max="14579" width="21.7109375" style="1" customWidth="1"/>
    <col min="14580" max="14580" width="13.7109375" style="1" customWidth="1"/>
    <col min="14581" max="14581" width="38.7109375" style="1" customWidth="1"/>
    <col min="14582" max="14582" width="3" style="1" bestFit="1" customWidth="1"/>
    <col min="14583" max="14583" width="32.28515625" style="1" customWidth="1"/>
    <col min="14584" max="14584" width="46.28515625" style="1" customWidth="1"/>
    <col min="14585" max="14585" width="19" style="1" customWidth="1"/>
    <col min="14586" max="14586" width="0" style="1" hidden="1" customWidth="1"/>
    <col min="14587" max="14587" width="17.7109375" style="1" customWidth="1"/>
    <col min="14588" max="14588" width="0" style="1" hidden="1" customWidth="1"/>
    <col min="14589" max="14589" width="22.28515625" style="1" customWidth="1"/>
    <col min="14590" max="14590" width="5.28515625" style="1" customWidth="1"/>
    <col min="14591" max="14591" width="36.28515625" style="1" customWidth="1"/>
    <col min="14592" max="14592" width="5.7109375" style="1" customWidth="1"/>
    <col min="14593" max="14593" width="0" style="1" hidden="1" customWidth="1"/>
    <col min="14594" max="14594" width="20.7109375" style="1" customWidth="1"/>
    <col min="14595" max="14595" width="4.7109375" style="1" customWidth="1"/>
    <col min="14596" max="14596" width="0" style="1" hidden="1" customWidth="1"/>
    <col min="14597" max="14597" width="24.7109375" style="1" customWidth="1"/>
    <col min="14598" max="14598" width="12.28515625" style="1" customWidth="1"/>
    <col min="14599" max="14599" width="0" style="1" hidden="1" customWidth="1"/>
    <col min="14600" max="14600" width="3.42578125" style="1" customWidth="1"/>
    <col min="14601" max="14601" width="0" style="1" hidden="1" customWidth="1"/>
    <col min="14602" max="14602" width="17.7109375" style="1" customWidth="1"/>
    <col min="14603" max="14603" width="3.42578125" style="1" customWidth="1"/>
    <col min="14604" max="14604" width="0" style="1" hidden="1" customWidth="1"/>
    <col min="14605" max="14605" width="23.7109375" style="1" customWidth="1"/>
    <col min="14606" max="14606" width="10" style="1" customWidth="1"/>
    <col min="14607" max="14607" width="0" style="1" hidden="1" customWidth="1"/>
    <col min="14608" max="14609" width="14.7109375" style="1" customWidth="1"/>
    <col min="14610" max="14610" width="12.7109375" style="1" customWidth="1"/>
    <col min="14611" max="14611" width="3.28515625" style="1" customWidth="1"/>
    <col min="14612" max="14612" width="30.28515625" style="1" customWidth="1"/>
    <col min="14613" max="14613" width="5" style="1" customWidth="1"/>
    <col min="14614" max="14614" width="0" style="1" hidden="1" customWidth="1"/>
    <col min="14615" max="14615" width="14.28515625" style="1" customWidth="1"/>
    <col min="14616" max="14616" width="5.7109375" style="1" customWidth="1"/>
    <col min="14617" max="14617" width="0" style="1" hidden="1" customWidth="1"/>
    <col min="14618" max="14618" width="17.28515625" style="1" customWidth="1"/>
    <col min="14619" max="14619" width="12.7109375" style="1" customWidth="1"/>
    <col min="14620" max="14620" width="0" style="1" hidden="1" customWidth="1"/>
    <col min="14621" max="14621" width="5.28515625" style="1" customWidth="1"/>
    <col min="14622" max="14622" width="0" style="1" hidden="1" customWidth="1"/>
    <col min="14623" max="14623" width="17" style="1" customWidth="1"/>
    <col min="14624" max="14624" width="6.28515625" style="1" customWidth="1"/>
    <col min="14625" max="14625" width="0" style="1" hidden="1" customWidth="1"/>
    <col min="14626" max="14626" width="14.28515625" style="1" customWidth="1"/>
    <col min="14627" max="14627" width="7.5703125" style="1" customWidth="1"/>
    <col min="14628" max="14628" width="0" style="1" hidden="1" customWidth="1"/>
    <col min="14629" max="14630" width="14.28515625" style="1" customWidth="1"/>
    <col min="14631" max="14631" width="20.7109375" style="1" customWidth="1"/>
    <col min="14632" max="14632" width="14.42578125" style="1" customWidth="1"/>
    <col min="14633" max="14633" width="15" style="1" customWidth="1"/>
    <col min="14634" max="14634" width="2.7109375" style="1" customWidth="1"/>
    <col min="14635" max="14635" width="11.7109375" style="1" customWidth="1"/>
    <col min="14636" max="14636" width="11.5703125" style="1" customWidth="1"/>
    <col min="14637" max="14637" width="2.28515625" style="1" customWidth="1"/>
    <col min="14638" max="14638" width="41" style="1" customWidth="1"/>
    <col min="14639" max="14639" width="14.28515625" style="1" customWidth="1"/>
    <col min="14640" max="14641" width="11.5703125" style="1" customWidth="1"/>
    <col min="14642" max="14642" width="21.7109375" style="1" customWidth="1"/>
    <col min="14643" max="14834" width="11.42578125" style="1"/>
    <col min="14835" max="14835" width="21.7109375" style="1" customWidth="1"/>
    <col min="14836" max="14836" width="13.7109375" style="1" customWidth="1"/>
    <col min="14837" max="14837" width="38.7109375" style="1" customWidth="1"/>
    <col min="14838" max="14838" width="3" style="1" bestFit="1" customWidth="1"/>
    <col min="14839" max="14839" width="32.28515625" style="1" customWidth="1"/>
    <col min="14840" max="14840" width="46.28515625" style="1" customWidth="1"/>
    <col min="14841" max="14841" width="19" style="1" customWidth="1"/>
    <col min="14842" max="14842" width="0" style="1" hidden="1" customWidth="1"/>
    <col min="14843" max="14843" width="17.7109375" style="1" customWidth="1"/>
    <col min="14844" max="14844" width="0" style="1" hidden="1" customWidth="1"/>
    <col min="14845" max="14845" width="22.28515625" style="1" customWidth="1"/>
    <col min="14846" max="14846" width="5.28515625" style="1" customWidth="1"/>
    <col min="14847" max="14847" width="36.28515625" style="1" customWidth="1"/>
    <col min="14848" max="14848" width="5.7109375" style="1" customWidth="1"/>
    <col min="14849" max="14849" width="0" style="1" hidden="1" customWidth="1"/>
    <col min="14850" max="14850" width="20.7109375" style="1" customWidth="1"/>
    <col min="14851" max="14851" width="4.7109375" style="1" customWidth="1"/>
    <col min="14852" max="14852" width="0" style="1" hidden="1" customWidth="1"/>
    <col min="14853" max="14853" width="24.7109375" style="1" customWidth="1"/>
    <col min="14854" max="14854" width="12.28515625" style="1" customWidth="1"/>
    <col min="14855" max="14855" width="0" style="1" hidden="1" customWidth="1"/>
    <col min="14856" max="14856" width="3.42578125" style="1" customWidth="1"/>
    <col min="14857" max="14857" width="0" style="1" hidden="1" customWidth="1"/>
    <col min="14858" max="14858" width="17.7109375" style="1" customWidth="1"/>
    <col min="14859" max="14859" width="3.42578125" style="1" customWidth="1"/>
    <col min="14860" max="14860" width="0" style="1" hidden="1" customWidth="1"/>
    <col min="14861" max="14861" width="23.7109375" style="1" customWidth="1"/>
    <col min="14862" max="14862" width="10" style="1" customWidth="1"/>
    <col min="14863" max="14863" width="0" style="1" hidden="1" customWidth="1"/>
    <col min="14864" max="14865" width="14.7109375" style="1" customWidth="1"/>
    <col min="14866" max="14866" width="12.7109375" style="1" customWidth="1"/>
    <col min="14867" max="14867" width="3.28515625" style="1" customWidth="1"/>
    <col min="14868" max="14868" width="30.28515625" style="1" customWidth="1"/>
    <col min="14869" max="14869" width="5" style="1" customWidth="1"/>
    <col min="14870" max="14870" width="0" style="1" hidden="1" customWidth="1"/>
    <col min="14871" max="14871" width="14.28515625" style="1" customWidth="1"/>
    <col min="14872" max="14872" width="5.7109375" style="1" customWidth="1"/>
    <col min="14873" max="14873" width="0" style="1" hidden="1" customWidth="1"/>
    <col min="14874" max="14874" width="17.28515625" style="1" customWidth="1"/>
    <col min="14875" max="14875" width="12.7109375" style="1" customWidth="1"/>
    <col min="14876" max="14876" width="0" style="1" hidden="1" customWidth="1"/>
    <col min="14877" max="14877" width="5.28515625" style="1" customWidth="1"/>
    <col min="14878" max="14878" width="0" style="1" hidden="1" customWidth="1"/>
    <col min="14879" max="14879" width="17" style="1" customWidth="1"/>
    <col min="14880" max="14880" width="6.28515625" style="1" customWidth="1"/>
    <col min="14881" max="14881" width="0" style="1" hidden="1" customWidth="1"/>
    <col min="14882" max="14882" width="14.28515625" style="1" customWidth="1"/>
    <col min="14883" max="14883" width="7.5703125" style="1" customWidth="1"/>
    <col min="14884" max="14884" width="0" style="1" hidden="1" customWidth="1"/>
    <col min="14885" max="14886" width="14.28515625" style="1" customWidth="1"/>
    <col min="14887" max="14887" width="20.7109375" style="1" customWidth="1"/>
    <col min="14888" max="14888" width="14.42578125" style="1" customWidth="1"/>
    <col min="14889" max="14889" width="15" style="1" customWidth="1"/>
    <col min="14890" max="14890" width="2.7109375" style="1" customWidth="1"/>
    <col min="14891" max="14891" width="11.7109375" style="1" customWidth="1"/>
    <col min="14892" max="14892" width="11.5703125" style="1" customWidth="1"/>
    <col min="14893" max="14893" width="2.28515625" style="1" customWidth="1"/>
    <col min="14894" max="14894" width="41" style="1" customWidth="1"/>
    <col min="14895" max="14895" width="14.28515625" style="1" customWidth="1"/>
    <col min="14896" max="14897" width="11.5703125" style="1" customWidth="1"/>
    <col min="14898" max="14898" width="21.7109375" style="1" customWidth="1"/>
    <col min="14899" max="15090" width="11.42578125" style="1"/>
    <col min="15091" max="15091" width="21.7109375" style="1" customWidth="1"/>
    <col min="15092" max="15092" width="13.7109375" style="1" customWidth="1"/>
    <col min="15093" max="15093" width="38.7109375" style="1" customWidth="1"/>
    <col min="15094" max="15094" width="3" style="1" bestFit="1" customWidth="1"/>
    <col min="15095" max="15095" width="32.28515625" style="1" customWidth="1"/>
    <col min="15096" max="15096" width="46.28515625" style="1" customWidth="1"/>
    <col min="15097" max="15097" width="19" style="1" customWidth="1"/>
    <col min="15098" max="15098" width="0" style="1" hidden="1" customWidth="1"/>
    <col min="15099" max="15099" width="17.7109375" style="1" customWidth="1"/>
    <col min="15100" max="15100" width="0" style="1" hidden="1" customWidth="1"/>
    <col min="15101" max="15101" width="22.28515625" style="1" customWidth="1"/>
    <col min="15102" max="15102" width="5.28515625" style="1" customWidth="1"/>
    <col min="15103" max="15103" width="36.28515625" style="1" customWidth="1"/>
    <col min="15104" max="15104" width="5.7109375" style="1" customWidth="1"/>
    <col min="15105" max="15105" width="0" style="1" hidden="1" customWidth="1"/>
    <col min="15106" max="15106" width="20.7109375" style="1" customWidth="1"/>
    <col min="15107" max="15107" width="4.7109375" style="1" customWidth="1"/>
    <col min="15108" max="15108" width="0" style="1" hidden="1" customWidth="1"/>
    <col min="15109" max="15109" width="24.7109375" style="1" customWidth="1"/>
    <col min="15110" max="15110" width="12.28515625" style="1" customWidth="1"/>
    <col min="15111" max="15111" width="0" style="1" hidden="1" customWidth="1"/>
    <col min="15112" max="15112" width="3.42578125" style="1" customWidth="1"/>
    <col min="15113" max="15113" width="0" style="1" hidden="1" customWidth="1"/>
    <col min="15114" max="15114" width="17.7109375" style="1" customWidth="1"/>
    <col min="15115" max="15115" width="3.42578125" style="1" customWidth="1"/>
    <col min="15116" max="15116" width="0" style="1" hidden="1" customWidth="1"/>
    <col min="15117" max="15117" width="23.7109375" style="1" customWidth="1"/>
    <col min="15118" max="15118" width="10" style="1" customWidth="1"/>
    <col min="15119" max="15119" width="0" style="1" hidden="1" customWidth="1"/>
    <col min="15120" max="15121" width="14.7109375" style="1" customWidth="1"/>
    <col min="15122" max="15122" width="12.7109375" style="1" customWidth="1"/>
    <col min="15123" max="15123" width="3.28515625" style="1" customWidth="1"/>
    <col min="15124" max="15124" width="30.28515625" style="1" customWidth="1"/>
    <col min="15125" max="15125" width="5" style="1" customWidth="1"/>
    <col min="15126" max="15126" width="0" style="1" hidden="1" customWidth="1"/>
    <col min="15127" max="15127" width="14.28515625" style="1" customWidth="1"/>
    <col min="15128" max="15128" width="5.7109375" style="1" customWidth="1"/>
    <col min="15129" max="15129" width="0" style="1" hidden="1" customWidth="1"/>
    <col min="15130" max="15130" width="17.28515625" style="1" customWidth="1"/>
    <col min="15131" max="15131" width="12.7109375" style="1" customWidth="1"/>
    <col min="15132" max="15132" width="0" style="1" hidden="1" customWidth="1"/>
    <col min="15133" max="15133" width="5.28515625" style="1" customWidth="1"/>
    <col min="15134" max="15134" width="0" style="1" hidden="1" customWidth="1"/>
    <col min="15135" max="15135" width="17" style="1" customWidth="1"/>
    <col min="15136" max="15136" width="6.28515625" style="1" customWidth="1"/>
    <col min="15137" max="15137" width="0" style="1" hidden="1" customWidth="1"/>
    <col min="15138" max="15138" width="14.28515625" style="1" customWidth="1"/>
    <col min="15139" max="15139" width="7.5703125" style="1" customWidth="1"/>
    <col min="15140" max="15140" width="0" style="1" hidden="1" customWidth="1"/>
    <col min="15141" max="15142" width="14.28515625" style="1" customWidth="1"/>
    <col min="15143" max="15143" width="20.7109375" style="1" customWidth="1"/>
    <col min="15144" max="15144" width="14.42578125" style="1" customWidth="1"/>
    <col min="15145" max="15145" width="15" style="1" customWidth="1"/>
    <col min="15146" max="15146" width="2.7109375" style="1" customWidth="1"/>
    <col min="15147" max="15147" width="11.7109375" style="1" customWidth="1"/>
    <col min="15148" max="15148" width="11.5703125" style="1" customWidth="1"/>
    <col min="15149" max="15149" width="2.28515625" style="1" customWidth="1"/>
    <col min="15150" max="15150" width="41" style="1" customWidth="1"/>
    <col min="15151" max="15151" width="14.28515625" style="1" customWidth="1"/>
    <col min="15152" max="15153" width="11.5703125" style="1" customWidth="1"/>
    <col min="15154" max="15154" width="21.7109375" style="1" customWidth="1"/>
    <col min="15155" max="15346" width="11.42578125" style="1"/>
    <col min="15347" max="15347" width="21.7109375" style="1" customWidth="1"/>
    <col min="15348" max="15348" width="13.7109375" style="1" customWidth="1"/>
    <col min="15349" max="15349" width="38.7109375" style="1" customWidth="1"/>
    <col min="15350" max="15350" width="3" style="1" bestFit="1" customWidth="1"/>
    <col min="15351" max="15351" width="32.28515625" style="1" customWidth="1"/>
    <col min="15352" max="15352" width="46.28515625" style="1" customWidth="1"/>
    <col min="15353" max="15353" width="19" style="1" customWidth="1"/>
    <col min="15354" max="15354" width="0" style="1" hidden="1" customWidth="1"/>
    <col min="15355" max="15355" width="17.7109375" style="1" customWidth="1"/>
    <col min="15356" max="15356" width="0" style="1" hidden="1" customWidth="1"/>
    <col min="15357" max="15357" width="22.28515625" style="1" customWidth="1"/>
    <col min="15358" max="15358" width="5.28515625" style="1" customWidth="1"/>
    <col min="15359" max="15359" width="36.28515625" style="1" customWidth="1"/>
    <col min="15360" max="15360" width="5.7109375" style="1" customWidth="1"/>
    <col min="15361" max="15361" width="0" style="1" hidden="1" customWidth="1"/>
    <col min="15362" max="15362" width="20.7109375" style="1" customWidth="1"/>
    <col min="15363" max="15363" width="4.7109375" style="1" customWidth="1"/>
    <col min="15364" max="15364" width="0" style="1" hidden="1" customWidth="1"/>
    <col min="15365" max="15365" width="24.7109375" style="1" customWidth="1"/>
    <col min="15366" max="15366" width="12.28515625" style="1" customWidth="1"/>
    <col min="15367" max="15367" width="0" style="1" hidden="1" customWidth="1"/>
    <col min="15368" max="15368" width="3.42578125" style="1" customWidth="1"/>
    <col min="15369" max="15369" width="0" style="1" hidden="1" customWidth="1"/>
    <col min="15370" max="15370" width="17.7109375" style="1" customWidth="1"/>
    <col min="15371" max="15371" width="3.42578125" style="1" customWidth="1"/>
    <col min="15372" max="15372" width="0" style="1" hidden="1" customWidth="1"/>
    <col min="15373" max="15373" width="23.7109375" style="1" customWidth="1"/>
    <col min="15374" max="15374" width="10" style="1" customWidth="1"/>
    <col min="15375" max="15375" width="0" style="1" hidden="1" customWidth="1"/>
    <col min="15376" max="15377" width="14.7109375" style="1" customWidth="1"/>
    <col min="15378" max="15378" width="12.7109375" style="1" customWidth="1"/>
    <col min="15379" max="15379" width="3.28515625" style="1" customWidth="1"/>
    <col min="15380" max="15380" width="30.28515625" style="1" customWidth="1"/>
    <col min="15381" max="15381" width="5" style="1" customWidth="1"/>
    <col min="15382" max="15382" width="0" style="1" hidden="1" customWidth="1"/>
    <col min="15383" max="15383" width="14.28515625" style="1" customWidth="1"/>
    <col min="15384" max="15384" width="5.7109375" style="1" customWidth="1"/>
    <col min="15385" max="15385" width="0" style="1" hidden="1" customWidth="1"/>
    <col min="15386" max="15386" width="17.28515625" style="1" customWidth="1"/>
    <col min="15387" max="15387" width="12.7109375" style="1" customWidth="1"/>
    <col min="15388" max="15388" width="0" style="1" hidden="1" customWidth="1"/>
    <col min="15389" max="15389" width="5.28515625" style="1" customWidth="1"/>
    <col min="15390" max="15390" width="0" style="1" hidden="1" customWidth="1"/>
    <col min="15391" max="15391" width="17" style="1" customWidth="1"/>
    <col min="15392" max="15392" width="6.28515625" style="1" customWidth="1"/>
    <col min="15393" max="15393" width="0" style="1" hidden="1" customWidth="1"/>
    <col min="15394" max="15394" width="14.28515625" style="1" customWidth="1"/>
    <col min="15395" max="15395" width="7.5703125" style="1" customWidth="1"/>
    <col min="15396" max="15396" width="0" style="1" hidden="1" customWidth="1"/>
    <col min="15397" max="15398" width="14.28515625" style="1" customWidth="1"/>
    <col min="15399" max="15399" width="20.7109375" style="1" customWidth="1"/>
    <col min="15400" max="15400" width="14.42578125" style="1" customWidth="1"/>
    <col min="15401" max="15401" width="15" style="1" customWidth="1"/>
    <col min="15402" max="15402" width="2.7109375" style="1" customWidth="1"/>
    <col min="15403" max="15403" width="11.7109375" style="1" customWidth="1"/>
    <col min="15404" max="15404" width="11.5703125" style="1" customWidth="1"/>
    <col min="15405" max="15405" width="2.28515625" style="1" customWidth="1"/>
    <col min="15406" max="15406" width="41" style="1" customWidth="1"/>
    <col min="15407" max="15407" width="14.28515625" style="1" customWidth="1"/>
    <col min="15408" max="15409" width="11.5703125" style="1" customWidth="1"/>
    <col min="15410" max="15410" width="21.7109375" style="1" customWidth="1"/>
    <col min="15411" max="15602" width="11.42578125" style="1"/>
    <col min="15603" max="15603" width="21.7109375" style="1" customWidth="1"/>
    <col min="15604" max="15604" width="13.7109375" style="1" customWidth="1"/>
    <col min="15605" max="15605" width="38.7109375" style="1" customWidth="1"/>
    <col min="15606" max="15606" width="3" style="1" bestFit="1" customWidth="1"/>
    <col min="15607" max="15607" width="32.28515625" style="1" customWidth="1"/>
    <col min="15608" max="15608" width="46.28515625" style="1" customWidth="1"/>
    <col min="15609" max="15609" width="19" style="1" customWidth="1"/>
    <col min="15610" max="15610" width="0" style="1" hidden="1" customWidth="1"/>
    <col min="15611" max="15611" width="17.7109375" style="1" customWidth="1"/>
    <col min="15612" max="15612" width="0" style="1" hidden="1" customWidth="1"/>
    <col min="15613" max="15613" width="22.28515625" style="1" customWidth="1"/>
    <col min="15614" max="15614" width="5.28515625" style="1" customWidth="1"/>
    <col min="15615" max="15615" width="36.28515625" style="1" customWidth="1"/>
    <col min="15616" max="15616" width="5.7109375" style="1" customWidth="1"/>
    <col min="15617" max="15617" width="0" style="1" hidden="1" customWidth="1"/>
    <col min="15618" max="15618" width="20.7109375" style="1" customWidth="1"/>
    <col min="15619" max="15619" width="4.7109375" style="1" customWidth="1"/>
    <col min="15620" max="15620" width="0" style="1" hidden="1" customWidth="1"/>
    <col min="15621" max="15621" width="24.7109375" style="1" customWidth="1"/>
    <col min="15622" max="15622" width="12.28515625" style="1" customWidth="1"/>
    <col min="15623" max="15623" width="0" style="1" hidden="1" customWidth="1"/>
    <col min="15624" max="15624" width="3.42578125" style="1" customWidth="1"/>
    <col min="15625" max="15625" width="0" style="1" hidden="1" customWidth="1"/>
    <col min="15626" max="15626" width="17.7109375" style="1" customWidth="1"/>
    <col min="15627" max="15627" width="3.42578125" style="1" customWidth="1"/>
    <col min="15628" max="15628" width="0" style="1" hidden="1" customWidth="1"/>
    <col min="15629" max="15629" width="23.7109375" style="1" customWidth="1"/>
    <col min="15630" max="15630" width="10" style="1" customWidth="1"/>
    <col min="15631" max="15631" width="0" style="1" hidden="1" customWidth="1"/>
    <col min="15632" max="15633" width="14.7109375" style="1" customWidth="1"/>
    <col min="15634" max="15634" width="12.7109375" style="1" customWidth="1"/>
    <col min="15635" max="15635" width="3.28515625" style="1" customWidth="1"/>
    <col min="15636" max="15636" width="30.28515625" style="1" customWidth="1"/>
    <col min="15637" max="15637" width="5" style="1" customWidth="1"/>
    <col min="15638" max="15638" width="0" style="1" hidden="1" customWidth="1"/>
    <col min="15639" max="15639" width="14.28515625" style="1" customWidth="1"/>
    <col min="15640" max="15640" width="5.7109375" style="1" customWidth="1"/>
    <col min="15641" max="15641" width="0" style="1" hidden="1" customWidth="1"/>
    <col min="15642" max="15642" width="17.28515625" style="1" customWidth="1"/>
    <col min="15643" max="15643" width="12.7109375" style="1" customWidth="1"/>
    <col min="15644" max="15644" width="0" style="1" hidden="1" customWidth="1"/>
    <col min="15645" max="15645" width="5.28515625" style="1" customWidth="1"/>
    <col min="15646" max="15646" width="0" style="1" hidden="1" customWidth="1"/>
    <col min="15647" max="15647" width="17" style="1" customWidth="1"/>
    <col min="15648" max="15648" width="6.28515625" style="1" customWidth="1"/>
    <col min="15649" max="15649" width="0" style="1" hidden="1" customWidth="1"/>
    <col min="15650" max="15650" width="14.28515625" style="1" customWidth="1"/>
    <col min="15651" max="15651" width="7.5703125" style="1" customWidth="1"/>
    <col min="15652" max="15652" width="0" style="1" hidden="1" customWidth="1"/>
    <col min="15653" max="15654" width="14.28515625" style="1" customWidth="1"/>
    <col min="15655" max="15655" width="20.7109375" style="1" customWidth="1"/>
    <col min="15656" max="15656" width="14.42578125" style="1" customWidth="1"/>
    <col min="15657" max="15657" width="15" style="1" customWidth="1"/>
    <col min="15658" max="15658" width="2.7109375" style="1" customWidth="1"/>
    <col min="15659" max="15659" width="11.7109375" style="1" customWidth="1"/>
    <col min="15660" max="15660" width="11.5703125" style="1" customWidth="1"/>
    <col min="15661" max="15661" width="2.28515625" style="1" customWidth="1"/>
    <col min="15662" max="15662" width="41" style="1" customWidth="1"/>
    <col min="15663" max="15663" width="14.28515625" style="1" customWidth="1"/>
    <col min="15664" max="15665" width="11.5703125" style="1" customWidth="1"/>
    <col min="15666" max="15666" width="21.7109375" style="1" customWidth="1"/>
    <col min="15667" max="15858" width="11.42578125" style="1"/>
    <col min="15859" max="15859" width="21.7109375" style="1" customWidth="1"/>
    <col min="15860" max="15860" width="13.7109375" style="1" customWidth="1"/>
    <col min="15861" max="15861" width="38.7109375" style="1" customWidth="1"/>
    <col min="15862" max="15862" width="3" style="1" bestFit="1" customWidth="1"/>
    <col min="15863" max="15863" width="32.28515625" style="1" customWidth="1"/>
    <col min="15864" max="15864" width="46.28515625" style="1" customWidth="1"/>
    <col min="15865" max="15865" width="19" style="1" customWidth="1"/>
    <col min="15866" max="15866" width="0" style="1" hidden="1" customWidth="1"/>
    <col min="15867" max="15867" width="17.7109375" style="1" customWidth="1"/>
    <col min="15868" max="15868" width="0" style="1" hidden="1" customWidth="1"/>
    <col min="15869" max="15869" width="22.28515625" style="1" customWidth="1"/>
    <col min="15870" max="15870" width="5.28515625" style="1" customWidth="1"/>
    <col min="15871" max="15871" width="36.28515625" style="1" customWidth="1"/>
    <col min="15872" max="15872" width="5.7109375" style="1" customWidth="1"/>
    <col min="15873" max="15873" width="0" style="1" hidden="1" customWidth="1"/>
    <col min="15874" max="15874" width="20.7109375" style="1" customWidth="1"/>
    <col min="15875" max="15875" width="4.7109375" style="1" customWidth="1"/>
    <col min="15876" max="15876" width="0" style="1" hidden="1" customWidth="1"/>
    <col min="15877" max="15877" width="24.7109375" style="1" customWidth="1"/>
    <col min="15878" max="15878" width="12.28515625" style="1" customWidth="1"/>
    <col min="15879" max="15879" width="0" style="1" hidden="1" customWidth="1"/>
    <col min="15880" max="15880" width="3.42578125" style="1" customWidth="1"/>
    <col min="15881" max="15881" width="0" style="1" hidden="1" customWidth="1"/>
    <col min="15882" max="15882" width="17.7109375" style="1" customWidth="1"/>
    <col min="15883" max="15883" width="3.42578125" style="1" customWidth="1"/>
    <col min="15884" max="15884" width="0" style="1" hidden="1" customWidth="1"/>
    <col min="15885" max="15885" width="23.7109375" style="1" customWidth="1"/>
    <col min="15886" max="15886" width="10" style="1" customWidth="1"/>
    <col min="15887" max="15887" width="0" style="1" hidden="1" customWidth="1"/>
    <col min="15888" max="15889" width="14.7109375" style="1" customWidth="1"/>
    <col min="15890" max="15890" width="12.7109375" style="1" customWidth="1"/>
    <col min="15891" max="15891" width="3.28515625" style="1" customWidth="1"/>
    <col min="15892" max="15892" width="30.28515625" style="1" customWidth="1"/>
    <col min="15893" max="15893" width="5" style="1" customWidth="1"/>
    <col min="15894" max="15894" width="0" style="1" hidden="1" customWidth="1"/>
    <col min="15895" max="15895" width="14.28515625" style="1" customWidth="1"/>
    <col min="15896" max="15896" width="5.7109375" style="1" customWidth="1"/>
    <col min="15897" max="15897" width="0" style="1" hidden="1" customWidth="1"/>
    <col min="15898" max="15898" width="17.28515625" style="1" customWidth="1"/>
    <col min="15899" max="15899" width="12.7109375" style="1" customWidth="1"/>
    <col min="15900" max="15900" width="0" style="1" hidden="1" customWidth="1"/>
    <col min="15901" max="15901" width="5.28515625" style="1" customWidth="1"/>
    <col min="15902" max="15902" width="0" style="1" hidden="1" customWidth="1"/>
    <col min="15903" max="15903" width="17" style="1" customWidth="1"/>
    <col min="15904" max="15904" width="6.28515625" style="1" customWidth="1"/>
    <col min="15905" max="15905" width="0" style="1" hidden="1" customWidth="1"/>
    <col min="15906" max="15906" width="14.28515625" style="1" customWidth="1"/>
    <col min="15907" max="15907" width="7.5703125" style="1" customWidth="1"/>
    <col min="15908" max="15908" width="0" style="1" hidden="1" customWidth="1"/>
    <col min="15909" max="15910" width="14.28515625" style="1" customWidth="1"/>
    <col min="15911" max="15911" width="20.7109375" style="1" customWidth="1"/>
    <col min="15912" max="15912" width="14.42578125" style="1" customWidth="1"/>
    <col min="15913" max="15913" width="15" style="1" customWidth="1"/>
    <col min="15914" max="15914" width="2.7109375" style="1" customWidth="1"/>
    <col min="15915" max="15915" width="11.7109375" style="1" customWidth="1"/>
    <col min="15916" max="15916" width="11.5703125" style="1" customWidth="1"/>
    <col min="15917" max="15917" width="2.28515625" style="1" customWidth="1"/>
    <col min="15918" max="15918" width="41" style="1" customWidth="1"/>
    <col min="15919" max="15919" width="14.28515625" style="1" customWidth="1"/>
    <col min="15920" max="15921" width="11.5703125" style="1" customWidth="1"/>
    <col min="15922" max="15922" width="21.7109375" style="1" customWidth="1"/>
    <col min="15923" max="16114" width="11.42578125" style="1"/>
    <col min="16115" max="16115" width="21.7109375" style="1" customWidth="1"/>
    <col min="16116" max="16116" width="13.7109375" style="1" customWidth="1"/>
    <col min="16117" max="16117" width="38.7109375" style="1" customWidth="1"/>
    <col min="16118" max="16118" width="3" style="1" bestFit="1" customWidth="1"/>
    <col min="16119" max="16119" width="32.28515625" style="1" customWidth="1"/>
    <col min="16120" max="16120" width="46.28515625" style="1" customWidth="1"/>
    <col min="16121" max="16121" width="19" style="1" customWidth="1"/>
    <col min="16122" max="16122" width="0" style="1" hidden="1" customWidth="1"/>
    <col min="16123" max="16123" width="17.7109375" style="1" customWidth="1"/>
    <col min="16124" max="16124" width="0" style="1" hidden="1" customWidth="1"/>
    <col min="16125" max="16125" width="22.28515625" style="1" customWidth="1"/>
    <col min="16126" max="16126" width="5.28515625" style="1" customWidth="1"/>
    <col min="16127" max="16127" width="36.28515625" style="1" customWidth="1"/>
    <col min="16128" max="16128" width="5.7109375" style="1" customWidth="1"/>
    <col min="16129" max="16129" width="0" style="1" hidden="1" customWidth="1"/>
    <col min="16130" max="16130" width="20.7109375" style="1" customWidth="1"/>
    <col min="16131" max="16131" width="4.7109375" style="1" customWidth="1"/>
    <col min="16132" max="16132" width="0" style="1" hidden="1" customWidth="1"/>
    <col min="16133" max="16133" width="24.7109375" style="1" customWidth="1"/>
    <col min="16134" max="16134" width="12.28515625" style="1" customWidth="1"/>
    <col min="16135" max="16135" width="0" style="1" hidden="1" customWidth="1"/>
    <col min="16136" max="16136" width="3.42578125" style="1" customWidth="1"/>
    <col min="16137" max="16137" width="0" style="1" hidden="1" customWidth="1"/>
    <col min="16138" max="16138" width="17.7109375" style="1" customWidth="1"/>
    <col min="16139" max="16139" width="3.42578125" style="1" customWidth="1"/>
    <col min="16140" max="16140" width="0" style="1" hidden="1" customWidth="1"/>
    <col min="16141" max="16141" width="23.7109375" style="1" customWidth="1"/>
    <col min="16142" max="16142" width="10" style="1" customWidth="1"/>
    <col min="16143" max="16143" width="0" style="1" hidden="1" customWidth="1"/>
    <col min="16144" max="16145" width="14.7109375" style="1" customWidth="1"/>
    <col min="16146" max="16146" width="12.7109375" style="1" customWidth="1"/>
    <col min="16147" max="16147" width="3.28515625" style="1" customWidth="1"/>
    <col min="16148" max="16148" width="30.28515625" style="1" customWidth="1"/>
    <col min="16149" max="16149" width="5" style="1" customWidth="1"/>
    <col min="16150" max="16150" width="0" style="1" hidden="1" customWidth="1"/>
    <col min="16151" max="16151" width="14.28515625" style="1" customWidth="1"/>
    <col min="16152" max="16152" width="5.7109375" style="1" customWidth="1"/>
    <col min="16153" max="16153" width="0" style="1" hidden="1" customWidth="1"/>
    <col min="16154" max="16154" width="17.28515625" style="1" customWidth="1"/>
    <col min="16155" max="16155" width="12.7109375" style="1" customWidth="1"/>
    <col min="16156" max="16156" width="0" style="1" hidden="1" customWidth="1"/>
    <col min="16157" max="16157" width="5.28515625" style="1" customWidth="1"/>
    <col min="16158" max="16158" width="0" style="1" hidden="1" customWidth="1"/>
    <col min="16159" max="16159" width="17" style="1" customWidth="1"/>
    <col min="16160" max="16160" width="6.28515625" style="1" customWidth="1"/>
    <col min="16161" max="16161" width="0" style="1" hidden="1" customWidth="1"/>
    <col min="16162" max="16162" width="14.28515625" style="1" customWidth="1"/>
    <col min="16163" max="16163" width="7.5703125" style="1" customWidth="1"/>
    <col min="16164" max="16164" width="0" style="1" hidden="1" customWidth="1"/>
    <col min="16165" max="16166" width="14.28515625" style="1" customWidth="1"/>
    <col min="16167" max="16167" width="20.7109375" style="1" customWidth="1"/>
    <col min="16168" max="16168" width="14.42578125" style="1" customWidth="1"/>
    <col min="16169" max="16169" width="15" style="1" customWidth="1"/>
    <col min="16170" max="16170" width="2.7109375" style="1" customWidth="1"/>
    <col min="16171" max="16171" width="11.7109375" style="1" customWidth="1"/>
    <col min="16172" max="16172" width="11.5703125" style="1" customWidth="1"/>
    <col min="16173" max="16173" width="2.28515625" style="1" customWidth="1"/>
    <col min="16174" max="16174" width="41" style="1" customWidth="1"/>
    <col min="16175" max="16175" width="14.28515625" style="1" customWidth="1"/>
    <col min="16176" max="16177" width="11.5703125" style="1" customWidth="1"/>
    <col min="16178" max="16178" width="21.7109375" style="1" customWidth="1"/>
    <col min="16179" max="16372" width="11.42578125" style="1"/>
    <col min="16373" max="16384" width="11.5703125" style="1" customWidth="1"/>
  </cols>
  <sheetData>
    <row r="1" spans="1:80" ht="18.7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471"/>
      <c r="AM1" s="699" t="s">
        <v>154</v>
      </c>
      <c r="AN1" s="699"/>
      <c r="AO1" s="700"/>
      <c r="AP1" s="717" t="s">
        <v>523</v>
      </c>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80" ht="18"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t="s">
        <v>159</v>
      </c>
      <c r="AJ2" s="688"/>
      <c r="AK2" s="688"/>
      <c r="AL2" s="689" t="s">
        <v>160</v>
      </c>
      <c r="AM2" s="689"/>
      <c r="AN2" s="689"/>
      <c r="AO2" s="690" t="s">
        <v>9</v>
      </c>
      <c r="AP2" s="691" t="s">
        <v>161</v>
      </c>
      <c r="AQ2" s="685"/>
      <c r="AR2" s="685" t="s">
        <v>126</v>
      </c>
      <c r="AS2" s="685" t="s">
        <v>162</v>
      </c>
      <c r="AT2" s="685" t="s">
        <v>163</v>
      </c>
      <c r="AU2" s="685" t="s">
        <v>164</v>
      </c>
      <c r="AV2" s="715" t="s">
        <v>165</v>
      </c>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80" s="15" customFormat="1" ht="51" customHeight="1" thickBot="1" x14ac:dyDescent="0.3">
      <c r="A3" s="136" t="s">
        <v>166</v>
      </c>
      <c r="B3" s="404" t="s">
        <v>124</v>
      </c>
      <c r="C3" s="404" t="s">
        <v>6</v>
      </c>
      <c r="D3" s="404" t="s">
        <v>1</v>
      </c>
      <c r="E3" s="404" t="s">
        <v>2</v>
      </c>
      <c r="F3" s="404" t="s">
        <v>167</v>
      </c>
      <c r="G3" s="713" t="s">
        <v>168</v>
      </c>
      <c r="H3" s="713"/>
      <c r="I3" s="404" t="s">
        <v>169</v>
      </c>
      <c r="J3" s="404" t="s">
        <v>16</v>
      </c>
      <c r="K3" s="404" t="s">
        <v>170</v>
      </c>
      <c r="L3" s="404" t="s">
        <v>171</v>
      </c>
      <c r="M3" s="404" t="s">
        <v>13</v>
      </c>
      <c r="N3" s="404" t="s">
        <v>147</v>
      </c>
      <c r="O3" s="404" t="s">
        <v>14</v>
      </c>
      <c r="P3" s="404" t="s">
        <v>147</v>
      </c>
      <c r="Q3" s="404" t="s">
        <v>15</v>
      </c>
      <c r="R3" s="404" t="s">
        <v>147</v>
      </c>
      <c r="S3" s="404" t="s">
        <v>172</v>
      </c>
      <c r="T3" s="404" t="s">
        <v>11</v>
      </c>
      <c r="U3" s="137" t="s">
        <v>173</v>
      </c>
      <c r="V3" s="138" t="s">
        <v>174</v>
      </c>
      <c r="W3" s="137" t="s">
        <v>147</v>
      </c>
      <c r="X3" s="138" t="s">
        <v>175</v>
      </c>
      <c r="Y3" s="137" t="s">
        <v>147</v>
      </c>
      <c r="Z3" s="138" t="s">
        <v>176</v>
      </c>
      <c r="AA3" s="138" t="s">
        <v>147</v>
      </c>
      <c r="AB3" s="138" t="s">
        <v>177</v>
      </c>
      <c r="AC3" s="714"/>
      <c r="AD3" s="405" t="s">
        <v>5</v>
      </c>
      <c r="AE3" s="139" t="s">
        <v>178</v>
      </c>
      <c r="AF3" s="405" t="s">
        <v>179</v>
      </c>
      <c r="AG3" s="405" t="s">
        <v>178</v>
      </c>
      <c r="AH3" s="714"/>
      <c r="AI3" s="405" t="s">
        <v>180</v>
      </c>
      <c r="AJ3" s="714" t="s">
        <v>7</v>
      </c>
      <c r="AK3" s="714"/>
      <c r="AL3" s="719"/>
      <c r="AM3" s="719"/>
      <c r="AN3" s="719"/>
      <c r="AO3" s="720"/>
      <c r="AP3" s="691"/>
      <c r="AQ3" s="685"/>
      <c r="AR3" s="685"/>
      <c r="AS3" s="685"/>
      <c r="AT3" s="685"/>
      <c r="AU3" s="685"/>
      <c r="AV3" s="392" t="s">
        <v>184</v>
      </c>
      <c r="AW3" s="392" t="s">
        <v>185</v>
      </c>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489" t="s">
        <v>1558</v>
      </c>
    </row>
    <row r="4" spans="1:80" ht="161.25" customHeight="1" x14ac:dyDescent="0.25">
      <c r="A4" s="674" t="s">
        <v>187</v>
      </c>
      <c r="B4" s="647" t="s">
        <v>101</v>
      </c>
      <c r="C4" s="647" t="s">
        <v>89</v>
      </c>
      <c r="D4" s="647" t="s">
        <v>12</v>
      </c>
      <c r="E4" s="647" t="s">
        <v>34</v>
      </c>
      <c r="F4" s="962" t="s">
        <v>1094</v>
      </c>
      <c r="G4" s="664" t="s">
        <v>951</v>
      </c>
      <c r="H4" s="647" t="s">
        <v>1095</v>
      </c>
      <c r="I4" s="676" t="s">
        <v>1096</v>
      </c>
      <c r="J4" s="647" t="s">
        <v>32</v>
      </c>
      <c r="K4" s="647">
        <v>72</v>
      </c>
      <c r="L4" s="651">
        <f>IF(J4="Diaria",+(K4/360),IF(J4="Mensual",+(K4/12),IF(J4="Bimestral",+(K4/6),IF(J4="Trimestral",+(K4/4),IF(J4="Semestral",+(K4/2),IF(J4="Anual",+(K4/1),""))))))</f>
        <v>0.2</v>
      </c>
      <c r="M4" s="647" t="s">
        <v>70</v>
      </c>
      <c r="N4" s="64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647" t="s">
        <v>61</v>
      </c>
      <c r="P4" s="64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647" t="s">
        <v>70</v>
      </c>
      <c r="R4" s="64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39" t="s">
        <v>69</v>
      </c>
      <c r="T4" s="639" t="s">
        <v>43</v>
      </c>
      <c r="U4" s="639">
        <f>+MAX(N4,P4,R4)</f>
        <v>0.6</v>
      </c>
      <c r="V4" s="659" t="str">
        <f>IF(L4&lt;=20%,"Muy baja",IF(L4&lt;=40%,"Baja",IF(L4&lt;=60%,"Media",IF(L4&lt;=80%,"Alta",IF(L4&lt;=100%,"Muy alta",IF(L4&gt;=100%,"Muy alta",""))))))</f>
        <v>Muy baja</v>
      </c>
      <c r="W4" s="627">
        <v>0.2</v>
      </c>
      <c r="X4" s="643" t="e">
        <f>IF(#REF!=20%,"Leve",IF(U4=40%,"Menor",IF(U4=60%,"Moderado",IF(U4=80%,"Mayor",IF(U4=100%,"Catastrófico","")))))</f>
        <v>#REF!</v>
      </c>
      <c r="Y4" s="668">
        <v>0.6</v>
      </c>
      <c r="Z4" s="631" t="s">
        <v>53</v>
      </c>
      <c r="AA4" s="627">
        <f>IF(Z4="Bajo",25%,IF(Z4="Moderado",50%,IF(Z4="Alto",75%,IF(Z4="Extremo",100%,""))))</f>
        <v>0.5</v>
      </c>
      <c r="AB4" s="960" t="s">
        <v>1097</v>
      </c>
      <c r="AC4" s="514" t="s">
        <v>1334</v>
      </c>
      <c r="AD4" s="50" t="s">
        <v>37</v>
      </c>
      <c r="AE4" s="22">
        <f>IF(AD4="Preventivo",25%,IF(AD4="Detectivo",15%,IF(AD4="Correctivo",10%,"")))</f>
        <v>0.15</v>
      </c>
      <c r="AF4" s="385" t="s">
        <v>195</v>
      </c>
      <c r="AG4" s="22">
        <f>IF(AF4="Manual",15%,IF(AF4="Automático",25%,""))</f>
        <v>0.15</v>
      </c>
      <c r="AH4" s="22">
        <f>+AG4+AE4</f>
        <v>0.3</v>
      </c>
      <c r="AI4" s="385" t="s">
        <v>196</v>
      </c>
      <c r="AJ4" s="362" t="s">
        <v>23</v>
      </c>
      <c r="AK4" s="385" t="s">
        <v>1333</v>
      </c>
      <c r="AL4" s="385">
        <f>+AH4*AA4</f>
        <v>0.15</v>
      </c>
      <c r="AM4" s="466">
        <f>+AA4-AL4</f>
        <v>0.35</v>
      </c>
      <c r="AN4" s="706" t="str">
        <f>+IF(C4="Corrupción","Moderado",IF(AM5&lt;=25%,"Bajo",IF(AM5&lt;=50%,"Moderado",IF(AM5&lt;=75%,"Alto",IF(AM5&gt;75%,"Extremo","")))))</f>
        <v>Bajo</v>
      </c>
      <c r="AO4" s="633" t="s">
        <v>56</v>
      </c>
      <c r="AP4" s="152">
        <v>1</v>
      </c>
      <c r="AQ4" s="33" t="s">
        <v>1098</v>
      </c>
      <c r="AR4" s="377" t="s">
        <v>1099</v>
      </c>
      <c r="AS4" s="376"/>
      <c r="AT4" s="376"/>
      <c r="AU4" s="377"/>
      <c r="AV4" s="83"/>
      <c r="AW4" s="84"/>
      <c r="AX4" s="34"/>
      <c r="AY4" s="84"/>
      <c r="AZ4" s="84"/>
      <c r="BA4" s="34"/>
      <c r="BB4" s="156"/>
      <c r="BC4" s="179"/>
      <c r="BD4" s="601">
        <v>45169</v>
      </c>
      <c r="BE4" s="34"/>
      <c r="BF4" s="97"/>
      <c r="BG4" s="97"/>
      <c r="BH4" s="97"/>
      <c r="BI4" s="34">
        <v>45230</v>
      </c>
      <c r="BJ4" s="34"/>
      <c r="BK4" s="97"/>
      <c r="BL4" s="97"/>
      <c r="BM4" s="97"/>
      <c r="BN4" s="34">
        <v>45291</v>
      </c>
      <c r="BO4" s="34"/>
      <c r="BP4" s="97"/>
      <c r="BQ4" s="97"/>
      <c r="BR4" s="97"/>
    </row>
    <row r="5" spans="1:80" ht="121.5" customHeight="1" thickBot="1" x14ac:dyDescent="0.3">
      <c r="A5" s="823"/>
      <c r="B5" s="825"/>
      <c r="C5" s="825"/>
      <c r="D5" s="825"/>
      <c r="E5" s="825"/>
      <c r="F5" s="963"/>
      <c r="G5" s="885"/>
      <c r="H5" s="825"/>
      <c r="I5" s="832"/>
      <c r="J5" s="825"/>
      <c r="K5" s="825"/>
      <c r="L5" s="828"/>
      <c r="M5" s="825"/>
      <c r="N5" s="825"/>
      <c r="O5" s="825"/>
      <c r="P5" s="825"/>
      <c r="Q5" s="825"/>
      <c r="R5" s="825"/>
      <c r="S5" s="830"/>
      <c r="T5" s="830"/>
      <c r="U5" s="830"/>
      <c r="V5" s="840"/>
      <c r="W5" s="834"/>
      <c r="X5" s="842"/>
      <c r="Y5" s="959"/>
      <c r="Z5" s="836"/>
      <c r="AA5" s="834"/>
      <c r="AB5" s="961"/>
      <c r="AC5" s="252" t="s">
        <v>1332</v>
      </c>
      <c r="AD5" s="28" t="s">
        <v>54</v>
      </c>
      <c r="AE5" s="37">
        <f>IF(AD5="Preventivo",25%,IF(AD5="Detectivo",15%,IF(AD5="Correctivo",10%,"")))</f>
        <v>0.25</v>
      </c>
      <c r="AF5" s="403" t="s">
        <v>195</v>
      </c>
      <c r="AG5" s="37">
        <f>IF(AF5="Manual",15%,IF(AF5="Automático",25%,""))</f>
        <v>0.15</v>
      </c>
      <c r="AH5" s="37">
        <f>+AG5+AE5</f>
        <v>0.4</v>
      </c>
      <c r="AI5" s="403" t="s">
        <v>196</v>
      </c>
      <c r="AJ5" s="363" t="s">
        <v>23</v>
      </c>
      <c r="AK5" s="403" t="s">
        <v>1100</v>
      </c>
      <c r="AL5" s="403">
        <f>+AM4*AH5</f>
        <v>0.13999999999999999</v>
      </c>
      <c r="AM5" s="467">
        <f>+AM4-AL5</f>
        <v>0.21</v>
      </c>
      <c r="AN5" s="711"/>
      <c r="AO5" s="712"/>
      <c r="AP5" s="158">
        <v>2</v>
      </c>
      <c r="AQ5" s="33" t="s">
        <v>1101</v>
      </c>
      <c r="AR5" s="377" t="s">
        <v>1099</v>
      </c>
      <c r="AS5" s="376"/>
      <c r="AT5" s="376"/>
      <c r="AU5" s="377"/>
      <c r="AV5" s="83"/>
      <c r="AW5" s="84"/>
      <c r="AX5" s="34"/>
      <c r="AY5" s="84"/>
      <c r="AZ5" s="84"/>
      <c r="BA5" s="34"/>
      <c r="BB5" s="156"/>
      <c r="BC5" s="180"/>
      <c r="BD5" s="601">
        <v>45169</v>
      </c>
      <c r="BE5" s="34"/>
      <c r="BF5" s="97"/>
      <c r="BG5" s="97"/>
      <c r="BH5" s="97"/>
      <c r="BI5" s="34">
        <v>45230</v>
      </c>
      <c r="BJ5" s="34"/>
      <c r="BK5" s="97"/>
      <c r="BL5" s="97"/>
      <c r="BM5" s="97"/>
      <c r="BN5" s="34">
        <v>45291</v>
      </c>
      <c r="BO5" s="34"/>
      <c r="BP5" s="97"/>
      <c r="BQ5" s="97"/>
      <c r="BR5" s="97"/>
    </row>
    <row r="6" spans="1:80" ht="132.75" customHeight="1" thickBot="1" x14ac:dyDescent="0.3">
      <c r="A6" s="901" t="s">
        <v>187</v>
      </c>
      <c r="B6" s="663" t="s">
        <v>101</v>
      </c>
      <c r="C6" s="663" t="s">
        <v>89</v>
      </c>
      <c r="D6" s="663" t="s">
        <v>12</v>
      </c>
      <c r="E6" s="663" t="s">
        <v>34</v>
      </c>
      <c r="F6" s="950" t="s">
        <v>1102</v>
      </c>
      <c r="G6" s="665" t="s">
        <v>1660</v>
      </c>
      <c r="H6" s="663" t="s">
        <v>1103</v>
      </c>
      <c r="I6" s="663" t="s">
        <v>1331</v>
      </c>
      <c r="J6" s="663" t="s">
        <v>32</v>
      </c>
      <c r="K6" s="663">
        <v>72</v>
      </c>
      <c r="L6" s="673">
        <f>IF(J6="Diaria",+(K6/360),IF(J6="Mensual",+(K6/12),IF(J6="Bimestral",+(K6/6),IF(J6="Trimestral",+(K6/4),IF(J6="Semestral",+(K6/2),IF(J6="Anual",+(K6/1),""))))))</f>
        <v>0.2</v>
      </c>
      <c r="M6" s="663" t="s">
        <v>70</v>
      </c>
      <c r="N6" s="37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663" t="s">
        <v>61</v>
      </c>
      <c r="P6" s="37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0.6</v>
      </c>
      <c r="Q6" s="663" t="s">
        <v>70</v>
      </c>
      <c r="R6" s="37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658" t="s">
        <v>69</v>
      </c>
      <c r="T6" s="658" t="s">
        <v>43</v>
      </c>
      <c r="U6" s="368">
        <f>+MAX(N6,P6,R6)</f>
        <v>0.6</v>
      </c>
      <c r="V6" s="660" t="str">
        <f>IF(L6&lt;=20%,"Muy baja",IF(L6&lt;=40%,"Baja",IF(L6&lt;=60%,"Media",IF(L6&lt;=80%,"Alta",IF(L6&lt;=100%,"Muy alta",IF(L6&gt;=100%,"Muy alta",""))))))</f>
        <v>Muy baja</v>
      </c>
      <c r="W6" s="371">
        <v>0.2</v>
      </c>
      <c r="X6" s="662" t="s">
        <v>53</v>
      </c>
      <c r="Y6" s="379">
        <v>0.6</v>
      </c>
      <c r="Z6" s="670" t="s">
        <v>53</v>
      </c>
      <c r="AA6" s="371">
        <f>IF(Z6="Bajo",25%,IF(Z6="Moderado",50%,IF(Z6="Alto",75%,IF(Z6="Extremo",100%,""))))</f>
        <v>0.5</v>
      </c>
      <c r="AB6" s="958" t="s">
        <v>1097</v>
      </c>
      <c r="AC6" s="581" t="s">
        <v>1330</v>
      </c>
      <c r="AD6" s="362" t="s">
        <v>54</v>
      </c>
      <c r="AE6" s="466">
        <f>IF(AD6="Preventivo",25%,IF(AD6="Detectivo",15%,IF(AD6="Correctivo",10%,"")))</f>
        <v>0.25</v>
      </c>
      <c r="AF6" s="385" t="s">
        <v>195</v>
      </c>
      <c r="AG6" s="466">
        <f>IF(AF6="Manual",15%,IF(AF6="Automático",25%,""))</f>
        <v>0.15</v>
      </c>
      <c r="AH6" s="466">
        <f>+AG6+AE6</f>
        <v>0.4</v>
      </c>
      <c r="AI6" s="385" t="s">
        <v>196</v>
      </c>
      <c r="AJ6" s="362" t="s">
        <v>23</v>
      </c>
      <c r="AK6" s="385" t="s">
        <v>1104</v>
      </c>
      <c r="AL6" s="385">
        <f>+AH6*AA6</f>
        <v>0.2</v>
      </c>
      <c r="AM6" s="466">
        <f>+AA6-AL6</f>
        <v>0.3</v>
      </c>
      <c r="AN6" s="813" t="s">
        <v>148</v>
      </c>
      <c r="AO6" s="956" t="s">
        <v>56</v>
      </c>
      <c r="AP6" s="578">
        <v>1</v>
      </c>
      <c r="AQ6" s="461" t="s">
        <v>1105</v>
      </c>
      <c r="AR6" s="377" t="s">
        <v>1329</v>
      </c>
      <c r="AS6" s="376"/>
      <c r="AT6" s="376"/>
      <c r="AU6" s="461"/>
      <c r="AV6" s="579"/>
      <c r="AW6" s="576"/>
      <c r="AX6" s="580"/>
      <c r="AY6" s="576"/>
      <c r="AZ6" s="576"/>
      <c r="BA6" s="577"/>
      <c r="BB6" s="574"/>
      <c r="BC6" s="575"/>
      <c r="BD6" s="601">
        <v>45169</v>
      </c>
      <c r="BE6" s="34"/>
      <c r="BF6" s="97"/>
      <c r="BG6" s="97"/>
      <c r="BH6" s="97"/>
      <c r="BI6" s="34">
        <v>45230</v>
      </c>
      <c r="BJ6" s="34"/>
      <c r="BK6" s="97"/>
      <c r="BL6" s="97"/>
      <c r="BM6" s="97"/>
      <c r="BN6" s="34">
        <v>45291</v>
      </c>
      <c r="BO6" s="34"/>
      <c r="BP6" s="97"/>
      <c r="BQ6" s="97"/>
      <c r="BR6" s="97"/>
    </row>
    <row r="7" spans="1:80" ht="161.25" customHeight="1" thickBot="1" x14ac:dyDescent="0.3">
      <c r="A7" s="901"/>
      <c r="B7" s="663"/>
      <c r="C7" s="663"/>
      <c r="D7" s="663"/>
      <c r="E7" s="663"/>
      <c r="F7" s="950"/>
      <c r="G7" s="665"/>
      <c r="H7" s="663"/>
      <c r="I7" s="663"/>
      <c r="J7" s="663"/>
      <c r="K7" s="663"/>
      <c r="L7" s="673"/>
      <c r="M7" s="663"/>
      <c r="N7" s="87"/>
      <c r="O7" s="663"/>
      <c r="P7" s="87"/>
      <c r="Q7" s="663"/>
      <c r="R7" s="87"/>
      <c r="S7" s="658"/>
      <c r="T7" s="658"/>
      <c r="U7" s="87"/>
      <c r="V7" s="660"/>
      <c r="W7" s="175"/>
      <c r="X7" s="662"/>
      <c r="Y7" s="175"/>
      <c r="Z7" s="670"/>
      <c r="AA7" s="87"/>
      <c r="AB7" s="958"/>
      <c r="AC7" s="513" t="s">
        <v>1328</v>
      </c>
      <c r="AD7" s="50" t="s">
        <v>54</v>
      </c>
      <c r="AE7" s="22">
        <f>IF(AD7="Preventivo",25%,IF(AD7="Detectivo",15%,IF(AD7="Correctivo",10%,"")))</f>
        <v>0.25</v>
      </c>
      <c r="AF7" s="50" t="s">
        <v>195</v>
      </c>
      <c r="AG7" s="22">
        <f>IF(AF7="Manual",15%,IF(AF7="Automático",25%,""))</f>
        <v>0.15</v>
      </c>
      <c r="AH7" s="22">
        <f>+AG7+AE7</f>
        <v>0.4</v>
      </c>
      <c r="AI7" s="50" t="s">
        <v>196</v>
      </c>
      <c r="AJ7" s="50" t="s">
        <v>39</v>
      </c>
      <c r="AK7" s="50"/>
      <c r="AL7" s="385">
        <f>+AH7*AA7</f>
        <v>0</v>
      </c>
      <c r="AM7" s="466">
        <f>+AA7-AL7</f>
        <v>0</v>
      </c>
      <c r="AN7" s="815"/>
      <c r="AO7" s="957"/>
      <c r="AP7" s="182">
        <v>1</v>
      </c>
      <c r="AQ7" s="182" t="s">
        <v>1106</v>
      </c>
      <c r="AR7" s="183" t="s">
        <v>454</v>
      </c>
      <c r="AS7" s="184"/>
      <c r="AT7" s="184"/>
      <c r="AU7" s="185"/>
      <c r="AV7" s="181"/>
      <c r="AW7" s="181"/>
      <c r="AX7" s="181"/>
      <c r="AY7" s="188"/>
      <c r="AZ7" s="181"/>
      <c r="BA7" s="181"/>
      <c r="BB7" s="181"/>
      <c r="BC7" s="181"/>
      <c r="BD7" s="601">
        <v>45169</v>
      </c>
      <c r="BE7" s="34"/>
      <c r="BF7" s="97"/>
      <c r="BG7" s="97"/>
      <c r="BH7" s="97"/>
      <c r="BI7" s="34">
        <v>45230</v>
      </c>
      <c r="BJ7" s="34"/>
      <c r="BK7" s="97"/>
      <c r="BL7" s="97"/>
      <c r="BM7" s="97"/>
      <c r="BN7" s="34">
        <v>45291</v>
      </c>
      <c r="BO7" s="34"/>
      <c r="BP7" s="97"/>
      <c r="BQ7" s="97"/>
      <c r="BR7" s="97"/>
    </row>
    <row r="8" spans="1:80" ht="294" thickBot="1" x14ac:dyDescent="0.3">
      <c r="A8" s="441" t="s">
        <v>197</v>
      </c>
      <c r="B8" s="438" t="s">
        <v>101</v>
      </c>
      <c r="C8" s="438" t="s">
        <v>89</v>
      </c>
      <c r="D8" s="438" t="s">
        <v>76</v>
      </c>
      <c r="E8" s="438" t="s">
        <v>93</v>
      </c>
      <c r="F8" s="442" t="s">
        <v>868</v>
      </c>
      <c r="G8" s="438" t="s">
        <v>1632</v>
      </c>
      <c r="H8" s="438" t="s">
        <v>1604</v>
      </c>
      <c r="I8" s="442" t="s">
        <v>869</v>
      </c>
      <c r="J8" s="438" t="s">
        <v>32</v>
      </c>
      <c r="K8" s="438">
        <v>1</v>
      </c>
      <c r="L8" s="440">
        <f>IF(J8="Diaria",+(K8/360),IF(J8="Mensual",+(K8/12),IF(J8="Bimestral",+(K8/6),IF(J8="Trimestral",+(K8/4),IF(J8="Semestral",+(K8/2),IF(J8="Anual",+(K8/1),""))))))</f>
        <v>2.7777777777777779E-3</v>
      </c>
      <c r="M8" s="438" t="s">
        <v>70</v>
      </c>
      <c r="N8" s="438">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438" t="s">
        <v>30</v>
      </c>
      <c r="P8" s="438">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438" t="s">
        <v>70</v>
      </c>
      <c r="R8" s="43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37" t="s">
        <v>57</v>
      </c>
      <c r="T8" s="437" t="s">
        <v>43</v>
      </c>
      <c r="U8" s="437">
        <f>+MAX(N8,P8,R8)</f>
        <v>0.2</v>
      </c>
      <c r="V8" s="448" t="str">
        <f>IF(L8&lt;=20%,"Muy baja",IF(L8&lt;=40%,"Baja",IF(L8&lt;=60%,"Media",IF(L8&lt;=80%,"Alta",IF(L8&lt;=100%,"Muy alta",IF(L8&gt;=100%,"Muy alta",""))))))</f>
        <v>Muy baja</v>
      </c>
      <c r="W8" s="449">
        <f>+IFERROR(VLOOKUP(V8,Fórmula!$F$1:$G$6,2,FALSE),"")</f>
        <v>0.2</v>
      </c>
      <c r="X8" s="448" t="str">
        <f>IF(U8=20%,"Leve",IF(U8=40%,"Menor",IF(U8=60%,"Moderado",IF(U8=80%,"Mayor",IF(U8=100%,"Catastrófico","")))))</f>
        <v>Leve</v>
      </c>
      <c r="Y8" s="448" t="s">
        <v>20</v>
      </c>
      <c r="Z8" s="449" t="s">
        <v>148</v>
      </c>
      <c r="AA8" s="446" t="s">
        <v>148</v>
      </c>
      <c r="AB8" s="450" t="s">
        <v>870</v>
      </c>
      <c r="AC8" s="74" t="s">
        <v>1605</v>
      </c>
      <c r="AD8" s="75" t="s">
        <v>54</v>
      </c>
      <c r="AE8" s="76" t="s">
        <v>195</v>
      </c>
      <c r="AF8" s="76">
        <v>0.25</v>
      </c>
      <c r="AG8" s="442" t="s">
        <v>195</v>
      </c>
      <c r="AH8" s="22">
        <f t="shared" ref="AH8:AH9" si="0">IF(AG8="Manual",15%,IF(AG8="Automático",25%,""))</f>
        <v>0.15</v>
      </c>
      <c r="AI8" s="22">
        <f t="shared" ref="AI8:AI9" si="1">+AH8+AF8</f>
        <v>0.4</v>
      </c>
      <c r="AJ8" s="385" t="s">
        <v>70</v>
      </c>
      <c r="AK8" s="438" t="s">
        <v>39</v>
      </c>
      <c r="AL8" s="589">
        <v>0.15</v>
      </c>
      <c r="AM8" s="589">
        <v>0.15</v>
      </c>
      <c r="AN8" s="600" t="s">
        <v>148</v>
      </c>
      <c r="AO8" s="602" t="s">
        <v>56</v>
      </c>
      <c r="AP8" s="386">
        <v>1</v>
      </c>
      <c r="AQ8" s="386" t="s">
        <v>1606</v>
      </c>
      <c r="AR8" s="30">
        <v>45108</v>
      </c>
      <c r="AS8" s="30">
        <v>45108</v>
      </c>
      <c r="AT8" s="30">
        <v>45291</v>
      </c>
      <c r="AU8" s="377" t="s">
        <v>1607</v>
      </c>
      <c r="AV8" s="583" t="s">
        <v>148</v>
      </c>
      <c r="AW8" s="583" t="s">
        <v>148</v>
      </c>
      <c r="AX8" s="597" t="s">
        <v>56</v>
      </c>
      <c r="AY8" s="488">
        <v>1</v>
      </c>
      <c r="AZ8" s="386" t="s">
        <v>1606</v>
      </c>
      <c r="BA8" s="310" t="s">
        <v>1621</v>
      </c>
      <c r="BB8" s="30">
        <v>45108</v>
      </c>
      <c r="BC8" s="30">
        <v>45291</v>
      </c>
      <c r="BD8" s="601">
        <v>45169</v>
      </c>
      <c r="BE8" s="34"/>
      <c r="BF8" s="97"/>
      <c r="BG8" s="97"/>
      <c r="BH8" s="97"/>
      <c r="BI8" s="34">
        <v>45230</v>
      </c>
      <c r="BJ8" s="34"/>
      <c r="BK8" s="97"/>
      <c r="BL8" s="97"/>
      <c r="BM8" s="97"/>
      <c r="BN8" s="34">
        <v>45291</v>
      </c>
      <c r="BO8" s="34"/>
      <c r="BP8" s="97"/>
      <c r="BQ8" s="97"/>
      <c r="BR8" s="97"/>
      <c r="BS8" s="566"/>
      <c r="BT8" s="566"/>
      <c r="BU8" s="72"/>
      <c r="BV8" s="72"/>
      <c r="BW8" s="72"/>
      <c r="BX8" s="566"/>
      <c r="BY8" s="566"/>
      <c r="BZ8" s="72"/>
      <c r="CA8" s="72"/>
      <c r="CB8" s="72"/>
    </row>
    <row r="9" spans="1:80" ht="345.75" thickBot="1" x14ac:dyDescent="0.3">
      <c r="A9" s="383" t="s">
        <v>197</v>
      </c>
      <c r="B9" s="438" t="s">
        <v>101</v>
      </c>
      <c r="C9" s="362" t="s">
        <v>89</v>
      </c>
      <c r="D9" s="362" t="s">
        <v>76</v>
      </c>
      <c r="E9" s="362" t="s">
        <v>34</v>
      </c>
      <c r="F9" s="385" t="s">
        <v>568</v>
      </c>
      <c r="G9" s="362" t="s">
        <v>1630</v>
      </c>
      <c r="H9" s="362" t="s">
        <v>569</v>
      </c>
      <c r="I9" s="385" t="s">
        <v>570</v>
      </c>
      <c r="J9" s="362" t="s">
        <v>63</v>
      </c>
      <c r="K9" s="362">
        <v>1</v>
      </c>
      <c r="L9" s="365">
        <v>2.7777777777777779E-3</v>
      </c>
      <c r="M9" s="362" t="s">
        <v>29</v>
      </c>
      <c r="N9" s="362">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62" t="s">
        <v>61</v>
      </c>
      <c r="P9" s="362">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362" t="s">
        <v>70</v>
      </c>
      <c r="R9" s="36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58" t="s">
        <v>57</v>
      </c>
      <c r="T9" s="358" t="s">
        <v>43</v>
      </c>
      <c r="U9" s="358">
        <f>+MAX(N9,P9,R9)</f>
        <v>0.6</v>
      </c>
      <c r="V9" s="369" t="str">
        <f>IF(L9&lt;=20%,"Muy baja",IF(L9&lt;=40%,"Baja",IF(L9&lt;=60%,"Media",IF(L9&lt;=80%,"Alta",IF(L9&lt;=100%,"Muy alta",IF(L9&gt;=100%,"Muy alta",""))))))</f>
        <v>Muy baja</v>
      </c>
      <c r="W9" s="351">
        <f>+IFERROR(VLOOKUP(V9,Fórmula!$F$1:$G$6,2,FALSE),"")</f>
        <v>0.2</v>
      </c>
      <c r="X9" s="360" t="str">
        <f>IF(U9=20%,"Leve",IF(U9=40%,"Menor",IF(U9=60%,"Moderado",IF(U9=80%,"Mayor",IF(U9=100%,"Catastrófico","")))))</f>
        <v>Moderado</v>
      </c>
      <c r="Y9" s="378" t="s">
        <v>53</v>
      </c>
      <c r="Z9" s="355" t="str">
        <f>+IFERROR(VLOOKUP(V9&amp;X9,Fórmula!$C$2:$D$26,2,FALSE),"")</f>
        <v>Moderado</v>
      </c>
      <c r="AA9" s="378" t="s">
        <v>53</v>
      </c>
      <c r="AB9" s="397" t="s">
        <v>571</v>
      </c>
      <c r="AC9" s="60" t="s">
        <v>1598</v>
      </c>
      <c r="AD9" s="50" t="s">
        <v>54</v>
      </c>
      <c r="AE9" s="22" t="s">
        <v>195</v>
      </c>
      <c r="AF9" s="22">
        <v>0.23</v>
      </c>
      <c r="AG9" s="385" t="s">
        <v>195</v>
      </c>
      <c r="AH9" s="22">
        <f t="shared" si="0"/>
        <v>0.15</v>
      </c>
      <c r="AI9" s="22">
        <f t="shared" si="1"/>
        <v>0.38</v>
      </c>
      <c r="AJ9" s="362" t="s">
        <v>23</v>
      </c>
      <c r="AK9" s="385" t="s">
        <v>572</v>
      </c>
      <c r="AL9" s="466">
        <v>0.3</v>
      </c>
      <c r="AM9" s="466">
        <v>0.3</v>
      </c>
      <c r="AN9" s="599" t="s">
        <v>53</v>
      </c>
      <c r="AO9" s="603" t="s">
        <v>56</v>
      </c>
      <c r="AP9" s="587">
        <v>1</v>
      </c>
      <c r="AQ9" s="587" t="s">
        <v>1602</v>
      </c>
      <c r="AR9" s="30">
        <v>45108</v>
      </c>
      <c r="AS9" s="30">
        <v>45108</v>
      </c>
      <c r="AT9" s="30">
        <v>45291</v>
      </c>
      <c r="AU9" s="30" t="s">
        <v>1603</v>
      </c>
      <c r="AV9" s="426" t="s">
        <v>53</v>
      </c>
      <c r="AW9" s="426" t="s">
        <v>53</v>
      </c>
      <c r="AX9" s="597" t="s">
        <v>56</v>
      </c>
      <c r="AY9" s="488">
        <v>1</v>
      </c>
      <c r="AZ9" s="367" t="s">
        <v>1602</v>
      </c>
      <c r="BA9" s="310" t="s">
        <v>1621</v>
      </c>
      <c r="BB9" s="30">
        <v>45108</v>
      </c>
      <c r="BC9" s="30">
        <v>45291</v>
      </c>
      <c r="BD9" s="601">
        <v>45169</v>
      </c>
      <c r="BE9" s="34"/>
      <c r="BF9" s="97"/>
      <c r="BG9" s="97"/>
      <c r="BH9" s="97"/>
      <c r="BI9" s="34">
        <v>45230</v>
      </c>
      <c r="BJ9" s="34"/>
      <c r="BK9" s="97"/>
      <c r="BL9" s="97"/>
      <c r="BM9" s="97"/>
      <c r="BN9" s="34">
        <v>45291</v>
      </c>
      <c r="BO9" s="34"/>
      <c r="BP9" s="97"/>
      <c r="BQ9" s="97"/>
      <c r="BR9" s="97"/>
      <c r="BS9" s="566"/>
      <c r="BT9" s="566"/>
      <c r="BU9" s="72"/>
      <c r="BV9" s="72"/>
      <c r="BW9" s="72"/>
      <c r="BX9" s="566"/>
      <c r="BY9" s="566"/>
      <c r="BZ9" s="72"/>
      <c r="CA9" s="72"/>
      <c r="CB9" s="72"/>
    </row>
    <row r="10" spans="1:80" x14ac:dyDescent="0.25">
      <c r="W10" s="20"/>
      <c r="Y10" s="20"/>
      <c r="AE10" s="20"/>
      <c r="AF10" s="20"/>
      <c r="AG10" s="20"/>
      <c r="AH10" s="20"/>
      <c r="AM10" s="23"/>
    </row>
    <row r="11" spans="1:80" x14ac:dyDescent="0.25">
      <c r="W11" s="20"/>
      <c r="Y11" s="20"/>
      <c r="AE11" s="20"/>
      <c r="AF11" s="20"/>
      <c r="AG11" s="20"/>
      <c r="AH11" s="20"/>
      <c r="AM11" s="23"/>
    </row>
    <row r="12" spans="1:80" x14ac:dyDescent="0.25">
      <c r="W12" s="20"/>
      <c r="Y12" s="20"/>
      <c r="AE12" s="20"/>
      <c r="AF12" s="20"/>
      <c r="AG12" s="20"/>
      <c r="AH12" s="20"/>
      <c r="AM12" s="23"/>
    </row>
    <row r="13" spans="1:80" x14ac:dyDescent="0.25">
      <c r="W13" s="20"/>
      <c r="Y13" s="20"/>
      <c r="AE13" s="20"/>
      <c r="AF13" s="20"/>
      <c r="AG13" s="20"/>
      <c r="AH13" s="20"/>
      <c r="AM13" s="23"/>
    </row>
    <row r="14" spans="1:80" x14ac:dyDescent="0.25">
      <c r="W14" s="20"/>
      <c r="Y14" s="20"/>
      <c r="AE14" s="20"/>
      <c r="AF14" s="20"/>
      <c r="AG14" s="20"/>
      <c r="AH14" s="20"/>
      <c r="AM14" s="23"/>
    </row>
    <row r="15" spans="1:80" x14ac:dyDescent="0.25">
      <c r="W15" s="20"/>
      <c r="Y15" s="20"/>
      <c r="AE15" s="20"/>
      <c r="AF15" s="20"/>
      <c r="AG15" s="20"/>
      <c r="AH15" s="20"/>
      <c r="AM15" s="23"/>
    </row>
    <row r="16" spans="1:80" x14ac:dyDescent="0.25">
      <c r="W16" s="20"/>
      <c r="Y16" s="20"/>
      <c r="AE16" s="20"/>
      <c r="AF16" s="20"/>
      <c r="AG16" s="20"/>
      <c r="AH16" s="20"/>
      <c r="AM16" s="23"/>
    </row>
    <row r="17" spans="23:39" x14ac:dyDescent="0.25">
      <c r="W17" s="20"/>
      <c r="Y17" s="20"/>
      <c r="AE17" s="20"/>
      <c r="AF17" s="20"/>
      <c r="AG17" s="20"/>
      <c r="AH17" s="20"/>
      <c r="AM17" s="23"/>
    </row>
    <row r="18" spans="23:39" x14ac:dyDescent="0.25">
      <c r="W18" s="20"/>
      <c r="Y18" s="20"/>
      <c r="AE18" s="20"/>
      <c r="AF18" s="20"/>
      <c r="AG18" s="20"/>
      <c r="AH18" s="20"/>
      <c r="AM18" s="23"/>
    </row>
    <row r="19" spans="23:39" x14ac:dyDescent="0.25">
      <c r="W19" s="20"/>
      <c r="Y19" s="20"/>
      <c r="AE19" s="20"/>
      <c r="AF19" s="20"/>
      <c r="AG19" s="20"/>
      <c r="AH19" s="20"/>
      <c r="AM19" s="23"/>
    </row>
    <row r="20" spans="23:39" x14ac:dyDescent="0.25">
      <c r="W20" s="20"/>
      <c r="Y20" s="20"/>
      <c r="AE20" s="20"/>
      <c r="AF20" s="20"/>
      <c r="AG20" s="20"/>
      <c r="AH20" s="20"/>
      <c r="AM20" s="23"/>
    </row>
    <row r="21" spans="23:39" x14ac:dyDescent="0.25">
      <c r="W21" s="20"/>
      <c r="Y21" s="20"/>
      <c r="AE21" s="20"/>
      <c r="AF21" s="20"/>
      <c r="AG21" s="20"/>
      <c r="AH21" s="20"/>
      <c r="AM21" s="23"/>
    </row>
    <row r="22" spans="23:39" x14ac:dyDescent="0.25">
      <c r="W22" s="20"/>
      <c r="Y22" s="20"/>
      <c r="AE22" s="20"/>
      <c r="AF22" s="20"/>
      <c r="AG22" s="20"/>
      <c r="AH22" s="20"/>
      <c r="AM22" s="23"/>
    </row>
    <row r="23" spans="23:39" x14ac:dyDescent="0.25">
      <c r="W23" s="20"/>
      <c r="Y23" s="20"/>
      <c r="AE23" s="20"/>
      <c r="AF23" s="20"/>
      <c r="AG23" s="20"/>
      <c r="AH23" s="20"/>
      <c r="AM23" s="23"/>
    </row>
    <row r="24" spans="23:39" x14ac:dyDescent="0.25">
      <c r="W24" s="20"/>
      <c r="Y24" s="20"/>
      <c r="AE24" s="20"/>
      <c r="AF24" s="20"/>
      <c r="AG24" s="20"/>
      <c r="AH24" s="20"/>
      <c r="AM24" s="23"/>
    </row>
    <row r="25" spans="23:39" x14ac:dyDescent="0.25">
      <c r="W25" s="20"/>
      <c r="Y25" s="20"/>
      <c r="AE25" s="20"/>
      <c r="AF25" s="20"/>
      <c r="AG25" s="20"/>
      <c r="AH25" s="20"/>
      <c r="AM25" s="23"/>
    </row>
    <row r="26" spans="23:39" x14ac:dyDescent="0.25">
      <c r="W26" s="20"/>
      <c r="Y26" s="20"/>
      <c r="AE26" s="20"/>
      <c r="AF26" s="20"/>
      <c r="AG26" s="20"/>
      <c r="AH26" s="20"/>
      <c r="AM26" s="23"/>
    </row>
    <row r="27" spans="23:39" x14ac:dyDescent="0.25">
      <c r="W27" s="20"/>
      <c r="Y27" s="20"/>
      <c r="AE27" s="20"/>
      <c r="AF27" s="20"/>
      <c r="AG27" s="20"/>
      <c r="AH27" s="20"/>
      <c r="AM27" s="23"/>
    </row>
    <row r="28" spans="23:39" x14ac:dyDescent="0.25">
      <c r="W28" s="20"/>
      <c r="Y28" s="20"/>
      <c r="AE28" s="20"/>
      <c r="AF28" s="20"/>
      <c r="AG28" s="20"/>
      <c r="AH28" s="20"/>
      <c r="AM28" s="23"/>
    </row>
    <row r="29" spans="23:39" x14ac:dyDescent="0.25">
      <c r="W29" s="20"/>
      <c r="Y29" s="20"/>
      <c r="AE29" s="20"/>
      <c r="AF29" s="20"/>
      <c r="AG29" s="20"/>
      <c r="AH29" s="20"/>
      <c r="AM29" s="23"/>
    </row>
    <row r="30" spans="23:39" x14ac:dyDescent="0.25">
      <c r="W30" s="20"/>
      <c r="Y30" s="20"/>
      <c r="AE30" s="20"/>
      <c r="AF30" s="20"/>
      <c r="AG30" s="20"/>
      <c r="AH30" s="20"/>
      <c r="AM30" s="23"/>
    </row>
    <row r="31" spans="23:39" x14ac:dyDescent="0.25">
      <c r="W31" s="20"/>
      <c r="Y31" s="20"/>
      <c r="AE31" s="20"/>
      <c r="AF31" s="20"/>
      <c r="AG31" s="20"/>
      <c r="AH31" s="20"/>
      <c r="AM31" s="23"/>
    </row>
    <row r="32" spans="23:39" x14ac:dyDescent="0.25">
      <c r="W32" s="20"/>
      <c r="Y32" s="20"/>
      <c r="AE32" s="20"/>
      <c r="AF32" s="20"/>
      <c r="AG32" s="20"/>
      <c r="AH32" s="20"/>
      <c r="AM32" s="23"/>
    </row>
    <row r="33" spans="23:39" x14ac:dyDescent="0.25">
      <c r="W33" s="20"/>
      <c r="Y33" s="20"/>
      <c r="AE33" s="20"/>
      <c r="AF33" s="20"/>
      <c r="AG33" s="20"/>
      <c r="AH33" s="20"/>
      <c r="AM33" s="23"/>
    </row>
    <row r="34" spans="23:39" x14ac:dyDescent="0.25">
      <c r="W34" s="20"/>
      <c r="Y34" s="20"/>
      <c r="AE34" s="20"/>
      <c r="AF34" s="20"/>
      <c r="AG34" s="20"/>
      <c r="AH34" s="20"/>
      <c r="AM34" s="23"/>
    </row>
    <row r="35" spans="23:39" x14ac:dyDescent="0.25">
      <c r="W35" s="20"/>
      <c r="Y35" s="20"/>
      <c r="AE35" s="20"/>
      <c r="AF35" s="20"/>
      <c r="AG35" s="20"/>
      <c r="AH35" s="20"/>
      <c r="AM35" s="23"/>
    </row>
    <row r="36" spans="23:39" x14ac:dyDescent="0.25">
      <c r="W36" s="20"/>
      <c r="Y36" s="20"/>
      <c r="AE36" s="20"/>
      <c r="AF36" s="20"/>
      <c r="AG36" s="20"/>
      <c r="AH36" s="20"/>
      <c r="AM36" s="23"/>
    </row>
    <row r="37" spans="23:39" x14ac:dyDescent="0.25">
      <c r="W37" s="20"/>
      <c r="Y37" s="20"/>
      <c r="AE37" s="20"/>
      <c r="AF37" s="20"/>
      <c r="AG37" s="20"/>
      <c r="AH37" s="20"/>
      <c r="AM37" s="23"/>
    </row>
    <row r="38" spans="23:39" x14ac:dyDescent="0.25">
      <c r="W38" s="20"/>
      <c r="Y38" s="20"/>
      <c r="AE38" s="20"/>
      <c r="AF38" s="20"/>
      <c r="AG38" s="20"/>
      <c r="AH38" s="20"/>
      <c r="AM38" s="23"/>
    </row>
    <row r="39" spans="23:39" x14ac:dyDescent="0.25">
      <c r="W39" s="20"/>
      <c r="Y39" s="20"/>
      <c r="AE39" s="20"/>
      <c r="AF39" s="20"/>
      <c r="AG39" s="20"/>
      <c r="AH39" s="20"/>
      <c r="AM39" s="23"/>
    </row>
    <row r="40" spans="23:39" x14ac:dyDescent="0.25">
      <c r="W40" s="20"/>
      <c r="Y40" s="20"/>
      <c r="AE40" s="20"/>
      <c r="AF40" s="20"/>
      <c r="AG40" s="20"/>
      <c r="AH40" s="20"/>
      <c r="AM40" s="23"/>
    </row>
    <row r="41" spans="23:39" x14ac:dyDescent="0.25">
      <c r="W41" s="20"/>
      <c r="Y41" s="20"/>
      <c r="AE41" s="20"/>
      <c r="AF41" s="20"/>
      <c r="AG41" s="20"/>
      <c r="AH41" s="20"/>
      <c r="AM41" s="23"/>
    </row>
    <row r="42" spans="23:39" x14ac:dyDescent="0.25">
      <c r="W42" s="20"/>
      <c r="Y42" s="20"/>
      <c r="AE42" s="20"/>
      <c r="AF42" s="20"/>
      <c r="AG42" s="20"/>
      <c r="AH42" s="20"/>
      <c r="AM42" s="23"/>
    </row>
    <row r="43" spans="23:39" x14ac:dyDescent="0.25">
      <c r="W43" s="20"/>
      <c r="Y43" s="20"/>
      <c r="AE43" s="20"/>
      <c r="AF43" s="20"/>
      <c r="AG43" s="20"/>
      <c r="AH43" s="20"/>
      <c r="AM43" s="23"/>
    </row>
    <row r="44" spans="23:39" x14ac:dyDescent="0.25">
      <c r="W44" s="20"/>
      <c r="Y44" s="20"/>
      <c r="AE44" s="20"/>
      <c r="AF44" s="20"/>
      <c r="AG44" s="20"/>
      <c r="AH44" s="20"/>
      <c r="AM44" s="23"/>
    </row>
    <row r="45" spans="23:39" x14ac:dyDescent="0.25">
      <c r="W45" s="20"/>
      <c r="Y45" s="20"/>
      <c r="AE45" s="20"/>
      <c r="AF45" s="20"/>
      <c r="AG45" s="20"/>
      <c r="AH45" s="20"/>
      <c r="AM45" s="23"/>
    </row>
    <row r="46" spans="23:39" x14ac:dyDescent="0.25">
      <c r="W46" s="20"/>
      <c r="Y46" s="20"/>
      <c r="AE46" s="20"/>
      <c r="AF46" s="20"/>
      <c r="AG46" s="20"/>
      <c r="AH46" s="20"/>
      <c r="AM46" s="23"/>
    </row>
    <row r="47" spans="23:39" x14ac:dyDescent="0.25">
      <c r="W47" s="20"/>
      <c r="Y47" s="20"/>
      <c r="AE47" s="20"/>
      <c r="AF47" s="20"/>
      <c r="AG47" s="20"/>
      <c r="AH47" s="20"/>
      <c r="AM47" s="23"/>
    </row>
    <row r="48" spans="23:39" x14ac:dyDescent="0.25">
      <c r="W48" s="20"/>
      <c r="Y48" s="20"/>
      <c r="AE48" s="20"/>
      <c r="AF48" s="20"/>
      <c r="AG48" s="20"/>
      <c r="AH48" s="20"/>
      <c r="AM48" s="23"/>
    </row>
    <row r="49" spans="23:39" x14ac:dyDescent="0.25">
      <c r="W49" s="20"/>
      <c r="Y49" s="20"/>
      <c r="AE49" s="20"/>
      <c r="AF49" s="20"/>
      <c r="AG49" s="20"/>
      <c r="AH49" s="20"/>
      <c r="AM49" s="23"/>
    </row>
    <row r="50" spans="23:39" x14ac:dyDescent="0.25">
      <c r="W50" s="20"/>
      <c r="Y50" s="20"/>
      <c r="AE50" s="20"/>
      <c r="AF50" s="20"/>
      <c r="AG50" s="20"/>
      <c r="AH50" s="20"/>
      <c r="AM50" s="23"/>
    </row>
    <row r="51" spans="23:39" x14ac:dyDescent="0.25">
      <c r="W51" s="20"/>
      <c r="Y51" s="20"/>
      <c r="AE51" s="20"/>
      <c r="AF51" s="20"/>
      <c r="AG51" s="20"/>
      <c r="AH51" s="20"/>
      <c r="AM51" s="23"/>
    </row>
    <row r="52" spans="23:39" x14ac:dyDescent="0.25">
      <c r="W52" s="20"/>
      <c r="Y52" s="20"/>
      <c r="AE52" s="20"/>
      <c r="AF52" s="20"/>
      <c r="AG52" s="20"/>
      <c r="AH52" s="20"/>
      <c r="AM52" s="23"/>
    </row>
    <row r="53" spans="23:39" x14ac:dyDescent="0.25">
      <c r="W53" s="20"/>
      <c r="Y53" s="20"/>
      <c r="AE53" s="20"/>
      <c r="AF53" s="20"/>
      <c r="AG53" s="20"/>
      <c r="AH53" s="20"/>
      <c r="AM53" s="23"/>
    </row>
    <row r="54" spans="23:39" x14ac:dyDescent="0.25">
      <c r="W54" s="20"/>
      <c r="Y54" s="20"/>
      <c r="AE54" s="20"/>
      <c r="AF54" s="20"/>
      <c r="AG54" s="20"/>
      <c r="AH54" s="20"/>
      <c r="AM54" s="23"/>
    </row>
    <row r="55" spans="23:39" x14ac:dyDescent="0.25">
      <c r="W55" s="20"/>
      <c r="Y55" s="20"/>
      <c r="AE55" s="20"/>
      <c r="AF55" s="20"/>
      <c r="AG55" s="20"/>
      <c r="AH55" s="20"/>
      <c r="AM55" s="23"/>
    </row>
    <row r="56" spans="23:39" x14ac:dyDescent="0.25">
      <c r="W56" s="20"/>
      <c r="Y56" s="20"/>
      <c r="AE56" s="20"/>
      <c r="AF56" s="20"/>
      <c r="AG56" s="20"/>
      <c r="AH56" s="20"/>
      <c r="AM56" s="23"/>
    </row>
    <row r="57" spans="23:39" x14ac:dyDescent="0.25">
      <c r="W57" s="20"/>
      <c r="Y57" s="20"/>
      <c r="AE57" s="20"/>
      <c r="AF57" s="20"/>
      <c r="AG57" s="20"/>
      <c r="AH57" s="20"/>
      <c r="AM57" s="23"/>
    </row>
    <row r="58" spans="23:39" x14ac:dyDescent="0.25">
      <c r="W58" s="20"/>
      <c r="Y58" s="20"/>
      <c r="AE58" s="20"/>
      <c r="AF58" s="20"/>
      <c r="AG58" s="20"/>
      <c r="AH58" s="20"/>
      <c r="AM58" s="23"/>
    </row>
    <row r="59" spans="23:39" x14ac:dyDescent="0.25">
      <c r="W59" s="20"/>
      <c r="Y59" s="20"/>
      <c r="AE59" s="20"/>
      <c r="AF59" s="20"/>
      <c r="AG59" s="20"/>
      <c r="AH59" s="20"/>
      <c r="AM59" s="23"/>
    </row>
    <row r="60" spans="23:39" x14ac:dyDescent="0.25">
      <c r="W60" s="20"/>
      <c r="Y60" s="20"/>
      <c r="AE60" s="20"/>
      <c r="AF60" s="20"/>
      <c r="AG60" s="20"/>
      <c r="AH60" s="20"/>
      <c r="AM60" s="23"/>
    </row>
    <row r="61" spans="23:39" x14ac:dyDescent="0.25">
      <c r="W61" s="20"/>
      <c r="Y61" s="20"/>
      <c r="AE61" s="20"/>
      <c r="AF61" s="20"/>
      <c r="AG61" s="20"/>
      <c r="AH61" s="20"/>
      <c r="AM61" s="23"/>
    </row>
    <row r="62" spans="23:39" x14ac:dyDescent="0.25">
      <c r="W62" s="20"/>
      <c r="Y62" s="20"/>
      <c r="AE62" s="20"/>
      <c r="AF62" s="20"/>
      <c r="AG62" s="20"/>
      <c r="AH62" s="20"/>
      <c r="AM62" s="23"/>
    </row>
    <row r="63" spans="23:39" x14ac:dyDescent="0.25">
      <c r="W63" s="20"/>
      <c r="Y63" s="20"/>
      <c r="AE63" s="20"/>
      <c r="AF63" s="20"/>
      <c r="AG63" s="20"/>
      <c r="AH63" s="20"/>
      <c r="AM63" s="23"/>
    </row>
    <row r="64" spans="23:39" x14ac:dyDescent="0.25">
      <c r="W64" s="20"/>
      <c r="Y64" s="20"/>
      <c r="AE64" s="20"/>
      <c r="AF64" s="20"/>
      <c r="AG64" s="20"/>
      <c r="AH64" s="20"/>
      <c r="AM64" s="23"/>
    </row>
    <row r="65" spans="23:39" x14ac:dyDescent="0.25">
      <c r="W65" s="20"/>
      <c r="Y65" s="20"/>
      <c r="AE65" s="20"/>
      <c r="AF65" s="20"/>
      <c r="AG65" s="20"/>
      <c r="AH65" s="20"/>
      <c r="AM65" s="23"/>
    </row>
    <row r="66" spans="23:39" x14ac:dyDescent="0.25">
      <c r="W66" s="20"/>
      <c r="Y66" s="20"/>
      <c r="AE66" s="20"/>
      <c r="AF66" s="20"/>
      <c r="AG66" s="20"/>
      <c r="AH66" s="20"/>
      <c r="AM66" s="23"/>
    </row>
    <row r="67" spans="23:39" x14ac:dyDescent="0.25">
      <c r="W67" s="20"/>
      <c r="Y67" s="20"/>
      <c r="AE67" s="20"/>
      <c r="AF67" s="20"/>
      <c r="AG67" s="20"/>
      <c r="AH67" s="20"/>
      <c r="AM67" s="23"/>
    </row>
    <row r="68" spans="23:39" x14ac:dyDescent="0.25">
      <c r="W68" s="20"/>
      <c r="Y68" s="20"/>
      <c r="AE68" s="20"/>
      <c r="AF68" s="20"/>
      <c r="AG68" s="20"/>
      <c r="AH68" s="20"/>
      <c r="AM68" s="23"/>
    </row>
    <row r="69" spans="23:39" x14ac:dyDescent="0.25">
      <c r="W69" s="20"/>
      <c r="Y69" s="20"/>
      <c r="AE69" s="20"/>
      <c r="AF69" s="20"/>
      <c r="AG69" s="20"/>
      <c r="AH69" s="20"/>
      <c r="AM69" s="23"/>
    </row>
    <row r="70" spans="23:39" x14ac:dyDescent="0.25">
      <c r="W70" s="20"/>
      <c r="Y70" s="20"/>
      <c r="AE70" s="20"/>
      <c r="AF70" s="20"/>
      <c r="AG70" s="20"/>
      <c r="AH70" s="20"/>
      <c r="AM70" s="23"/>
    </row>
    <row r="71" spans="23:39" x14ac:dyDescent="0.25">
      <c r="W71" s="20"/>
      <c r="Y71" s="20"/>
      <c r="AE71" s="20"/>
      <c r="AF71" s="20"/>
      <c r="AG71" s="20"/>
      <c r="AH71" s="20"/>
      <c r="AM71" s="23"/>
    </row>
    <row r="72" spans="23:39" x14ac:dyDescent="0.25">
      <c r="W72" s="20"/>
      <c r="Y72" s="20"/>
      <c r="AE72" s="20"/>
      <c r="AF72" s="20"/>
      <c r="AG72" s="20"/>
      <c r="AH72" s="20"/>
      <c r="AM72" s="23"/>
    </row>
    <row r="73" spans="23:39" x14ac:dyDescent="0.25">
      <c r="W73" s="20"/>
      <c r="Y73" s="20"/>
      <c r="AE73" s="20"/>
      <c r="AF73" s="20"/>
      <c r="AG73" s="20"/>
      <c r="AH73" s="20"/>
      <c r="AM73" s="23"/>
    </row>
    <row r="74" spans="23:39" x14ac:dyDescent="0.25">
      <c r="W74" s="20"/>
      <c r="Y74" s="20"/>
      <c r="AE74" s="20"/>
      <c r="AF74" s="20"/>
      <c r="AG74" s="20"/>
      <c r="AH74" s="20"/>
      <c r="AM74" s="23"/>
    </row>
    <row r="75" spans="23:39" x14ac:dyDescent="0.25">
      <c r="W75" s="20"/>
      <c r="Y75" s="20"/>
      <c r="AE75" s="20"/>
      <c r="AF75" s="20"/>
      <c r="AG75" s="20"/>
      <c r="AH75" s="20"/>
      <c r="AM75" s="23"/>
    </row>
    <row r="76" spans="23:39" x14ac:dyDescent="0.25">
      <c r="W76" s="20"/>
      <c r="Y76" s="20"/>
      <c r="AE76" s="20"/>
      <c r="AF76" s="20"/>
      <c r="AG76" s="20"/>
      <c r="AH76" s="20"/>
      <c r="AM76" s="23"/>
    </row>
    <row r="77" spans="23:39" x14ac:dyDescent="0.25">
      <c r="W77" s="20"/>
      <c r="Y77" s="20"/>
      <c r="AE77" s="20"/>
      <c r="AF77" s="20"/>
      <c r="AG77" s="20"/>
      <c r="AH77" s="20"/>
      <c r="AM77" s="23"/>
    </row>
    <row r="78" spans="23:39" x14ac:dyDescent="0.25">
      <c r="W78" s="20"/>
      <c r="Y78" s="20"/>
      <c r="AE78" s="20"/>
      <c r="AF78" s="20"/>
      <c r="AG78" s="20"/>
      <c r="AH78" s="20"/>
      <c r="AM78" s="23"/>
    </row>
    <row r="79" spans="23:39" x14ac:dyDescent="0.25">
      <c r="W79" s="20"/>
      <c r="Y79" s="20"/>
      <c r="AE79" s="20"/>
      <c r="AF79" s="20"/>
      <c r="AG79" s="20"/>
      <c r="AH79" s="20"/>
      <c r="AM79" s="23"/>
    </row>
    <row r="80" spans="23:39" x14ac:dyDescent="0.25">
      <c r="W80" s="20"/>
      <c r="Y80" s="20"/>
      <c r="AE80" s="20"/>
      <c r="AF80" s="20"/>
      <c r="AG80" s="20"/>
      <c r="AH80" s="20"/>
      <c r="AM80" s="23"/>
    </row>
    <row r="81" spans="23:39" x14ac:dyDescent="0.25">
      <c r="W81" s="20"/>
      <c r="Y81" s="20"/>
      <c r="AE81" s="20"/>
      <c r="AF81" s="20"/>
      <c r="AG81" s="20"/>
      <c r="AH81" s="20"/>
      <c r="AM81" s="23"/>
    </row>
    <row r="82" spans="23:39" x14ac:dyDescent="0.25">
      <c r="W82" s="20"/>
      <c r="Y82" s="20"/>
      <c r="AE82" s="20"/>
      <c r="AF82" s="20"/>
      <c r="AG82" s="20"/>
      <c r="AH82" s="20"/>
      <c r="AM82" s="23"/>
    </row>
    <row r="83" spans="23:39" x14ac:dyDescent="0.25">
      <c r="W83" s="20"/>
      <c r="Y83" s="20"/>
      <c r="AE83" s="20"/>
      <c r="AF83" s="20"/>
      <c r="AG83" s="20"/>
      <c r="AH83" s="20"/>
      <c r="AM83" s="23"/>
    </row>
    <row r="84" spans="23:39" x14ac:dyDescent="0.25">
      <c r="W84" s="20"/>
      <c r="Y84" s="20"/>
      <c r="AE84" s="20"/>
      <c r="AF84" s="20"/>
      <c r="AG84" s="20"/>
      <c r="AH84" s="20"/>
      <c r="AM84" s="23"/>
    </row>
    <row r="85" spans="23:39" x14ac:dyDescent="0.25">
      <c r="W85" s="20"/>
      <c r="Y85" s="20"/>
      <c r="AE85" s="20"/>
      <c r="AF85" s="20"/>
      <c r="AG85" s="20"/>
      <c r="AH85" s="20"/>
      <c r="AM85" s="23"/>
    </row>
    <row r="86" spans="23:39" x14ac:dyDescent="0.25">
      <c r="W86" s="20"/>
      <c r="Y86" s="20"/>
      <c r="AE86" s="20"/>
      <c r="AF86" s="20"/>
      <c r="AG86" s="20"/>
      <c r="AH86" s="20"/>
      <c r="AM86" s="23"/>
    </row>
    <row r="87" spans="23:39" x14ac:dyDescent="0.25">
      <c r="W87" s="20"/>
      <c r="Y87" s="20"/>
      <c r="AE87" s="20"/>
      <c r="AF87" s="20"/>
      <c r="AG87" s="20"/>
      <c r="AH87" s="20"/>
      <c r="AM87" s="23"/>
    </row>
    <row r="88" spans="23:39" x14ac:dyDescent="0.25">
      <c r="W88" s="20"/>
      <c r="Y88" s="20"/>
      <c r="AE88" s="20"/>
      <c r="AF88" s="20"/>
      <c r="AG88" s="20"/>
      <c r="AH88" s="20"/>
      <c r="AM88" s="23"/>
    </row>
    <row r="89" spans="23:39" x14ac:dyDescent="0.25">
      <c r="W89" s="20"/>
      <c r="Y89" s="20"/>
      <c r="AE89" s="20"/>
      <c r="AF89" s="20"/>
      <c r="AG89" s="20"/>
      <c r="AH89" s="20"/>
      <c r="AM89" s="23"/>
    </row>
    <row r="90" spans="23:39" x14ac:dyDescent="0.25">
      <c r="W90" s="20"/>
      <c r="Y90" s="20"/>
      <c r="AE90" s="20"/>
      <c r="AF90" s="20"/>
      <c r="AG90" s="20"/>
      <c r="AH90" s="20"/>
      <c r="AM90" s="23"/>
    </row>
    <row r="91" spans="23:39" x14ac:dyDescent="0.25">
      <c r="W91" s="20"/>
      <c r="Y91" s="20"/>
      <c r="AE91" s="20"/>
      <c r="AF91" s="20"/>
      <c r="AG91" s="20"/>
      <c r="AH91" s="20"/>
      <c r="AM91" s="23"/>
    </row>
    <row r="92" spans="23:39" x14ac:dyDescent="0.25">
      <c r="W92" s="20"/>
      <c r="Y92" s="20"/>
      <c r="AE92" s="20"/>
      <c r="AF92" s="20"/>
      <c r="AG92" s="20"/>
      <c r="AH92" s="20"/>
      <c r="AM92" s="23"/>
    </row>
    <row r="93" spans="23:39" x14ac:dyDescent="0.25">
      <c r="W93" s="20"/>
      <c r="Y93" s="20"/>
      <c r="AE93" s="20"/>
      <c r="AF93" s="20"/>
      <c r="AG93" s="20"/>
      <c r="AH93" s="20"/>
      <c r="AM93" s="23"/>
    </row>
    <row r="94" spans="23:39" x14ac:dyDescent="0.25">
      <c r="W94" s="20"/>
      <c r="Y94" s="20"/>
      <c r="AE94" s="20"/>
      <c r="AF94" s="20"/>
      <c r="AG94" s="20"/>
      <c r="AH94" s="20"/>
      <c r="AM94" s="23"/>
    </row>
    <row r="95" spans="23:39" x14ac:dyDescent="0.25">
      <c r="W95" s="20"/>
      <c r="Y95" s="20"/>
      <c r="AE95" s="20"/>
      <c r="AF95" s="20"/>
      <c r="AG95" s="20"/>
      <c r="AH95" s="20"/>
      <c r="AM95" s="23"/>
    </row>
    <row r="96" spans="23:39" x14ac:dyDescent="0.25">
      <c r="W96" s="20"/>
      <c r="Y96" s="20"/>
      <c r="AE96" s="20"/>
      <c r="AF96" s="20"/>
      <c r="AG96" s="20"/>
      <c r="AH96" s="20"/>
      <c r="AM96" s="23"/>
    </row>
    <row r="97" spans="23:39" x14ac:dyDescent="0.25">
      <c r="W97" s="20"/>
      <c r="Y97" s="20"/>
      <c r="AE97" s="20"/>
      <c r="AF97" s="20"/>
      <c r="AG97" s="20"/>
      <c r="AH97" s="20"/>
      <c r="AM97" s="23"/>
    </row>
    <row r="98" spans="23:39" x14ac:dyDescent="0.25">
      <c r="W98" s="20"/>
      <c r="Y98" s="20"/>
      <c r="AE98" s="20"/>
      <c r="AF98" s="20"/>
      <c r="AG98" s="20"/>
      <c r="AH98" s="20"/>
      <c r="AM98" s="23"/>
    </row>
    <row r="99" spans="23:39" x14ac:dyDescent="0.25">
      <c r="W99" s="20"/>
      <c r="Y99" s="20"/>
      <c r="AE99" s="20"/>
      <c r="AF99" s="20"/>
      <c r="AG99" s="20"/>
      <c r="AH99" s="20"/>
      <c r="AM99" s="23"/>
    </row>
    <row r="100" spans="23:39" x14ac:dyDescent="0.25">
      <c r="W100" s="20"/>
      <c r="Y100" s="20"/>
      <c r="AE100" s="20"/>
      <c r="AF100" s="20"/>
      <c r="AG100" s="20"/>
      <c r="AH100" s="20"/>
      <c r="AM100" s="23"/>
    </row>
    <row r="101" spans="23:39" x14ac:dyDescent="0.25">
      <c r="W101" s="20"/>
      <c r="Y101" s="20"/>
      <c r="AE101" s="20"/>
      <c r="AF101" s="20"/>
      <c r="AG101" s="20"/>
      <c r="AH101" s="20"/>
      <c r="AM101" s="23"/>
    </row>
    <row r="102" spans="23:39" x14ac:dyDescent="0.25">
      <c r="W102" s="20"/>
      <c r="Y102" s="20"/>
      <c r="AE102" s="20"/>
      <c r="AF102" s="20"/>
      <c r="AG102" s="20"/>
      <c r="AH102" s="20"/>
      <c r="AM102" s="23"/>
    </row>
    <row r="103" spans="23:39" x14ac:dyDescent="0.25">
      <c r="W103" s="20"/>
      <c r="Y103" s="20"/>
      <c r="AE103" s="20"/>
      <c r="AF103" s="20"/>
      <c r="AG103" s="20"/>
      <c r="AH103" s="20"/>
      <c r="AM103" s="23"/>
    </row>
    <row r="104" spans="23:39" x14ac:dyDescent="0.25">
      <c r="W104" s="20"/>
      <c r="Y104" s="20"/>
      <c r="AE104" s="20"/>
      <c r="AF104" s="20"/>
      <c r="AG104" s="20"/>
      <c r="AH104" s="20"/>
      <c r="AM104" s="23"/>
    </row>
    <row r="105" spans="23:39" x14ac:dyDescent="0.25">
      <c r="W105" s="20"/>
      <c r="Y105" s="20"/>
      <c r="AE105" s="20"/>
      <c r="AF105" s="20"/>
      <c r="AG105" s="20"/>
      <c r="AH105" s="20"/>
      <c r="AM105" s="23"/>
    </row>
    <row r="106" spans="23:39" x14ac:dyDescent="0.25">
      <c r="W106" s="20"/>
      <c r="Y106" s="20"/>
      <c r="AE106" s="20"/>
      <c r="AF106" s="20"/>
      <c r="AG106" s="20"/>
      <c r="AH106" s="20"/>
      <c r="AM106" s="23"/>
    </row>
    <row r="107" spans="23:39" x14ac:dyDescent="0.25">
      <c r="W107" s="20"/>
      <c r="Y107" s="20"/>
      <c r="AE107" s="20"/>
      <c r="AF107" s="20"/>
      <c r="AG107" s="20"/>
      <c r="AH107" s="20"/>
      <c r="AM107" s="23"/>
    </row>
    <row r="108" spans="23:39" x14ac:dyDescent="0.25">
      <c r="W108" s="20"/>
      <c r="Y108" s="20"/>
      <c r="AE108" s="20"/>
      <c r="AF108" s="20"/>
      <c r="AG108" s="20"/>
      <c r="AH108" s="20"/>
      <c r="AM108" s="23"/>
    </row>
    <row r="109" spans="23:39" x14ac:dyDescent="0.25">
      <c r="W109" s="20"/>
      <c r="Y109" s="20"/>
      <c r="AE109" s="20"/>
      <c r="AF109" s="20"/>
      <c r="AG109" s="20"/>
      <c r="AH109" s="20"/>
      <c r="AM109" s="23"/>
    </row>
    <row r="110" spans="23:39" x14ac:dyDescent="0.25">
      <c r="W110" s="20"/>
      <c r="Y110" s="20"/>
      <c r="AE110" s="20"/>
      <c r="AF110" s="20"/>
      <c r="AG110" s="20"/>
      <c r="AH110" s="20"/>
      <c r="AM110" s="23"/>
    </row>
    <row r="111" spans="23:39" x14ac:dyDescent="0.25">
      <c r="W111" s="20"/>
      <c r="Y111" s="20"/>
      <c r="AE111" s="20"/>
      <c r="AF111" s="20"/>
      <c r="AG111" s="20"/>
      <c r="AH111" s="20"/>
      <c r="AM111" s="23"/>
    </row>
    <row r="112" spans="23:39" x14ac:dyDescent="0.25">
      <c r="W112" s="20"/>
      <c r="Y112" s="20"/>
      <c r="AE112" s="20"/>
      <c r="AF112" s="20"/>
      <c r="AG112" s="20"/>
      <c r="AH112" s="20"/>
      <c r="AM112" s="23"/>
    </row>
    <row r="113" spans="23:39" x14ac:dyDescent="0.25">
      <c r="W113" s="20"/>
      <c r="Y113" s="20"/>
      <c r="AE113" s="20"/>
      <c r="AF113" s="20"/>
      <c r="AG113" s="20"/>
      <c r="AH113" s="20"/>
      <c r="AM113" s="23"/>
    </row>
    <row r="114" spans="23:39" x14ac:dyDescent="0.25">
      <c r="W114" s="20"/>
      <c r="Y114" s="20"/>
      <c r="AE114" s="20"/>
      <c r="AF114" s="20"/>
      <c r="AG114" s="20"/>
      <c r="AH114" s="20"/>
      <c r="AM114" s="23"/>
    </row>
    <row r="115" spans="23:39" x14ac:dyDescent="0.25">
      <c r="W115" s="20"/>
      <c r="Y115" s="20"/>
      <c r="AE115" s="20"/>
      <c r="AF115" s="20"/>
      <c r="AG115" s="20"/>
      <c r="AH115" s="20"/>
      <c r="AM115" s="23"/>
    </row>
    <row r="116" spans="23:39" x14ac:dyDescent="0.25">
      <c r="W116" s="20"/>
      <c r="Y116" s="20"/>
      <c r="AE116" s="20"/>
      <c r="AF116" s="20"/>
      <c r="AG116" s="20"/>
      <c r="AH116" s="20"/>
      <c r="AM116" s="23"/>
    </row>
    <row r="117" spans="23:39" x14ac:dyDescent="0.25">
      <c r="W117" s="20"/>
      <c r="Y117" s="20"/>
      <c r="AE117" s="20"/>
      <c r="AF117" s="20"/>
      <c r="AG117" s="20"/>
      <c r="AH117" s="20"/>
      <c r="AM117" s="23"/>
    </row>
    <row r="118" spans="23:39" x14ac:dyDescent="0.25">
      <c r="W118" s="20"/>
      <c r="Y118" s="20"/>
      <c r="AE118" s="20"/>
      <c r="AF118" s="20"/>
      <c r="AG118" s="20"/>
      <c r="AH118" s="20"/>
      <c r="AM118" s="23"/>
    </row>
    <row r="119" spans="23:39" x14ac:dyDescent="0.25">
      <c r="W119" s="20"/>
      <c r="Y119" s="20"/>
      <c r="AE119" s="20"/>
      <c r="AF119" s="20"/>
      <c r="AG119" s="20"/>
      <c r="AH119" s="20"/>
      <c r="AM119" s="23"/>
    </row>
    <row r="120" spans="23:39" x14ac:dyDescent="0.25">
      <c r="W120" s="20"/>
      <c r="Y120" s="20"/>
      <c r="AE120" s="20"/>
      <c r="AF120" s="20"/>
      <c r="AG120" s="20"/>
      <c r="AH120" s="20"/>
      <c r="AM120" s="23"/>
    </row>
    <row r="121" spans="23:39" x14ac:dyDescent="0.25">
      <c r="W121" s="20"/>
      <c r="Y121" s="20"/>
      <c r="AE121" s="20"/>
      <c r="AF121" s="20"/>
      <c r="AG121" s="20"/>
      <c r="AH121" s="20"/>
      <c r="AM121" s="23"/>
    </row>
    <row r="122" spans="23:39" x14ac:dyDescent="0.25">
      <c r="W122" s="20"/>
      <c r="Y122" s="20"/>
      <c r="AE122" s="20"/>
      <c r="AF122" s="20"/>
      <c r="AG122" s="20"/>
      <c r="AH122" s="20"/>
      <c r="AM122" s="23"/>
    </row>
    <row r="123" spans="23:39" x14ac:dyDescent="0.25">
      <c r="W123" s="20"/>
      <c r="Y123" s="20"/>
      <c r="AE123" s="20"/>
      <c r="AF123" s="20"/>
      <c r="AG123" s="20"/>
      <c r="AH123" s="20"/>
      <c r="AM123" s="23"/>
    </row>
    <row r="124" spans="23:39" x14ac:dyDescent="0.25">
      <c r="W124" s="20"/>
      <c r="Y124" s="20"/>
      <c r="AE124" s="20"/>
      <c r="AF124" s="20"/>
      <c r="AG124" s="20"/>
      <c r="AH124" s="20"/>
      <c r="AM124" s="23"/>
    </row>
    <row r="125" spans="23:39" x14ac:dyDescent="0.25">
      <c r="W125" s="20"/>
      <c r="Y125" s="20"/>
      <c r="AE125" s="20"/>
      <c r="AF125" s="20"/>
      <c r="AG125" s="20"/>
      <c r="AH125" s="20"/>
      <c r="AM125" s="23"/>
    </row>
    <row r="126" spans="23:39" x14ac:dyDescent="0.25">
      <c r="W126" s="20"/>
      <c r="Y126" s="20"/>
      <c r="AE126" s="20"/>
      <c r="AF126" s="20"/>
      <c r="AG126" s="20"/>
      <c r="AH126" s="20"/>
      <c r="AM126" s="23"/>
    </row>
    <row r="127" spans="23:39" x14ac:dyDescent="0.25">
      <c r="W127" s="20"/>
      <c r="Y127" s="20"/>
      <c r="AE127" s="20"/>
      <c r="AF127" s="20"/>
      <c r="AG127" s="20"/>
      <c r="AH127" s="20"/>
      <c r="AM127" s="23"/>
    </row>
    <row r="128" spans="23:39" x14ac:dyDescent="0.25">
      <c r="W128" s="20"/>
      <c r="Y128" s="20"/>
      <c r="AE128" s="20"/>
      <c r="AF128" s="20"/>
      <c r="AG128" s="20"/>
      <c r="AH128" s="20"/>
      <c r="AM128" s="23"/>
    </row>
    <row r="129" spans="23:39" x14ac:dyDescent="0.25">
      <c r="W129" s="20"/>
      <c r="Y129" s="20"/>
      <c r="AE129" s="20"/>
      <c r="AF129" s="20"/>
      <c r="AG129" s="20"/>
      <c r="AH129" s="20"/>
      <c r="AM129" s="23"/>
    </row>
    <row r="130" spans="23:39" x14ac:dyDescent="0.25">
      <c r="W130" s="20"/>
      <c r="Y130" s="20"/>
      <c r="AE130" s="20"/>
      <c r="AF130" s="20"/>
      <c r="AG130" s="20"/>
      <c r="AH130" s="20"/>
      <c r="AM130" s="23"/>
    </row>
    <row r="131" spans="23:39" x14ac:dyDescent="0.25">
      <c r="W131" s="20"/>
      <c r="Y131" s="20"/>
      <c r="AE131" s="20"/>
      <c r="AF131" s="20"/>
      <c r="AG131" s="20"/>
      <c r="AH131" s="20"/>
      <c r="AM131" s="23"/>
    </row>
    <row r="132" spans="23:39" x14ac:dyDescent="0.25">
      <c r="W132" s="20"/>
      <c r="Y132" s="20"/>
      <c r="AE132" s="20"/>
      <c r="AF132" s="20"/>
      <c r="AG132" s="20"/>
      <c r="AH132" s="20"/>
      <c r="AM132" s="23"/>
    </row>
    <row r="133" spans="23:39" x14ac:dyDescent="0.25">
      <c r="W133" s="20"/>
      <c r="Y133" s="20"/>
      <c r="AE133" s="20"/>
      <c r="AF133" s="20"/>
      <c r="AG133" s="20"/>
      <c r="AH133" s="20"/>
      <c r="AM133" s="23"/>
    </row>
    <row r="134" spans="23:39" x14ac:dyDescent="0.25">
      <c r="W134" s="20"/>
      <c r="Y134" s="20"/>
      <c r="AE134" s="20"/>
      <c r="AF134" s="20"/>
      <c r="AG134" s="20"/>
      <c r="AH134" s="20"/>
      <c r="AM134" s="23"/>
    </row>
    <row r="135" spans="23:39" x14ac:dyDescent="0.25">
      <c r="W135" s="20"/>
      <c r="Y135" s="20"/>
      <c r="AE135" s="20"/>
      <c r="AF135" s="20"/>
      <c r="AG135" s="20"/>
      <c r="AH135" s="20"/>
      <c r="AM135" s="23"/>
    </row>
    <row r="136" spans="23:39" x14ac:dyDescent="0.25">
      <c r="W136" s="20"/>
      <c r="Y136" s="20"/>
      <c r="AE136" s="20"/>
      <c r="AF136" s="20"/>
      <c r="AG136" s="20"/>
      <c r="AH136" s="20"/>
      <c r="AM136" s="23"/>
    </row>
    <row r="137" spans="23:39" x14ac:dyDescent="0.25">
      <c r="W137" s="20"/>
      <c r="Y137" s="20"/>
      <c r="AE137" s="20"/>
      <c r="AF137" s="20"/>
      <c r="AG137" s="20"/>
      <c r="AH137" s="20"/>
      <c r="AM137" s="23"/>
    </row>
    <row r="138" spans="23:39" x14ac:dyDescent="0.25">
      <c r="W138" s="20"/>
      <c r="Y138" s="20"/>
      <c r="AE138" s="20"/>
      <c r="AF138" s="20"/>
      <c r="AG138" s="20"/>
      <c r="AH138" s="20"/>
      <c r="AM138" s="23"/>
    </row>
    <row r="139" spans="23:39" x14ac:dyDescent="0.25">
      <c r="W139" s="20"/>
      <c r="Y139" s="20"/>
      <c r="AE139" s="20"/>
      <c r="AF139" s="20"/>
      <c r="AG139" s="20"/>
      <c r="AH139" s="20"/>
      <c r="AM139" s="23"/>
    </row>
    <row r="140" spans="23:39" x14ac:dyDescent="0.25">
      <c r="W140" s="20"/>
      <c r="Y140" s="20"/>
      <c r="AE140" s="20"/>
      <c r="AF140" s="20"/>
      <c r="AG140" s="20"/>
      <c r="AH140" s="20"/>
      <c r="AM140" s="23"/>
    </row>
    <row r="141" spans="23:39" x14ac:dyDescent="0.25">
      <c r="W141" s="20"/>
      <c r="Y141" s="20"/>
      <c r="AE141" s="20"/>
      <c r="AF141" s="20"/>
      <c r="AG141" s="20"/>
      <c r="AH141" s="20"/>
      <c r="AM141" s="23"/>
    </row>
    <row r="142" spans="23:39" x14ac:dyDescent="0.25">
      <c r="W142" s="20"/>
      <c r="Y142" s="20"/>
      <c r="AE142" s="20"/>
      <c r="AF142" s="20"/>
      <c r="AG142" s="20"/>
      <c r="AH142" s="20"/>
      <c r="AM142" s="23"/>
    </row>
    <row r="143" spans="23:39" x14ac:dyDescent="0.25">
      <c r="W143" s="20"/>
      <c r="Y143" s="20"/>
      <c r="AE143" s="20"/>
      <c r="AF143" s="20"/>
      <c r="AG143" s="20"/>
      <c r="AH143" s="20"/>
      <c r="AM143" s="23"/>
    </row>
    <row r="144" spans="23:39" x14ac:dyDescent="0.25">
      <c r="W144" s="20"/>
      <c r="Y144" s="20"/>
      <c r="AE144" s="20"/>
      <c r="AF144" s="20"/>
      <c r="AG144" s="20"/>
      <c r="AH144" s="20"/>
      <c r="AM144" s="23"/>
    </row>
    <row r="145" spans="23:39" x14ac:dyDescent="0.25">
      <c r="W145" s="20"/>
      <c r="Y145" s="20"/>
      <c r="AE145" s="20"/>
      <c r="AF145" s="20"/>
      <c r="AG145" s="20"/>
      <c r="AH145" s="20"/>
      <c r="AM145" s="23"/>
    </row>
    <row r="146" spans="23:39" x14ac:dyDescent="0.25">
      <c r="W146" s="20"/>
      <c r="Y146" s="20"/>
      <c r="AE146" s="20"/>
      <c r="AF146" s="20"/>
      <c r="AG146" s="20"/>
      <c r="AH146" s="20"/>
      <c r="AM146" s="23"/>
    </row>
    <row r="147" spans="23:39" x14ac:dyDescent="0.25">
      <c r="W147" s="20"/>
      <c r="Y147" s="20"/>
      <c r="AE147" s="20"/>
      <c r="AF147" s="20"/>
      <c r="AG147" s="20"/>
      <c r="AH147" s="20"/>
      <c r="AM147" s="23"/>
    </row>
    <row r="148" spans="23:39" x14ac:dyDescent="0.25">
      <c r="W148" s="20"/>
      <c r="Y148" s="20"/>
      <c r="AE148" s="20"/>
      <c r="AF148" s="20"/>
      <c r="AG148" s="20"/>
      <c r="AH148" s="20"/>
      <c r="AM148" s="23"/>
    </row>
    <row r="149" spans="23:39" x14ac:dyDescent="0.25">
      <c r="W149" s="20"/>
      <c r="Y149" s="20"/>
      <c r="AE149" s="20"/>
      <c r="AF149" s="20"/>
      <c r="AG149" s="20"/>
      <c r="AH149" s="20"/>
      <c r="AM149" s="23"/>
    </row>
    <row r="150" spans="23:39" x14ac:dyDescent="0.25">
      <c r="W150" s="20"/>
      <c r="Y150" s="20"/>
      <c r="AE150" s="20"/>
      <c r="AF150" s="20"/>
      <c r="AG150" s="20"/>
      <c r="AH150" s="20"/>
      <c r="AM150" s="23"/>
    </row>
    <row r="151" spans="23:39" x14ac:dyDescent="0.25">
      <c r="W151" s="20"/>
      <c r="Y151" s="20"/>
      <c r="AE151" s="20"/>
      <c r="AF151" s="20"/>
      <c r="AG151" s="20"/>
      <c r="AH151" s="20"/>
      <c r="AM151" s="23"/>
    </row>
    <row r="152" spans="23:39" x14ac:dyDescent="0.25">
      <c r="W152" s="20"/>
      <c r="Y152" s="20"/>
      <c r="AE152" s="20"/>
      <c r="AF152" s="20"/>
      <c r="AG152" s="20"/>
      <c r="AH152" s="20"/>
      <c r="AM152" s="23"/>
    </row>
    <row r="153" spans="23:39" x14ac:dyDescent="0.25">
      <c r="W153" s="20"/>
      <c r="Y153" s="20"/>
      <c r="AE153" s="20"/>
      <c r="AF153" s="20"/>
      <c r="AG153" s="20"/>
      <c r="AH153" s="20"/>
      <c r="AM153" s="23"/>
    </row>
    <row r="154" spans="23:39" x14ac:dyDescent="0.25">
      <c r="W154" s="20"/>
      <c r="Y154" s="20"/>
      <c r="AE154" s="20"/>
      <c r="AF154" s="20"/>
      <c r="AG154" s="20"/>
      <c r="AH154" s="20"/>
      <c r="AM154" s="23"/>
    </row>
    <row r="155" spans="23:39" x14ac:dyDescent="0.25">
      <c r="W155" s="20"/>
      <c r="Y155" s="20"/>
      <c r="AE155" s="20"/>
      <c r="AF155" s="20"/>
      <c r="AG155" s="20"/>
      <c r="AH155" s="20"/>
      <c r="AM155" s="23"/>
    </row>
    <row r="156" spans="23:39" x14ac:dyDescent="0.25">
      <c r="W156" s="20"/>
      <c r="Y156" s="20"/>
      <c r="AE156" s="20"/>
      <c r="AF156" s="20"/>
      <c r="AG156" s="20"/>
      <c r="AH156" s="20"/>
      <c r="AM156" s="23"/>
    </row>
    <row r="157" spans="23:39" x14ac:dyDescent="0.25">
      <c r="W157" s="20"/>
      <c r="Y157" s="20"/>
      <c r="AE157" s="20"/>
      <c r="AF157" s="20"/>
      <c r="AG157" s="20"/>
      <c r="AH157" s="20"/>
      <c r="AM157" s="23"/>
    </row>
    <row r="158" spans="23:39" x14ac:dyDescent="0.25">
      <c r="W158" s="20"/>
      <c r="Y158" s="20"/>
      <c r="AE158" s="20"/>
      <c r="AF158" s="20"/>
      <c r="AG158" s="20"/>
      <c r="AH158" s="20"/>
      <c r="AM158" s="23"/>
    </row>
    <row r="159" spans="23:39" x14ac:dyDescent="0.25">
      <c r="W159" s="20"/>
      <c r="Y159" s="20"/>
      <c r="AE159" s="20"/>
      <c r="AF159" s="20"/>
      <c r="AG159" s="20"/>
      <c r="AH159" s="20"/>
      <c r="AM159" s="23"/>
    </row>
    <row r="160" spans="23:39" x14ac:dyDescent="0.25">
      <c r="W160" s="20"/>
      <c r="Y160" s="20"/>
      <c r="AE160" s="20"/>
      <c r="AF160" s="20"/>
      <c r="AG160" s="20"/>
      <c r="AH160" s="20"/>
      <c r="AM160" s="23"/>
    </row>
    <row r="161" spans="23:39" x14ac:dyDescent="0.25">
      <c r="W161" s="20"/>
      <c r="Y161" s="20"/>
      <c r="AE161" s="20"/>
      <c r="AF161" s="20"/>
      <c r="AG161" s="20"/>
      <c r="AH161" s="20"/>
      <c r="AM161" s="23"/>
    </row>
    <row r="162" spans="23:39" x14ac:dyDescent="0.25">
      <c r="W162" s="20"/>
      <c r="Y162" s="20"/>
      <c r="AE162" s="20"/>
      <c r="AF162" s="20"/>
      <c r="AG162" s="20"/>
      <c r="AH162" s="20"/>
      <c r="AM162" s="23"/>
    </row>
    <row r="163" spans="23:39" x14ac:dyDescent="0.25">
      <c r="W163" s="20"/>
      <c r="Y163" s="20"/>
      <c r="AE163" s="20"/>
      <c r="AF163" s="20"/>
      <c r="AG163" s="20"/>
      <c r="AH163" s="20"/>
      <c r="AM163" s="23"/>
    </row>
    <row r="164" spans="23:39" x14ac:dyDescent="0.25">
      <c r="W164" s="20"/>
      <c r="Y164" s="20"/>
      <c r="AE164" s="20"/>
      <c r="AF164" s="20"/>
      <c r="AG164" s="20"/>
      <c r="AH164" s="20"/>
      <c r="AM164" s="23"/>
    </row>
    <row r="165" spans="23:39" x14ac:dyDescent="0.25">
      <c r="W165" s="20"/>
      <c r="Y165" s="20"/>
      <c r="AE165" s="20"/>
      <c r="AF165" s="20"/>
      <c r="AG165" s="20"/>
      <c r="AH165" s="20"/>
      <c r="AM165" s="23"/>
    </row>
    <row r="166" spans="23:39" x14ac:dyDescent="0.25">
      <c r="W166" s="20"/>
      <c r="Y166" s="20"/>
      <c r="AE166" s="20"/>
      <c r="AF166" s="20"/>
      <c r="AG166" s="20"/>
      <c r="AH166" s="20"/>
      <c r="AM166" s="23"/>
    </row>
    <row r="167" spans="23:39" x14ac:dyDescent="0.25">
      <c r="W167" s="20"/>
      <c r="Y167" s="20"/>
      <c r="AE167" s="20"/>
      <c r="AF167" s="20"/>
      <c r="AG167" s="20"/>
      <c r="AH167" s="20"/>
      <c r="AM167" s="23"/>
    </row>
    <row r="168" spans="23:39" x14ac:dyDescent="0.25">
      <c r="W168" s="20"/>
      <c r="Y168" s="20"/>
      <c r="AE168" s="20"/>
      <c r="AF168" s="20"/>
      <c r="AG168" s="20"/>
      <c r="AH168" s="20"/>
      <c r="AM168" s="23"/>
    </row>
    <row r="169" spans="23:39" x14ac:dyDescent="0.25">
      <c r="W169" s="20"/>
      <c r="Y169" s="20"/>
      <c r="AE169" s="20"/>
      <c r="AF169" s="20"/>
      <c r="AG169" s="20"/>
      <c r="AH169" s="20"/>
      <c r="AM169" s="23"/>
    </row>
    <row r="170" spans="23:39" x14ac:dyDescent="0.25">
      <c r="W170" s="20"/>
      <c r="Y170" s="20"/>
      <c r="AE170" s="20"/>
      <c r="AF170" s="20"/>
      <c r="AG170" s="20"/>
      <c r="AH170" s="20"/>
      <c r="AM170" s="23"/>
    </row>
    <row r="171" spans="23:39" x14ac:dyDescent="0.25">
      <c r="W171" s="20"/>
      <c r="Y171" s="20"/>
      <c r="AE171" s="20"/>
      <c r="AF171" s="20"/>
      <c r="AG171" s="20"/>
      <c r="AH171" s="20"/>
      <c r="AM171" s="23"/>
    </row>
    <row r="172" spans="23:39" x14ac:dyDescent="0.25">
      <c r="W172" s="20"/>
      <c r="Y172" s="20"/>
      <c r="AE172" s="20"/>
      <c r="AF172" s="20"/>
      <c r="AG172" s="20"/>
      <c r="AH172" s="20"/>
      <c r="AM172" s="23"/>
    </row>
    <row r="173" spans="23:39" x14ac:dyDescent="0.25">
      <c r="W173" s="20"/>
      <c r="Y173" s="20"/>
      <c r="AE173" s="20"/>
      <c r="AF173" s="20"/>
      <c r="AG173" s="20"/>
      <c r="AH173" s="20"/>
      <c r="AM173" s="23"/>
    </row>
    <row r="174" spans="23:39" x14ac:dyDescent="0.25">
      <c r="W174" s="20"/>
      <c r="Y174" s="20"/>
      <c r="AE174" s="20"/>
      <c r="AF174" s="20"/>
      <c r="AG174" s="20"/>
      <c r="AH174" s="20"/>
      <c r="AM174" s="23"/>
    </row>
    <row r="175" spans="23:39" x14ac:dyDescent="0.25">
      <c r="W175" s="20"/>
      <c r="Y175" s="20"/>
      <c r="AE175" s="20"/>
      <c r="AF175" s="20"/>
      <c r="AG175" s="20"/>
      <c r="AH175" s="20"/>
      <c r="AM175" s="23"/>
    </row>
    <row r="176" spans="23:39" x14ac:dyDescent="0.25">
      <c r="W176" s="20"/>
      <c r="Y176" s="20"/>
      <c r="AE176" s="20"/>
      <c r="AF176" s="20"/>
      <c r="AG176" s="20"/>
      <c r="AH176" s="20"/>
      <c r="AM176" s="23"/>
    </row>
    <row r="177" spans="23:39" x14ac:dyDescent="0.25">
      <c r="W177" s="20"/>
      <c r="Y177" s="20"/>
      <c r="AE177" s="20"/>
      <c r="AF177" s="20"/>
      <c r="AG177" s="20"/>
      <c r="AH177" s="20"/>
      <c r="AM177" s="23"/>
    </row>
    <row r="178" spans="23:39" x14ac:dyDescent="0.25">
      <c r="W178" s="20"/>
      <c r="Y178" s="20"/>
      <c r="AE178" s="20"/>
      <c r="AF178" s="20"/>
      <c r="AG178" s="20"/>
      <c r="AH178" s="20"/>
      <c r="AM178" s="23"/>
    </row>
    <row r="179" spans="23:39" x14ac:dyDescent="0.25">
      <c r="W179" s="20"/>
      <c r="Y179" s="20"/>
      <c r="AE179" s="20"/>
      <c r="AF179" s="20"/>
      <c r="AG179" s="20"/>
      <c r="AH179" s="20"/>
      <c r="AM179" s="23"/>
    </row>
    <row r="180" spans="23:39" x14ac:dyDescent="0.25">
      <c r="W180" s="20"/>
      <c r="Y180" s="20"/>
      <c r="AE180" s="20"/>
      <c r="AF180" s="20"/>
      <c r="AG180" s="20"/>
      <c r="AH180" s="20"/>
      <c r="AM180" s="23"/>
    </row>
    <row r="181" spans="23:39" x14ac:dyDescent="0.25">
      <c r="W181" s="20"/>
      <c r="Y181" s="20"/>
      <c r="AE181" s="20"/>
      <c r="AF181" s="20"/>
      <c r="AG181" s="20"/>
      <c r="AH181" s="20"/>
      <c r="AM181" s="23"/>
    </row>
    <row r="182" spans="23:39" x14ac:dyDescent="0.25">
      <c r="W182" s="20"/>
      <c r="Y182" s="20"/>
      <c r="AE182" s="20"/>
      <c r="AF182" s="20"/>
      <c r="AG182" s="20"/>
      <c r="AH182" s="20"/>
      <c r="AM182" s="23"/>
    </row>
    <row r="183" spans="23:39" x14ac:dyDescent="0.25">
      <c r="W183" s="20"/>
      <c r="Y183" s="20"/>
      <c r="AE183" s="20"/>
      <c r="AF183" s="20"/>
      <c r="AG183" s="20"/>
      <c r="AH183" s="20"/>
      <c r="AM183" s="23"/>
    </row>
    <row r="184" spans="23:39" x14ac:dyDescent="0.25">
      <c r="W184" s="20"/>
      <c r="Y184" s="20"/>
      <c r="AE184" s="20"/>
      <c r="AF184" s="20"/>
      <c r="AG184" s="20"/>
      <c r="AH184" s="20"/>
      <c r="AM184" s="23"/>
    </row>
    <row r="185" spans="23:39" x14ac:dyDescent="0.25">
      <c r="W185" s="20"/>
      <c r="Y185" s="20"/>
      <c r="AE185" s="20"/>
      <c r="AF185" s="20"/>
      <c r="AG185" s="20"/>
      <c r="AH185" s="20"/>
      <c r="AM185" s="23"/>
    </row>
    <row r="186" spans="23:39" x14ac:dyDescent="0.25">
      <c r="W186" s="20"/>
      <c r="Y186" s="20"/>
      <c r="AE186" s="20"/>
      <c r="AF186" s="20"/>
      <c r="AG186" s="20"/>
      <c r="AH186" s="20"/>
      <c r="AM186" s="23"/>
    </row>
    <row r="187" spans="23:39" x14ac:dyDescent="0.25">
      <c r="W187" s="20"/>
      <c r="Y187" s="20"/>
      <c r="AE187" s="20"/>
      <c r="AF187" s="20"/>
      <c r="AG187" s="20"/>
      <c r="AH187" s="20"/>
      <c r="AM187" s="23"/>
    </row>
    <row r="188" spans="23:39" x14ac:dyDescent="0.25">
      <c r="W188" s="20"/>
      <c r="Y188" s="20"/>
      <c r="AE188" s="20"/>
      <c r="AF188" s="20"/>
      <c r="AG188" s="20"/>
      <c r="AH188" s="20"/>
      <c r="AM188" s="23"/>
    </row>
    <row r="189" spans="23:39" x14ac:dyDescent="0.25">
      <c r="W189" s="20"/>
      <c r="Y189" s="20"/>
      <c r="AE189" s="20"/>
      <c r="AF189" s="20"/>
      <c r="AG189" s="20"/>
      <c r="AH189" s="20"/>
      <c r="AM189" s="23"/>
    </row>
    <row r="190" spans="23:39" x14ac:dyDescent="0.25">
      <c r="W190" s="20"/>
      <c r="Y190" s="20"/>
      <c r="AE190" s="20"/>
      <c r="AF190" s="20"/>
      <c r="AG190" s="20"/>
      <c r="AH190" s="20"/>
      <c r="AM190" s="23"/>
    </row>
    <row r="191" spans="23:39" x14ac:dyDescent="0.25">
      <c r="W191" s="20"/>
      <c r="Y191" s="20"/>
      <c r="AE191" s="20"/>
      <c r="AF191" s="20"/>
      <c r="AG191" s="20"/>
      <c r="AH191" s="20"/>
      <c r="AM191" s="23"/>
    </row>
    <row r="192" spans="23:39" x14ac:dyDescent="0.25">
      <c r="W192" s="20"/>
      <c r="Y192" s="20"/>
      <c r="AE192" s="20"/>
      <c r="AF192" s="20"/>
      <c r="AG192" s="20"/>
      <c r="AH192" s="20"/>
      <c r="AM192" s="23"/>
    </row>
    <row r="193" spans="23:39" x14ac:dyDescent="0.25">
      <c r="W193" s="20"/>
      <c r="Y193" s="20"/>
      <c r="AE193" s="20"/>
      <c r="AF193" s="20"/>
      <c r="AG193" s="20"/>
      <c r="AH193" s="20"/>
      <c r="AM193" s="23"/>
    </row>
    <row r="194" spans="23:39" x14ac:dyDescent="0.25">
      <c r="W194" s="20"/>
      <c r="Y194" s="20"/>
      <c r="AE194" s="20"/>
      <c r="AF194" s="20"/>
      <c r="AG194" s="20"/>
      <c r="AH194" s="20"/>
      <c r="AM194" s="23"/>
    </row>
    <row r="195" spans="23:39" x14ac:dyDescent="0.25">
      <c r="W195" s="20"/>
      <c r="Y195" s="20"/>
      <c r="AE195" s="20"/>
      <c r="AF195" s="20"/>
      <c r="AG195" s="20"/>
      <c r="AH195" s="20"/>
      <c r="AM195" s="23"/>
    </row>
    <row r="196" spans="23:39" x14ac:dyDescent="0.25">
      <c r="W196" s="20"/>
      <c r="Y196" s="20"/>
      <c r="AE196" s="20"/>
      <c r="AF196" s="20"/>
      <c r="AG196" s="20"/>
      <c r="AH196" s="20"/>
      <c r="AM196" s="23"/>
    </row>
    <row r="197" spans="23:39" x14ac:dyDescent="0.25">
      <c r="W197" s="20"/>
      <c r="Y197" s="20"/>
      <c r="AE197" s="20"/>
      <c r="AF197" s="20"/>
      <c r="AG197" s="20"/>
      <c r="AH197" s="20"/>
      <c r="AM197" s="23"/>
    </row>
    <row r="198" spans="23:39" x14ac:dyDescent="0.25">
      <c r="W198" s="20"/>
      <c r="Y198" s="20"/>
      <c r="AE198" s="20"/>
      <c r="AF198" s="20"/>
      <c r="AG198" s="20"/>
      <c r="AH198" s="20"/>
      <c r="AM198" s="23"/>
    </row>
    <row r="199" spans="23:39" x14ac:dyDescent="0.25">
      <c r="W199" s="20"/>
      <c r="Y199" s="20"/>
      <c r="AE199" s="20"/>
      <c r="AF199" s="20"/>
      <c r="AG199" s="20"/>
      <c r="AH199" s="20"/>
      <c r="AM199" s="23"/>
    </row>
    <row r="200" spans="23:39" x14ac:dyDescent="0.25">
      <c r="W200" s="20"/>
      <c r="Y200" s="20"/>
      <c r="AE200" s="20"/>
      <c r="AF200" s="20"/>
      <c r="AG200" s="20"/>
      <c r="AH200" s="20"/>
      <c r="AM200" s="23"/>
    </row>
    <row r="201" spans="23:39" x14ac:dyDescent="0.25">
      <c r="W201" s="20"/>
      <c r="Y201" s="20"/>
      <c r="AE201" s="20"/>
      <c r="AF201" s="20"/>
      <c r="AG201" s="20"/>
      <c r="AH201" s="20"/>
      <c r="AM201" s="23"/>
    </row>
    <row r="202" spans="23:39" x14ac:dyDescent="0.25">
      <c r="W202" s="20"/>
      <c r="Y202" s="20"/>
      <c r="AE202" s="20"/>
      <c r="AF202" s="20"/>
      <c r="AG202" s="20"/>
      <c r="AH202" s="20"/>
      <c r="AM202" s="23"/>
    </row>
    <row r="203" spans="23:39" x14ac:dyDescent="0.25">
      <c r="W203" s="20"/>
      <c r="Y203" s="20"/>
      <c r="AE203" s="20"/>
      <c r="AF203" s="20"/>
      <c r="AG203" s="20"/>
      <c r="AH203" s="20"/>
      <c r="AM203" s="23"/>
    </row>
    <row r="204" spans="23:39" x14ac:dyDescent="0.25">
      <c r="W204" s="20"/>
      <c r="Y204" s="20"/>
      <c r="AE204" s="20"/>
      <c r="AF204" s="20"/>
      <c r="AG204" s="20"/>
      <c r="AH204" s="20"/>
      <c r="AM204" s="23"/>
    </row>
    <row r="205" spans="23:39" x14ac:dyDescent="0.25">
      <c r="W205" s="20"/>
      <c r="Y205" s="20"/>
      <c r="AE205" s="20"/>
      <c r="AF205" s="20"/>
      <c r="AG205" s="20"/>
      <c r="AH205" s="20"/>
      <c r="AM205" s="23"/>
    </row>
    <row r="206" spans="23:39" x14ac:dyDescent="0.25">
      <c r="W206" s="20"/>
      <c r="Y206" s="20"/>
      <c r="AE206" s="20"/>
      <c r="AF206" s="20"/>
      <c r="AG206" s="20"/>
      <c r="AH206" s="20"/>
      <c r="AM206" s="23"/>
    </row>
    <row r="207" spans="23:39" x14ac:dyDescent="0.25">
      <c r="W207" s="20"/>
      <c r="Y207" s="20"/>
      <c r="AE207" s="20"/>
      <c r="AF207" s="20"/>
      <c r="AG207" s="20"/>
      <c r="AH207" s="20"/>
      <c r="AM207" s="23"/>
    </row>
    <row r="208" spans="23:39" x14ac:dyDescent="0.25">
      <c r="W208" s="20"/>
      <c r="Y208" s="20"/>
      <c r="AE208" s="20"/>
      <c r="AF208" s="20"/>
      <c r="AG208" s="20"/>
      <c r="AH208" s="20"/>
      <c r="AM208" s="23"/>
    </row>
    <row r="209" spans="23:39" x14ac:dyDescent="0.25">
      <c r="W209" s="20"/>
      <c r="Y209" s="20"/>
      <c r="AE209" s="20"/>
      <c r="AF209" s="20"/>
      <c r="AG209" s="20"/>
      <c r="AH209" s="20"/>
      <c r="AM209" s="23"/>
    </row>
    <row r="210" spans="23:39" x14ac:dyDescent="0.25">
      <c r="W210" s="20"/>
      <c r="Y210" s="20"/>
      <c r="AE210" s="20"/>
      <c r="AF210" s="20"/>
      <c r="AG210" s="20"/>
      <c r="AH210" s="20"/>
      <c r="AM210" s="23"/>
    </row>
    <row r="211" spans="23:39" x14ac:dyDescent="0.25">
      <c r="W211" s="20"/>
      <c r="Y211" s="20"/>
      <c r="AE211" s="20"/>
      <c r="AF211" s="20"/>
      <c r="AG211" s="20"/>
      <c r="AH211" s="20"/>
      <c r="AM211" s="23"/>
    </row>
    <row r="212" spans="23:39" x14ac:dyDescent="0.25">
      <c r="W212" s="20"/>
      <c r="Y212" s="20"/>
      <c r="AE212" s="20"/>
      <c r="AF212" s="20"/>
      <c r="AG212" s="20"/>
      <c r="AH212" s="20"/>
      <c r="AM212" s="23"/>
    </row>
    <row r="213" spans="23:39" x14ac:dyDescent="0.25">
      <c r="W213" s="20"/>
      <c r="Y213" s="20"/>
      <c r="AE213" s="20"/>
      <c r="AF213" s="20"/>
      <c r="AG213" s="20"/>
      <c r="AH213" s="20"/>
      <c r="AM213" s="23"/>
    </row>
    <row r="214" spans="23:39" x14ac:dyDescent="0.25">
      <c r="W214" s="20"/>
      <c r="Y214" s="20"/>
      <c r="AE214" s="20"/>
      <c r="AF214" s="20"/>
      <c r="AG214" s="20"/>
      <c r="AH214" s="20"/>
      <c r="AM214" s="23"/>
    </row>
    <row r="215" spans="23:39" x14ac:dyDescent="0.25">
      <c r="W215" s="20"/>
      <c r="Y215" s="20"/>
      <c r="AE215" s="20"/>
      <c r="AF215" s="20"/>
      <c r="AG215" s="20"/>
      <c r="AH215" s="20"/>
      <c r="AM215" s="23"/>
    </row>
    <row r="216" spans="23:39" x14ac:dyDescent="0.25">
      <c r="W216" s="20"/>
      <c r="Y216" s="20"/>
      <c r="AE216" s="20"/>
      <c r="AF216" s="20"/>
      <c r="AG216" s="20"/>
      <c r="AH216" s="20"/>
      <c r="AM216" s="23"/>
    </row>
    <row r="217" spans="23:39" x14ac:dyDescent="0.25">
      <c r="W217" s="20"/>
      <c r="Y217" s="20"/>
      <c r="AE217" s="20"/>
      <c r="AF217" s="20"/>
      <c r="AG217" s="20"/>
      <c r="AH217" s="20"/>
      <c r="AM217" s="23"/>
    </row>
    <row r="218" spans="23:39" x14ac:dyDescent="0.25">
      <c r="W218" s="20"/>
      <c r="Y218" s="20"/>
      <c r="AE218" s="20"/>
      <c r="AF218" s="20"/>
      <c r="AG218" s="20"/>
      <c r="AH218" s="20"/>
      <c r="AM218" s="23"/>
    </row>
    <row r="219" spans="23:39" x14ac:dyDescent="0.25">
      <c r="W219" s="20"/>
      <c r="Y219" s="20"/>
      <c r="AE219" s="20"/>
      <c r="AF219" s="20"/>
      <c r="AG219" s="20"/>
      <c r="AH219" s="20"/>
      <c r="AM219" s="23"/>
    </row>
    <row r="220" spans="23:39" x14ac:dyDescent="0.25">
      <c r="W220" s="20"/>
      <c r="Y220" s="20"/>
      <c r="AE220" s="20"/>
      <c r="AF220" s="20"/>
      <c r="AG220" s="20"/>
      <c r="AH220" s="20"/>
      <c r="AM220" s="23"/>
    </row>
    <row r="221" spans="23:39" x14ac:dyDescent="0.25">
      <c r="W221" s="20"/>
      <c r="Y221" s="20"/>
      <c r="AE221" s="20"/>
      <c r="AF221" s="20"/>
      <c r="AG221" s="20"/>
      <c r="AH221" s="20"/>
      <c r="AM221" s="23"/>
    </row>
    <row r="222" spans="23:39" x14ac:dyDescent="0.25">
      <c r="W222" s="20"/>
      <c r="Y222" s="20"/>
      <c r="AE222" s="20"/>
      <c r="AF222" s="20"/>
      <c r="AG222" s="20"/>
      <c r="AH222" s="20"/>
      <c r="AM222" s="23"/>
    </row>
    <row r="223" spans="23:39" x14ac:dyDescent="0.25">
      <c r="W223" s="20"/>
      <c r="Y223" s="20"/>
      <c r="AE223" s="20"/>
      <c r="AF223" s="20"/>
      <c r="AG223" s="20"/>
      <c r="AH223" s="20"/>
      <c r="AM223" s="23"/>
    </row>
    <row r="224" spans="23:39" x14ac:dyDescent="0.25">
      <c r="W224" s="20"/>
      <c r="Y224" s="20"/>
      <c r="AE224" s="20"/>
      <c r="AF224" s="20"/>
      <c r="AG224" s="20"/>
      <c r="AH224" s="20"/>
      <c r="AM224" s="23"/>
    </row>
    <row r="225" spans="23:39" x14ac:dyDescent="0.25">
      <c r="W225" s="20"/>
      <c r="Y225" s="20"/>
      <c r="AE225" s="20"/>
      <c r="AF225" s="20"/>
      <c r="AG225" s="20"/>
      <c r="AH225" s="20"/>
      <c r="AM225" s="23"/>
    </row>
    <row r="226" spans="23:39" x14ac:dyDescent="0.25">
      <c r="W226" s="20"/>
      <c r="Y226" s="20"/>
      <c r="AE226" s="20"/>
      <c r="AF226" s="20"/>
      <c r="AG226" s="20"/>
      <c r="AH226" s="20"/>
      <c r="AM226" s="23"/>
    </row>
    <row r="227" spans="23:39" x14ac:dyDescent="0.25">
      <c r="W227" s="20"/>
      <c r="Y227" s="20"/>
      <c r="AE227" s="20"/>
      <c r="AF227" s="20"/>
      <c r="AG227" s="20"/>
      <c r="AH227" s="20"/>
      <c r="AM227" s="23"/>
    </row>
    <row r="228" spans="23:39" x14ac:dyDescent="0.25">
      <c r="W228" s="20"/>
      <c r="Y228" s="20"/>
      <c r="AE228" s="20"/>
      <c r="AF228" s="20"/>
      <c r="AG228" s="20"/>
      <c r="AH228" s="20"/>
      <c r="AM228" s="23"/>
    </row>
    <row r="229" spans="23:39" x14ac:dyDescent="0.25">
      <c r="W229" s="20"/>
      <c r="Y229" s="20"/>
      <c r="AE229" s="20"/>
      <c r="AF229" s="20"/>
      <c r="AG229" s="20"/>
      <c r="AH229" s="20"/>
      <c r="AM229" s="23"/>
    </row>
    <row r="230" spans="23:39" x14ac:dyDescent="0.25">
      <c r="W230" s="20"/>
      <c r="Y230" s="20"/>
      <c r="AE230" s="20"/>
      <c r="AF230" s="20"/>
      <c r="AG230" s="20"/>
      <c r="AH230" s="20"/>
      <c r="AM230" s="23"/>
    </row>
    <row r="231" spans="23:39" x14ac:dyDescent="0.25">
      <c r="W231" s="20"/>
      <c r="Y231" s="20"/>
      <c r="AE231" s="20"/>
      <c r="AF231" s="20"/>
      <c r="AG231" s="20"/>
      <c r="AH231" s="20"/>
      <c r="AM231" s="23"/>
    </row>
    <row r="232" spans="23:39" x14ac:dyDescent="0.25">
      <c r="W232" s="20"/>
      <c r="Y232" s="20"/>
      <c r="AE232" s="20"/>
      <c r="AF232" s="20"/>
      <c r="AG232" s="20"/>
      <c r="AH232" s="20"/>
      <c r="AM232" s="23"/>
    </row>
    <row r="233" spans="23:39" x14ac:dyDescent="0.25">
      <c r="W233" s="20"/>
      <c r="Y233" s="20"/>
      <c r="AE233" s="20"/>
      <c r="AF233" s="20"/>
      <c r="AG233" s="20"/>
      <c r="AH233" s="20"/>
      <c r="AM233" s="23"/>
    </row>
    <row r="234" spans="23:39" x14ac:dyDescent="0.25">
      <c r="W234" s="20"/>
      <c r="Y234" s="20"/>
      <c r="AE234" s="20"/>
      <c r="AF234" s="20"/>
      <c r="AG234" s="20"/>
      <c r="AH234" s="20"/>
      <c r="AM234" s="23"/>
    </row>
    <row r="235" spans="23:39" x14ac:dyDescent="0.25">
      <c r="W235" s="20"/>
      <c r="Y235" s="20"/>
      <c r="AE235" s="20"/>
      <c r="AF235" s="20"/>
      <c r="AG235" s="20"/>
      <c r="AH235" s="20"/>
      <c r="AM235" s="23"/>
    </row>
    <row r="236" spans="23:39" x14ac:dyDescent="0.25">
      <c r="W236" s="20"/>
      <c r="Y236" s="20"/>
      <c r="AE236" s="20"/>
      <c r="AF236" s="20"/>
      <c r="AG236" s="20"/>
      <c r="AH236" s="20"/>
      <c r="AM236" s="23"/>
    </row>
    <row r="237" spans="23:39" x14ac:dyDescent="0.25">
      <c r="W237" s="20"/>
      <c r="Y237" s="20"/>
      <c r="AE237" s="20"/>
      <c r="AF237" s="20"/>
      <c r="AG237" s="20"/>
      <c r="AH237" s="20"/>
      <c r="AM237" s="23"/>
    </row>
    <row r="238" spans="23:39" x14ac:dyDescent="0.25">
      <c r="W238" s="20"/>
      <c r="Y238" s="20"/>
      <c r="AE238" s="20"/>
      <c r="AF238" s="20"/>
      <c r="AG238" s="20"/>
      <c r="AH238" s="20"/>
      <c r="AM238" s="23"/>
    </row>
    <row r="239" spans="23:39" x14ac:dyDescent="0.25">
      <c r="W239" s="20"/>
      <c r="Y239" s="20"/>
      <c r="AE239" s="20"/>
      <c r="AF239" s="20"/>
      <c r="AG239" s="20"/>
      <c r="AH239" s="20"/>
      <c r="AM239" s="23"/>
    </row>
    <row r="240" spans="23:39" x14ac:dyDescent="0.25">
      <c r="W240" s="20"/>
      <c r="Y240" s="20"/>
      <c r="AE240" s="20"/>
      <c r="AF240" s="20"/>
      <c r="AG240" s="20"/>
      <c r="AH240" s="20"/>
      <c r="AM240" s="23"/>
    </row>
    <row r="241" spans="23:39" x14ac:dyDescent="0.25">
      <c r="W241" s="20"/>
      <c r="Y241" s="20"/>
      <c r="AE241" s="20"/>
      <c r="AF241" s="20"/>
      <c r="AG241" s="20"/>
      <c r="AH241" s="20"/>
      <c r="AM241" s="23"/>
    </row>
    <row r="242" spans="23:39" x14ac:dyDescent="0.25">
      <c r="W242" s="20"/>
      <c r="Y242" s="20"/>
      <c r="AE242" s="20"/>
      <c r="AF242" s="20"/>
      <c r="AG242" s="20"/>
      <c r="AH242" s="20"/>
      <c r="AM242" s="23"/>
    </row>
    <row r="243" spans="23:39" x14ac:dyDescent="0.25">
      <c r="W243" s="20"/>
      <c r="Y243" s="20"/>
      <c r="AE243" s="20"/>
      <c r="AF243" s="20"/>
      <c r="AG243" s="20"/>
      <c r="AH243" s="20"/>
      <c r="AM243" s="23"/>
    </row>
    <row r="244" spans="23:39" x14ac:dyDescent="0.25">
      <c r="W244" s="20"/>
      <c r="Y244" s="20"/>
      <c r="AE244" s="20"/>
      <c r="AF244" s="20"/>
      <c r="AG244" s="20"/>
      <c r="AH244" s="20"/>
      <c r="AM244" s="23"/>
    </row>
    <row r="245" spans="23:39" x14ac:dyDescent="0.25">
      <c r="W245" s="20"/>
      <c r="Y245" s="20"/>
      <c r="AE245" s="20"/>
      <c r="AF245" s="20"/>
      <c r="AG245" s="20"/>
      <c r="AH245" s="20"/>
      <c r="AM245" s="23"/>
    </row>
    <row r="246" spans="23:39" x14ac:dyDescent="0.25">
      <c r="W246" s="20"/>
      <c r="Y246" s="20"/>
      <c r="AE246" s="20"/>
      <c r="AF246" s="20"/>
      <c r="AG246" s="20"/>
      <c r="AH246" s="20"/>
      <c r="AM246" s="23"/>
    </row>
    <row r="247" spans="23:39" x14ac:dyDescent="0.25">
      <c r="W247" s="20"/>
      <c r="Y247" s="20"/>
      <c r="AE247" s="20"/>
      <c r="AF247" s="20"/>
      <c r="AG247" s="20"/>
      <c r="AH247" s="20"/>
      <c r="AM247" s="23"/>
    </row>
    <row r="248" spans="23:39" x14ac:dyDescent="0.25">
      <c r="W248" s="20"/>
      <c r="Y248" s="20"/>
      <c r="AE248" s="20"/>
      <c r="AF248" s="20"/>
      <c r="AG248" s="20"/>
      <c r="AH248" s="20"/>
      <c r="AM248" s="23"/>
    </row>
    <row r="249" spans="23:39" x14ac:dyDescent="0.25">
      <c r="W249" s="20"/>
      <c r="Y249" s="20"/>
      <c r="AE249" s="20"/>
      <c r="AF249" s="20"/>
      <c r="AG249" s="20"/>
      <c r="AH249" s="20"/>
      <c r="AM249" s="23"/>
    </row>
    <row r="250" spans="23:39" x14ac:dyDescent="0.25">
      <c r="W250" s="20"/>
      <c r="Y250" s="20"/>
      <c r="AE250" s="20"/>
      <c r="AF250" s="20"/>
      <c r="AG250" s="20"/>
      <c r="AH250" s="20"/>
      <c r="AM250" s="23"/>
    </row>
    <row r="251" spans="23:39" x14ac:dyDescent="0.25">
      <c r="W251" s="20"/>
      <c r="Y251" s="20"/>
      <c r="AE251" s="20"/>
      <c r="AF251" s="20"/>
      <c r="AG251" s="20"/>
      <c r="AH251" s="20"/>
      <c r="AM251" s="23"/>
    </row>
    <row r="252" spans="23:39" x14ac:dyDescent="0.25">
      <c r="W252" s="20"/>
      <c r="Y252" s="20"/>
      <c r="AE252" s="20"/>
      <c r="AF252" s="20"/>
      <c r="AG252" s="20"/>
      <c r="AH252" s="20"/>
      <c r="AM252" s="23"/>
    </row>
    <row r="253" spans="23:39" x14ac:dyDescent="0.25">
      <c r="W253" s="20"/>
      <c r="Y253" s="20"/>
      <c r="AE253" s="20"/>
      <c r="AF253" s="20"/>
      <c r="AG253" s="20"/>
      <c r="AH253" s="20"/>
      <c r="AM253" s="23"/>
    </row>
    <row r="254" spans="23:39" x14ac:dyDescent="0.25">
      <c r="W254" s="20"/>
      <c r="Y254" s="20"/>
      <c r="AE254" s="20"/>
      <c r="AF254" s="20"/>
      <c r="AG254" s="20"/>
      <c r="AH254" s="20"/>
      <c r="AM254" s="23"/>
    </row>
    <row r="255" spans="23:39" x14ac:dyDescent="0.25">
      <c r="W255" s="20"/>
      <c r="Y255" s="20"/>
      <c r="AE255" s="20"/>
      <c r="AF255" s="20"/>
      <c r="AG255" s="20"/>
      <c r="AH255" s="20"/>
      <c r="AM255" s="23"/>
    </row>
    <row r="256" spans="23:39" x14ac:dyDescent="0.25">
      <c r="W256" s="20"/>
      <c r="Y256" s="20"/>
      <c r="AE256" s="20"/>
      <c r="AF256" s="20"/>
      <c r="AG256" s="20"/>
      <c r="AH256" s="20"/>
      <c r="AM256" s="23"/>
    </row>
    <row r="257" spans="23:39" x14ac:dyDescent="0.25">
      <c r="W257" s="20"/>
      <c r="Y257" s="20"/>
      <c r="AE257" s="20"/>
      <c r="AF257" s="20"/>
      <c r="AG257" s="20"/>
      <c r="AH257" s="20"/>
      <c r="AM257" s="23"/>
    </row>
    <row r="258" spans="23:39" x14ac:dyDescent="0.25">
      <c r="W258" s="20"/>
      <c r="Y258" s="20"/>
      <c r="AE258" s="20"/>
      <c r="AF258" s="20"/>
      <c r="AG258" s="20"/>
      <c r="AH258" s="20"/>
      <c r="AM258" s="23"/>
    </row>
    <row r="259" spans="23:39" x14ac:dyDescent="0.25">
      <c r="W259" s="20"/>
      <c r="Y259" s="20"/>
      <c r="AE259" s="20"/>
      <c r="AF259" s="20"/>
      <c r="AG259" s="20"/>
      <c r="AH259" s="20"/>
      <c r="AM259" s="23"/>
    </row>
    <row r="260" spans="23:39" x14ac:dyDescent="0.25">
      <c r="W260" s="20"/>
      <c r="Y260" s="20"/>
      <c r="AE260" s="20"/>
      <c r="AF260" s="20"/>
      <c r="AG260" s="20"/>
      <c r="AH260" s="20"/>
      <c r="AM260" s="23"/>
    </row>
    <row r="261" spans="23:39" x14ac:dyDescent="0.25">
      <c r="W261" s="20"/>
      <c r="Y261" s="20"/>
      <c r="AE261" s="20"/>
      <c r="AF261" s="20"/>
      <c r="AG261" s="20"/>
      <c r="AH261" s="20"/>
      <c r="AM261" s="23"/>
    </row>
    <row r="262" spans="23:39" x14ac:dyDescent="0.25">
      <c r="W262" s="20"/>
      <c r="Y262" s="20"/>
      <c r="AE262" s="20"/>
      <c r="AF262" s="20"/>
      <c r="AG262" s="20"/>
      <c r="AH262" s="20"/>
      <c r="AM262" s="23"/>
    </row>
    <row r="263" spans="23:39" x14ac:dyDescent="0.25">
      <c r="W263" s="20"/>
      <c r="Y263" s="20"/>
      <c r="AE263" s="20"/>
      <c r="AF263" s="20"/>
      <c r="AG263" s="20"/>
      <c r="AH263" s="20"/>
      <c r="AM263" s="23"/>
    </row>
    <row r="264" spans="23:39" x14ac:dyDescent="0.25">
      <c r="W264" s="20"/>
      <c r="Y264" s="20"/>
      <c r="AE264" s="20"/>
      <c r="AF264" s="20"/>
      <c r="AG264" s="20"/>
      <c r="AH264" s="20"/>
      <c r="AM264" s="23"/>
    </row>
    <row r="265" spans="23:39" x14ac:dyDescent="0.25">
      <c r="W265" s="20"/>
      <c r="Y265" s="20"/>
      <c r="AE265" s="20"/>
      <c r="AF265" s="20"/>
      <c r="AG265" s="20"/>
      <c r="AH265" s="20"/>
      <c r="AM265" s="23"/>
    </row>
    <row r="266" spans="23:39" x14ac:dyDescent="0.25">
      <c r="W266" s="20"/>
      <c r="Y266" s="20"/>
      <c r="AE266" s="20"/>
      <c r="AF266" s="20"/>
      <c r="AG266" s="20"/>
      <c r="AH266" s="20"/>
      <c r="AM266" s="23"/>
    </row>
    <row r="267" spans="23:39" x14ac:dyDescent="0.25">
      <c r="W267" s="20"/>
      <c r="Y267" s="20"/>
      <c r="AE267" s="20"/>
      <c r="AF267" s="20"/>
      <c r="AG267" s="20"/>
      <c r="AH267" s="20"/>
      <c r="AM267" s="23"/>
    </row>
    <row r="268" spans="23:39" x14ac:dyDescent="0.25">
      <c r="W268" s="20"/>
      <c r="Y268" s="20"/>
      <c r="AE268" s="20"/>
      <c r="AF268" s="20"/>
      <c r="AG268" s="20"/>
      <c r="AH268" s="20"/>
      <c r="AM268" s="23"/>
    </row>
    <row r="269" spans="23:39" x14ac:dyDescent="0.25">
      <c r="W269" s="20"/>
      <c r="Y269" s="20"/>
      <c r="AE269" s="20"/>
      <c r="AF269" s="20"/>
      <c r="AG269" s="20"/>
      <c r="AH269" s="20"/>
      <c r="AM269" s="23"/>
    </row>
    <row r="270" spans="23:39" x14ac:dyDescent="0.25">
      <c r="W270" s="20"/>
      <c r="Y270" s="20"/>
      <c r="AE270" s="20"/>
      <c r="AF270" s="20"/>
      <c r="AG270" s="20"/>
      <c r="AH270" s="20"/>
      <c r="AM270" s="23"/>
    </row>
    <row r="271" spans="23:39" x14ac:dyDescent="0.25">
      <c r="W271" s="20"/>
      <c r="Y271" s="20"/>
      <c r="AE271" s="20"/>
      <c r="AF271" s="20"/>
      <c r="AG271" s="20"/>
      <c r="AH271" s="20"/>
      <c r="AM271" s="23"/>
    </row>
    <row r="272" spans="23:39" x14ac:dyDescent="0.25">
      <c r="W272" s="20"/>
      <c r="Y272" s="20"/>
      <c r="AE272" s="20"/>
      <c r="AF272" s="20"/>
      <c r="AG272" s="20"/>
      <c r="AH272" s="20"/>
      <c r="AM272" s="23"/>
    </row>
    <row r="273" spans="23:39" x14ac:dyDescent="0.25">
      <c r="W273" s="20"/>
      <c r="Y273" s="20"/>
      <c r="AE273" s="20"/>
      <c r="AF273" s="20"/>
      <c r="AG273" s="20"/>
      <c r="AH273" s="20"/>
      <c r="AM273" s="23"/>
    </row>
    <row r="274" spans="23:39" x14ac:dyDescent="0.25">
      <c r="W274" s="20"/>
      <c r="Y274" s="20"/>
      <c r="AE274" s="20"/>
      <c r="AF274" s="20"/>
      <c r="AG274" s="20"/>
      <c r="AH274" s="20"/>
      <c r="AM274" s="23"/>
    </row>
    <row r="275" spans="23:39" x14ac:dyDescent="0.25">
      <c r="W275" s="20"/>
      <c r="Y275" s="20"/>
      <c r="AE275" s="20"/>
      <c r="AF275" s="20"/>
      <c r="AG275" s="20"/>
      <c r="AH275" s="20"/>
      <c r="AM275" s="23"/>
    </row>
    <row r="276" spans="23:39" x14ac:dyDescent="0.25">
      <c r="W276" s="20"/>
      <c r="Y276" s="20"/>
      <c r="AE276" s="20"/>
      <c r="AF276" s="20"/>
      <c r="AG276" s="20"/>
      <c r="AH276" s="20"/>
      <c r="AM276" s="23"/>
    </row>
    <row r="277" spans="23:39" x14ac:dyDescent="0.25">
      <c r="W277" s="20"/>
      <c r="Y277" s="20"/>
      <c r="AE277" s="20"/>
      <c r="AF277" s="20"/>
      <c r="AG277" s="20"/>
      <c r="AH277" s="20"/>
      <c r="AM277" s="23"/>
    </row>
    <row r="278" spans="23:39" x14ac:dyDescent="0.25">
      <c r="W278" s="20"/>
      <c r="Y278" s="20"/>
      <c r="AE278" s="20"/>
      <c r="AF278" s="20"/>
      <c r="AG278" s="20"/>
      <c r="AH278" s="20"/>
      <c r="AM278" s="23"/>
    </row>
    <row r="279" spans="23:39" x14ac:dyDescent="0.25">
      <c r="W279" s="20"/>
      <c r="Y279" s="20"/>
      <c r="AE279" s="20"/>
      <c r="AF279" s="20"/>
      <c r="AG279" s="20"/>
      <c r="AH279" s="20"/>
      <c r="AM279" s="23"/>
    </row>
    <row r="280" spans="23:39" x14ac:dyDescent="0.25">
      <c r="W280" s="20"/>
      <c r="Y280" s="20"/>
      <c r="AE280" s="20"/>
      <c r="AF280" s="20"/>
      <c r="AG280" s="20"/>
      <c r="AH280" s="20"/>
      <c r="AM280" s="23"/>
    </row>
    <row r="281" spans="23:39" x14ac:dyDescent="0.25">
      <c r="W281" s="20"/>
      <c r="Y281" s="20"/>
      <c r="AE281" s="20"/>
      <c r="AF281" s="20"/>
      <c r="AG281" s="20"/>
      <c r="AH281" s="20"/>
      <c r="AM281" s="23"/>
    </row>
    <row r="282" spans="23:39" x14ac:dyDescent="0.25">
      <c r="W282" s="20"/>
      <c r="Y282" s="20"/>
      <c r="AE282" s="20"/>
      <c r="AF282" s="20"/>
      <c r="AG282" s="20"/>
      <c r="AH282" s="20"/>
      <c r="AM282" s="23"/>
    </row>
    <row r="283" spans="23:39" x14ac:dyDescent="0.25">
      <c r="W283" s="20"/>
      <c r="Y283" s="20"/>
      <c r="AE283" s="20"/>
      <c r="AF283" s="20"/>
      <c r="AG283" s="20"/>
      <c r="AH283" s="20"/>
      <c r="AM283" s="23"/>
    </row>
  </sheetData>
  <sheetProtection formatCells="0" formatColumns="0" formatRows="0"/>
  <mergeCells count="72">
    <mergeCell ref="AV2:BR2"/>
    <mergeCell ref="AP1:BR1"/>
    <mergeCell ref="A1:T2"/>
    <mergeCell ref="P4:P5"/>
    <mergeCell ref="Q4:Q5"/>
    <mergeCell ref="R4:R5"/>
    <mergeCell ref="B4:B5"/>
    <mergeCell ref="C4:C5"/>
    <mergeCell ref="D4:D5"/>
    <mergeCell ref="E4:E5"/>
    <mergeCell ref="F4:F5"/>
    <mergeCell ref="A4:A5"/>
    <mergeCell ref="AU2:AU3"/>
    <mergeCell ref="G3:H3"/>
    <mergeCell ref="AJ3:AK3"/>
    <mergeCell ref="AL2:AN3"/>
    <mergeCell ref="AT2:AT3"/>
    <mergeCell ref="N4:N5"/>
    <mergeCell ref="O4:O5"/>
    <mergeCell ref="Y4:Y5"/>
    <mergeCell ref="Z4:Z5"/>
    <mergeCell ref="AA4:AA5"/>
    <mergeCell ref="AB4:AB5"/>
    <mergeCell ref="AN4:AN5"/>
    <mergeCell ref="AO4:AO5"/>
    <mergeCell ref="U4:U5"/>
    <mergeCell ref="V4:V5"/>
    <mergeCell ref="W4:W5"/>
    <mergeCell ref="X4:X5"/>
    <mergeCell ref="AO2:AO3"/>
    <mergeCell ref="AC2:AC3"/>
    <mergeCell ref="AD2:AG2"/>
    <mergeCell ref="AI2:AK2"/>
    <mergeCell ref="AP2:AQ3"/>
    <mergeCell ref="AR2:AR3"/>
    <mergeCell ref="AS2:AS3"/>
    <mergeCell ref="U1:AB2"/>
    <mergeCell ref="AC1:AK1"/>
    <mergeCell ref="AM1:AO1"/>
    <mergeCell ref="AH2:AH3"/>
    <mergeCell ref="F6:F7"/>
    <mergeCell ref="G6:G7"/>
    <mergeCell ref="H6:H7"/>
    <mergeCell ref="I6:I7"/>
    <mergeCell ref="G4:G5"/>
    <mergeCell ref="H4:H5"/>
    <mergeCell ref="I4:I5"/>
    <mergeCell ref="A6:A7"/>
    <mergeCell ref="B6:B7"/>
    <mergeCell ref="C6:C7"/>
    <mergeCell ref="D6:D7"/>
    <mergeCell ref="E6:E7"/>
    <mergeCell ref="J6:J7"/>
    <mergeCell ref="K6:K7"/>
    <mergeCell ref="L6:L7"/>
    <mergeCell ref="S4:S5"/>
    <mergeCell ref="T4:T5"/>
    <mergeCell ref="J4:J5"/>
    <mergeCell ref="K4:K5"/>
    <mergeCell ref="L4:L5"/>
    <mergeCell ref="M4:M5"/>
    <mergeCell ref="AN6:AN7"/>
    <mergeCell ref="AO6:AO7"/>
    <mergeCell ref="M6:M7"/>
    <mergeCell ref="O6:O7"/>
    <mergeCell ref="Q6:Q7"/>
    <mergeCell ref="S6:S7"/>
    <mergeCell ref="T6:T7"/>
    <mergeCell ref="V6:V7"/>
    <mergeCell ref="X6:X7"/>
    <mergeCell ref="Z6:Z7"/>
    <mergeCell ref="AB6:AB7"/>
  </mergeCells>
  <conditionalFormatting sqref="AC8:AD8">
    <cfRule type="containsText" dxfId="449" priority="73" operator="containsText" text="BAJA">
      <formula>NOT(ISERROR(SEARCH("BAJA",AC8)))</formula>
    </cfRule>
    <cfRule type="containsText" dxfId="448" priority="74" operator="containsText" text="MEDIA">
      <formula>NOT(ISERROR(SEARCH("MEDIA",AC8)))</formula>
    </cfRule>
    <cfRule type="containsText" dxfId="447" priority="75" operator="containsText" text="ALTA">
      <formula>NOT(ISERROR(SEARCH("ALTA",AC8)))</formula>
    </cfRule>
  </conditionalFormatting>
  <conditionalFormatting sqref="AI4:AI9">
    <cfRule type="containsText" dxfId="446" priority="38" operator="containsText" text="ALTA">
      <formula>NOT(ISERROR(SEARCH("ALTA",AI4)))</formula>
    </cfRule>
    <cfRule type="containsText" dxfId="445" priority="37" operator="containsText" text="MEDIA">
      <formula>NOT(ISERROR(SEARCH("MEDIA",AI4)))</formula>
    </cfRule>
    <cfRule type="containsText" dxfId="444" priority="36" operator="containsText" text="BAJA">
      <formula>NOT(ISERROR(SEARCH("BAJA",AI4)))</formula>
    </cfRule>
  </conditionalFormatting>
  <conditionalFormatting sqref="AJ8:AK9">
    <cfRule type="containsText" dxfId="443" priority="15" operator="containsText" text="BAJA">
      <formula>NOT(ISERROR(SEARCH("BAJA",AJ8)))</formula>
    </cfRule>
    <cfRule type="containsText" dxfId="442" priority="16" operator="containsText" text="MEDIA">
      <formula>NOT(ISERROR(SEARCH("MEDIA",AJ8)))</formula>
    </cfRule>
    <cfRule type="containsText" dxfId="441" priority="17" operator="containsText" text="ALTA">
      <formula>NOT(ISERROR(SEARCH("ALTA",AJ8)))</formula>
    </cfRule>
  </conditionalFormatting>
  <conditionalFormatting sqref="AK4:AM7">
    <cfRule type="containsText" dxfId="440" priority="88" operator="containsText" text="ALTA">
      <formula>NOT(ISERROR(SEARCH("ALTA",AK4)))</formula>
    </cfRule>
    <cfRule type="containsText" dxfId="439" priority="86" operator="containsText" text="BAJA">
      <formula>NOT(ISERROR(SEARCH("BAJA",AK4)))</formula>
    </cfRule>
    <cfRule type="containsText" dxfId="438" priority="87" operator="containsText" text="MEDIA">
      <formula>NOT(ISERROR(SEARCH("MEDIA",AK4)))</formula>
    </cfRule>
  </conditionalFormatting>
  <conditionalFormatting sqref="AL8:AL9">
    <cfRule type="containsText" dxfId="437" priority="51" operator="containsText" text="ALTA">
      <formula>NOT(ISERROR(SEARCH("ALTA",AL8)))</formula>
    </cfRule>
    <cfRule type="containsText" dxfId="436" priority="50" operator="containsText" text="MEDIA">
      <formula>NOT(ISERROR(SEARCH("MEDIA",AL8)))</formula>
    </cfRule>
    <cfRule type="containsText" dxfId="435" priority="49" operator="containsText" text="BAJA">
      <formula>NOT(ISERROR(SEARCH("BAJA",AL8)))</formula>
    </cfRule>
    <cfRule type="cellIs" dxfId="434" priority="48" operator="between">
      <formula>0%</formula>
      <formula>25%</formula>
    </cfRule>
    <cfRule type="cellIs" dxfId="433" priority="47" operator="between">
      <formula>26%</formula>
      <formula>50%</formula>
    </cfRule>
    <cfRule type="cellIs" dxfId="432" priority="46" operator="between">
      <formula>51%</formula>
      <formula>75%</formula>
    </cfRule>
    <cfRule type="cellIs" dxfId="431" priority="45" operator="greaterThan">
      <formula>75%</formula>
    </cfRule>
  </conditionalFormatting>
  <conditionalFormatting sqref="AM4:AM9">
    <cfRule type="cellIs" dxfId="430" priority="3" operator="between">
      <formula>26%</formula>
      <formula>50%</formula>
    </cfRule>
    <cfRule type="cellIs" dxfId="429" priority="4" operator="between">
      <formula>0%</formula>
      <formula>25%</formula>
    </cfRule>
    <cfRule type="cellIs" dxfId="428" priority="1" operator="greaterThan">
      <formula>75%</formula>
    </cfRule>
    <cfRule type="cellIs" dxfId="427" priority="2" operator="between">
      <formula>51%</formula>
      <formula>75%</formula>
    </cfRule>
  </conditionalFormatting>
  <conditionalFormatting sqref="AM8:AN9">
    <cfRule type="containsText" dxfId="426" priority="7" operator="containsText" text="ALTA">
      <formula>NOT(ISERROR(SEARCH("ALTA",AM8)))</formula>
    </cfRule>
    <cfRule type="containsText" dxfId="425" priority="6" operator="containsText" text="MEDIA">
      <formula>NOT(ISERROR(SEARCH("MEDIA",AM8)))</formula>
    </cfRule>
    <cfRule type="containsText" dxfId="424" priority="5" operator="containsText" text="BAJA">
      <formula>NOT(ISERROR(SEARCH("BAJA",AM8)))</formula>
    </cfRule>
  </conditionalFormatting>
  <conditionalFormatting sqref="AP8:AQ8">
    <cfRule type="containsText" dxfId="423" priority="41" operator="containsText" text="ALTA">
      <formula>NOT(ISERROR(SEARCH("ALTA",AP8)))</formula>
    </cfRule>
    <cfRule type="containsText" dxfId="422" priority="39" operator="containsText" text="BAJA">
      <formula>NOT(ISERROR(SEARCH("BAJA",AP8)))</formula>
    </cfRule>
    <cfRule type="containsText" dxfId="421" priority="40" operator="containsText" text="MEDIA">
      <formula>NOT(ISERROR(SEARCH("MEDIA",AP8)))</formula>
    </cfRule>
  </conditionalFormatting>
  <conditionalFormatting sqref="AZ8">
    <cfRule type="containsText" dxfId="420" priority="26" operator="containsText" text="ALTA">
      <formula>NOT(ISERROR(SEARCH("ALTA",AZ8)))</formula>
    </cfRule>
    <cfRule type="containsText" dxfId="419" priority="25" operator="containsText" text="MEDIA">
      <formula>NOT(ISERROR(SEARCH("MEDIA",AZ8)))</formula>
    </cfRule>
    <cfRule type="containsText" dxfId="418" priority="24" operator="containsText" text="BAJA">
      <formula>NOT(ISERROR(SEARCH("BAJA",AZ8)))</formula>
    </cfRule>
  </conditionalFormatting>
  <conditionalFormatting sqref="BA8:BA9">
    <cfRule type="containsText" dxfId="417" priority="29" operator="containsText" text="ALTA">
      <formula>NOT(ISERROR(SEARCH("ALTA",BA8)))</formula>
    </cfRule>
    <cfRule type="containsText" dxfId="416" priority="28" operator="containsText" text="MEDIA">
      <formula>NOT(ISERROR(SEARCH("MEDIA",BA8)))</formula>
    </cfRule>
    <cfRule type="containsText" dxfId="415" priority="27" operator="containsText" text="BAJA">
      <formula>NOT(ISERROR(SEARCH("BAJA",BA8)))</formula>
    </cfRule>
  </conditionalFormatting>
  <dataValidations count="3">
    <dataValidation type="list" allowBlank="1" showInputMessage="1" showErrorMessage="1" sqref="A4 A6 A8:A9" xr:uid="{00000000-0002-0000-0000-000004000000}">
      <formula1>"SI,NO"</formula1>
    </dataValidation>
    <dataValidation type="list" allowBlank="1" showInputMessage="1" showErrorMessage="1" sqref="AI4:AI7" xr:uid="{00000000-0002-0000-0000-000002000000}">
      <formula1>"Confiable,No confiable"</formula1>
    </dataValidation>
    <dataValidation type="list" allowBlank="1" showInputMessage="1" showErrorMessage="1" sqref="AF4:AF7 AG8:AG9" xr:uid="{00000000-0002-0000-00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C6100218-8EA0-4050-948D-FD7A724C7B75}">
          <x14:formula1>
            <xm:f>Listas!$R$2:$R$3</xm:f>
          </x14:formula1>
          <xm:sqref>BY8:BY9 BT8:BT9 BJ4:BJ9 BO4:BO9 BE4:BE9</xm:sqref>
        </x14:dataValidation>
        <x14:dataValidation type="list" allowBlank="1" showInputMessage="1" showErrorMessage="1" xr:uid="{9329D02E-BE22-46AF-BA95-F90A09785151}">
          <x14:formula1>
            <xm:f>Listas!$K$2:$K$5</xm:f>
          </x14:formula1>
          <xm:sqref>S8</xm:sqref>
        </x14:dataValidation>
        <x14:dataValidation type="list" allowBlank="1" showInputMessage="1" showErrorMessage="1" xr:uid="{62F069E7-4974-4A65-AFD3-20BC85EF32CA}">
          <x14:formula1>
            <xm:f>Listas!$M$2:$M$15</xm:f>
          </x14:formula1>
          <xm:sqref>B8:B9</xm:sqref>
        </x14:dataValidation>
        <x14:dataValidation type="list" allowBlank="1" showInputMessage="1" showErrorMessage="1" xr:uid="{FE2195FC-2AAA-47C3-BE54-A2EC6E3A34D2}">
          <x14:formula1>
            <xm:f>Listas!$K$2:$K$6</xm:f>
          </x14:formula1>
          <xm:sqref>S9</xm:sqref>
        </x14:dataValidation>
        <x14:dataValidation type="list" allowBlank="1" showInputMessage="1" showErrorMessage="1" xr:uid="{315A8D7C-E77D-4BDF-8F6B-5248EBB55A28}">
          <x14:formula1>
            <xm:f>Listas!$L$2:$L$5</xm:f>
          </x14:formula1>
          <xm:sqref>T8:T9</xm:sqref>
        </x14:dataValidation>
        <x14:dataValidation type="list" allowBlank="1" showInputMessage="1" showErrorMessage="1" xr:uid="{DBB06C5E-CAED-4B78-AA00-EF1FBED52AEB}">
          <x14:formula1>
            <xm:f>Listas!$Q$2:$Q$8</xm:f>
          </x14:formula1>
          <xm:sqref>J8:J9</xm:sqref>
        </x14:dataValidation>
        <x14:dataValidation type="list" allowBlank="1" showInputMessage="1" showErrorMessage="1" xr:uid="{919785D3-33CD-4942-B610-E0DF53425373}">
          <x14:formula1>
            <xm:f>Listas!$N$2:$N$7</xm:f>
          </x14:formula1>
          <xm:sqref>M8:M9</xm:sqref>
        </x14:dataValidation>
        <x14:dataValidation type="list" allowBlank="1" showInputMessage="1" showErrorMessage="1" xr:uid="{29FBD372-2211-459E-A73B-77F4D85EBC82}">
          <x14:formula1>
            <xm:f>Listas!$O$2:$O$7</xm:f>
          </x14:formula1>
          <xm:sqref>O8:O9</xm:sqref>
        </x14:dataValidation>
        <x14:dataValidation type="list" allowBlank="1" showInputMessage="1" showErrorMessage="1" xr:uid="{04E08FE8-4AB3-4875-9241-8AC5B827D16E}">
          <x14:formula1>
            <xm:f>Listas!$P$2:$P$7</xm:f>
          </x14:formula1>
          <xm:sqref>Q8:Q9</xm:sqref>
        </x14:dataValidation>
        <x14:dataValidation type="list" allowBlank="1" showInputMessage="1" showErrorMessage="1" xr:uid="{CA856B8F-845E-4804-A1B9-1818900BF402}">
          <x14:formula1>
            <xm:f>Listas!$F$2:$F$4</xm:f>
          </x14:formula1>
          <xm:sqref>AD8:AD9</xm:sqref>
        </x14:dataValidation>
        <x14:dataValidation type="list" allowBlank="1" showInputMessage="1" showErrorMessage="1" xr:uid="{80E3D050-3248-4A6C-9EF6-2BDB7505381F}">
          <x14:formula1>
            <xm:f>Listas!$H$2:$H$3</xm:f>
          </x14:formula1>
          <xm:sqref>AJ9 AK8</xm:sqref>
        </x14:dataValidation>
        <x14:dataValidation type="list" allowBlank="1" showInputMessage="1" showErrorMessage="1" xr:uid="{FF9A225A-6CD5-4A69-93D8-108EA3C110BD}">
          <x14:formula1>
            <xm:f>Listas!$G$2:$G$11</xm:f>
          </x14:formula1>
          <xm:sqref>C8:C9</xm:sqref>
        </x14:dataValidation>
        <x14:dataValidation type="list" allowBlank="1" showInputMessage="1" showErrorMessage="1" xr:uid="{78A19C9B-3CE0-49EE-BA13-B79222E1558B}">
          <x14:formula1>
            <xm:f>Listas!$C$2:$C$8</xm:f>
          </x14:formula1>
          <xm:sqref>E8:E9</xm:sqref>
        </x14:dataValidation>
        <x14:dataValidation type="list" allowBlank="1" showInputMessage="1" showErrorMessage="1" xr:uid="{9387B9A5-45BB-4BC4-BCBB-E0E2419F8515}">
          <x14:formula1>
            <xm:f>Listas!$B$2:$B$7</xm:f>
          </x14:formula1>
          <xm:sqref>D8:D9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17"/>
  <sheetViews>
    <sheetView zoomScale="85" zoomScaleNormal="85" workbookViewId="0">
      <pane ySplit="3" topLeftCell="A16" activePane="bottomLeft" state="frozen"/>
      <selection activeCell="G4" sqref="G4:G13"/>
      <selection pane="bottomLeft" activeCell="C17" sqref="C17"/>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36.7109375" style="2" customWidth="1"/>
    <col min="30" max="30" width="86.28515625" style="2" hidden="1" customWidth="1"/>
    <col min="31" max="31" width="10" style="2" customWidth="1"/>
    <col min="32" max="32" width="8.42578125" style="21" customWidth="1"/>
    <col min="33" max="33" width="20.28515625" style="21" customWidth="1"/>
    <col min="34" max="34" width="9" style="21" customWidth="1"/>
    <col min="35" max="35" width="14.140625" style="21" customWidth="1"/>
    <col min="36" max="36" width="6.7109375" style="2" hidden="1" customWidth="1"/>
    <col min="37" max="37" width="63.7109375" style="2" hidden="1" customWidth="1"/>
    <col min="38" max="38" width="14.7109375" style="6" customWidth="1"/>
    <col min="39" max="39" width="22.85546875" style="2" customWidth="1"/>
    <col min="40" max="40" width="8.85546875" style="2" hidden="1" customWidth="1"/>
    <col min="41" max="41" width="14.140625" style="2" hidden="1" customWidth="1"/>
    <col min="42" max="42" width="18.28515625" style="2" hidden="1" customWidth="1"/>
    <col min="43" max="43" width="9.140625" style="2" hidden="1" customWidth="1"/>
    <col min="44" max="44" width="33.7109375" style="2" hidden="1" customWidth="1"/>
    <col min="45" max="46" width="13.7109375" style="2" hidden="1" customWidth="1"/>
    <col min="47" max="47" width="13.7109375" style="24" customWidth="1"/>
    <col min="48" max="48" width="13.7109375" style="2" customWidth="1"/>
    <col min="49" max="49" width="15.28515625" style="2" customWidth="1"/>
    <col min="50" max="50" width="2.28515625" style="5" customWidth="1"/>
    <col min="51" max="51" width="49.28515625" style="5" customWidth="1"/>
    <col min="52" max="52" width="17" style="4" customWidth="1"/>
    <col min="53" max="54" width="11.5703125" style="3" customWidth="1"/>
    <col min="55" max="55" width="21.85546875" style="2" customWidth="1"/>
    <col min="56" max="56" width="14.85546875" style="1" hidden="1" customWidth="1"/>
    <col min="57" max="57" width="53.85546875" style="71" hidden="1" customWidth="1"/>
    <col min="58" max="58" width="49.42578125" style="71" hidden="1" customWidth="1"/>
    <col min="59" max="59" width="14.85546875" style="1" hidden="1" customWidth="1"/>
    <col min="60" max="60" width="29.5703125" style="1" hidden="1" customWidth="1"/>
    <col min="61" max="61" width="32.7109375" style="1" hidden="1" customWidth="1"/>
    <col min="62" max="62" width="14.85546875" style="1" hidden="1" customWidth="1"/>
    <col min="63" max="64" width="28" style="1" hidden="1" customWidth="1"/>
    <col min="65" max="65" width="11.5703125" style="1"/>
    <col min="66" max="66" width="28.28515625" style="1" customWidth="1"/>
    <col min="67" max="67" width="27.42578125" style="1" customWidth="1"/>
    <col min="68" max="68" width="33.28515625" style="1" customWidth="1"/>
    <col min="69" max="69" width="27.28515625" style="1" customWidth="1"/>
    <col min="70" max="70" width="19.5703125" style="1" customWidth="1"/>
    <col min="71" max="71" width="22.42578125" style="1" customWidth="1"/>
    <col min="72" max="72" width="26.7109375" style="1" customWidth="1"/>
    <col min="73" max="73" width="28.7109375" style="1" customWidth="1"/>
    <col min="74" max="74" width="32.28515625" style="1" customWidth="1"/>
    <col min="75" max="75" width="11.5703125" style="1"/>
    <col min="76" max="76" width="21.28515625" style="1" customWidth="1"/>
    <col min="77" max="77" width="19.28515625" style="1" customWidth="1"/>
    <col min="78" max="78" width="31.42578125" style="1" customWidth="1"/>
    <col min="79" max="79" width="32.7109375" style="1" customWidth="1"/>
    <col min="80" max="251" width="11.5703125" style="1"/>
    <col min="252" max="252" width="21.85546875" style="1" customWidth="1"/>
    <col min="253" max="253" width="13.85546875" style="1" customWidth="1"/>
    <col min="254" max="254" width="38.7109375" style="1" customWidth="1"/>
    <col min="255" max="255" width="3" style="1" bestFit="1" customWidth="1"/>
    <col min="256" max="256" width="32.28515625" style="1" customWidth="1"/>
    <col min="257" max="257" width="46.28515625" style="1" customWidth="1"/>
    <col min="258" max="258" width="19" style="1" customWidth="1"/>
    <col min="259" max="259" width="0" style="1" hidden="1" customWidth="1"/>
    <col min="260" max="260" width="17.7109375" style="1" customWidth="1"/>
    <col min="261" max="261" width="0" style="1" hidden="1" customWidth="1"/>
    <col min="262" max="262" width="22.28515625" style="1" customWidth="1"/>
    <col min="263" max="263" width="5.28515625" style="1" customWidth="1"/>
    <col min="264" max="264" width="36.28515625" style="1" customWidth="1"/>
    <col min="265" max="265" width="5.7109375" style="1" customWidth="1"/>
    <col min="266" max="266" width="0" style="1" hidden="1" customWidth="1"/>
    <col min="267" max="267" width="20.7109375" style="1" customWidth="1"/>
    <col min="268" max="268" width="4.85546875" style="1" customWidth="1"/>
    <col min="269" max="269" width="0" style="1" hidden="1" customWidth="1"/>
    <col min="270" max="270" width="24.7109375" style="1" customWidth="1"/>
    <col min="271" max="271" width="12.28515625" style="1" customWidth="1"/>
    <col min="272" max="272" width="0" style="1" hidden="1" customWidth="1"/>
    <col min="273" max="273" width="3.42578125" style="1" customWidth="1"/>
    <col min="274" max="274" width="0" style="1" hidden="1" customWidth="1"/>
    <col min="275" max="275" width="17.7109375" style="1" customWidth="1"/>
    <col min="276" max="276" width="3.42578125" style="1" customWidth="1"/>
    <col min="277" max="277" width="0" style="1" hidden="1" customWidth="1"/>
    <col min="278" max="278" width="23.7109375" style="1" customWidth="1"/>
    <col min="279" max="279" width="10" style="1" customWidth="1"/>
    <col min="280" max="280" width="0" style="1" hidden="1" customWidth="1"/>
    <col min="281" max="282" width="14.7109375" style="1" customWidth="1"/>
    <col min="283" max="283" width="12.85546875" style="1" customWidth="1"/>
    <col min="284" max="284" width="3.28515625" style="1" customWidth="1"/>
    <col min="285" max="285" width="30.28515625" style="1" customWidth="1"/>
    <col min="286" max="286" width="5" style="1" customWidth="1"/>
    <col min="287" max="287" width="0" style="1" hidden="1" customWidth="1"/>
    <col min="288" max="288" width="14.28515625" style="1" customWidth="1"/>
    <col min="289" max="289" width="5.7109375" style="1" customWidth="1"/>
    <col min="290" max="290" width="0" style="1" hidden="1" customWidth="1"/>
    <col min="291" max="291" width="17.28515625" style="1" customWidth="1"/>
    <col min="292" max="292" width="12.7109375" style="1" customWidth="1"/>
    <col min="293" max="293" width="0" style="1" hidden="1" customWidth="1"/>
    <col min="294" max="294" width="5.28515625" style="1" customWidth="1"/>
    <col min="295" max="295" width="0" style="1" hidden="1" customWidth="1"/>
    <col min="296" max="296" width="17" style="1" customWidth="1"/>
    <col min="297" max="297" width="6.28515625" style="1" customWidth="1"/>
    <col min="298" max="298" width="0" style="1" hidden="1" customWidth="1"/>
    <col min="299" max="299" width="14.28515625" style="1" customWidth="1"/>
    <col min="300" max="300" width="7.5703125" style="1" customWidth="1"/>
    <col min="301" max="301" width="0" style="1" hidden="1" customWidth="1"/>
    <col min="302" max="303" width="14.28515625" style="1" customWidth="1"/>
    <col min="304" max="304" width="20.85546875" style="1" customWidth="1"/>
    <col min="305" max="305" width="14.42578125" style="1" customWidth="1"/>
    <col min="306" max="306" width="15" style="1" customWidth="1"/>
    <col min="307" max="307" width="2.7109375" style="1" customWidth="1"/>
    <col min="308" max="308" width="11.7109375" style="1" customWidth="1"/>
    <col min="309" max="309" width="11.5703125" style="1" customWidth="1"/>
    <col min="310" max="310" width="2.28515625" style="1" customWidth="1"/>
    <col min="311" max="311" width="41" style="1" customWidth="1"/>
    <col min="312" max="312" width="14.28515625" style="1" customWidth="1"/>
    <col min="313" max="314" width="11.5703125" style="1" customWidth="1"/>
    <col min="315" max="315" width="21.85546875" style="1" customWidth="1"/>
    <col min="316" max="507" width="11.5703125" style="1"/>
    <col min="508" max="508" width="21.85546875" style="1" customWidth="1"/>
    <col min="509" max="509" width="13.85546875" style="1" customWidth="1"/>
    <col min="510" max="510" width="38.7109375" style="1" customWidth="1"/>
    <col min="511" max="511" width="3" style="1" bestFit="1" customWidth="1"/>
    <col min="512" max="512" width="32.28515625" style="1" customWidth="1"/>
    <col min="513" max="513" width="46.28515625" style="1" customWidth="1"/>
    <col min="514" max="514" width="19" style="1" customWidth="1"/>
    <col min="515" max="515" width="0" style="1" hidden="1" customWidth="1"/>
    <col min="516" max="516" width="17.7109375" style="1" customWidth="1"/>
    <col min="517" max="517" width="0" style="1" hidden="1" customWidth="1"/>
    <col min="518" max="518" width="22.28515625" style="1" customWidth="1"/>
    <col min="519" max="519" width="5.28515625" style="1" customWidth="1"/>
    <col min="520" max="520" width="36.28515625" style="1" customWidth="1"/>
    <col min="521" max="521" width="5.7109375" style="1" customWidth="1"/>
    <col min="522" max="522" width="0" style="1" hidden="1" customWidth="1"/>
    <col min="523" max="523" width="20.7109375" style="1" customWidth="1"/>
    <col min="524" max="524" width="4.85546875" style="1" customWidth="1"/>
    <col min="525" max="525" width="0" style="1" hidden="1" customWidth="1"/>
    <col min="526" max="526" width="24.7109375" style="1" customWidth="1"/>
    <col min="527" max="527" width="12.28515625" style="1" customWidth="1"/>
    <col min="528" max="528" width="0" style="1" hidden="1" customWidth="1"/>
    <col min="529" max="529" width="3.42578125" style="1" customWidth="1"/>
    <col min="530" max="530" width="0" style="1" hidden="1" customWidth="1"/>
    <col min="531" max="531" width="17.7109375" style="1" customWidth="1"/>
    <col min="532" max="532" width="3.42578125" style="1" customWidth="1"/>
    <col min="533" max="533" width="0" style="1" hidden="1" customWidth="1"/>
    <col min="534" max="534" width="23.7109375" style="1" customWidth="1"/>
    <col min="535" max="535" width="10" style="1" customWidth="1"/>
    <col min="536" max="536" width="0" style="1" hidden="1" customWidth="1"/>
    <col min="537" max="538" width="14.7109375" style="1" customWidth="1"/>
    <col min="539" max="539" width="12.85546875" style="1" customWidth="1"/>
    <col min="540" max="540" width="3.28515625" style="1" customWidth="1"/>
    <col min="541" max="541" width="30.28515625" style="1" customWidth="1"/>
    <col min="542" max="542" width="5" style="1" customWidth="1"/>
    <col min="543" max="543" width="0" style="1" hidden="1" customWidth="1"/>
    <col min="544" max="544" width="14.28515625" style="1" customWidth="1"/>
    <col min="545" max="545" width="5.7109375" style="1" customWidth="1"/>
    <col min="546" max="546" width="0" style="1" hidden="1" customWidth="1"/>
    <col min="547" max="547" width="17.28515625" style="1" customWidth="1"/>
    <col min="548" max="548" width="12.7109375" style="1" customWidth="1"/>
    <col min="549" max="549" width="0" style="1" hidden="1" customWidth="1"/>
    <col min="550" max="550" width="5.28515625" style="1" customWidth="1"/>
    <col min="551" max="551" width="0" style="1" hidden="1" customWidth="1"/>
    <col min="552" max="552" width="17" style="1" customWidth="1"/>
    <col min="553" max="553" width="6.28515625" style="1" customWidth="1"/>
    <col min="554" max="554" width="0" style="1" hidden="1" customWidth="1"/>
    <col min="555" max="555" width="14.28515625" style="1" customWidth="1"/>
    <col min="556" max="556" width="7.5703125" style="1" customWidth="1"/>
    <col min="557" max="557" width="0" style="1" hidden="1" customWidth="1"/>
    <col min="558" max="559" width="14.28515625" style="1" customWidth="1"/>
    <col min="560" max="560" width="20.85546875" style="1" customWidth="1"/>
    <col min="561" max="561" width="14.42578125" style="1" customWidth="1"/>
    <col min="562" max="562" width="15" style="1" customWidth="1"/>
    <col min="563" max="563" width="2.7109375" style="1" customWidth="1"/>
    <col min="564" max="564" width="11.7109375" style="1" customWidth="1"/>
    <col min="565" max="565" width="11.5703125" style="1" customWidth="1"/>
    <col min="566" max="566" width="2.28515625" style="1" customWidth="1"/>
    <col min="567" max="567" width="41" style="1" customWidth="1"/>
    <col min="568" max="568" width="14.28515625" style="1" customWidth="1"/>
    <col min="569" max="570" width="11.5703125" style="1" customWidth="1"/>
    <col min="571" max="571" width="21.85546875" style="1" customWidth="1"/>
    <col min="572" max="763" width="11.5703125" style="1"/>
    <col min="764" max="764" width="21.85546875" style="1" customWidth="1"/>
    <col min="765" max="765" width="13.85546875" style="1" customWidth="1"/>
    <col min="766" max="766" width="38.7109375" style="1" customWidth="1"/>
    <col min="767" max="767" width="3" style="1" bestFit="1" customWidth="1"/>
    <col min="768" max="768" width="32.28515625" style="1" customWidth="1"/>
    <col min="769" max="769" width="46.28515625" style="1" customWidth="1"/>
    <col min="770" max="770" width="19" style="1" customWidth="1"/>
    <col min="771" max="771" width="0" style="1" hidden="1" customWidth="1"/>
    <col min="772" max="772" width="17.7109375" style="1" customWidth="1"/>
    <col min="773" max="773" width="0" style="1" hidden="1" customWidth="1"/>
    <col min="774" max="774" width="22.28515625" style="1" customWidth="1"/>
    <col min="775" max="775" width="5.28515625" style="1" customWidth="1"/>
    <col min="776" max="776" width="36.28515625" style="1" customWidth="1"/>
    <col min="777" max="777" width="5.7109375" style="1" customWidth="1"/>
    <col min="778" max="778" width="0" style="1" hidden="1" customWidth="1"/>
    <col min="779" max="779" width="20.7109375" style="1" customWidth="1"/>
    <col min="780" max="780" width="4.85546875" style="1" customWidth="1"/>
    <col min="781" max="781" width="0" style="1" hidden="1" customWidth="1"/>
    <col min="782" max="782" width="24.7109375" style="1" customWidth="1"/>
    <col min="783" max="783" width="12.28515625" style="1" customWidth="1"/>
    <col min="784" max="784" width="0" style="1" hidden="1" customWidth="1"/>
    <col min="785" max="785" width="3.42578125" style="1" customWidth="1"/>
    <col min="786" max="786" width="0" style="1" hidden="1" customWidth="1"/>
    <col min="787" max="787" width="17.7109375" style="1" customWidth="1"/>
    <col min="788" max="788" width="3.42578125" style="1" customWidth="1"/>
    <col min="789" max="789" width="0" style="1" hidden="1" customWidth="1"/>
    <col min="790" max="790" width="23.7109375" style="1" customWidth="1"/>
    <col min="791" max="791" width="10" style="1" customWidth="1"/>
    <col min="792" max="792" width="0" style="1" hidden="1" customWidth="1"/>
    <col min="793" max="794" width="14.7109375" style="1" customWidth="1"/>
    <col min="795" max="795" width="12.85546875" style="1" customWidth="1"/>
    <col min="796" max="796" width="3.28515625" style="1" customWidth="1"/>
    <col min="797" max="797" width="30.28515625" style="1" customWidth="1"/>
    <col min="798" max="798" width="5" style="1" customWidth="1"/>
    <col min="799" max="799" width="0" style="1" hidden="1" customWidth="1"/>
    <col min="800" max="800" width="14.28515625" style="1" customWidth="1"/>
    <col min="801" max="801" width="5.7109375" style="1" customWidth="1"/>
    <col min="802" max="802" width="0" style="1" hidden="1" customWidth="1"/>
    <col min="803" max="803" width="17.28515625" style="1" customWidth="1"/>
    <col min="804" max="804" width="12.7109375" style="1" customWidth="1"/>
    <col min="805" max="805" width="0" style="1" hidden="1" customWidth="1"/>
    <col min="806" max="806" width="5.28515625" style="1" customWidth="1"/>
    <col min="807" max="807" width="0" style="1" hidden="1" customWidth="1"/>
    <col min="808" max="808" width="17" style="1" customWidth="1"/>
    <col min="809" max="809" width="6.28515625" style="1" customWidth="1"/>
    <col min="810" max="810" width="0" style="1" hidden="1" customWidth="1"/>
    <col min="811" max="811" width="14.28515625" style="1" customWidth="1"/>
    <col min="812" max="812" width="7.5703125" style="1" customWidth="1"/>
    <col min="813" max="813" width="0" style="1" hidden="1" customWidth="1"/>
    <col min="814" max="815" width="14.28515625" style="1" customWidth="1"/>
    <col min="816" max="816" width="20.85546875" style="1" customWidth="1"/>
    <col min="817" max="817" width="14.42578125" style="1" customWidth="1"/>
    <col min="818" max="818" width="15" style="1" customWidth="1"/>
    <col min="819" max="819" width="2.7109375" style="1" customWidth="1"/>
    <col min="820" max="820" width="11.7109375" style="1" customWidth="1"/>
    <col min="821" max="821" width="11.5703125" style="1" customWidth="1"/>
    <col min="822" max="822" width="2.28515625" style="1" customWidth="1"/>
    <col min="823" max="823" width="41" style="1" customWidth="1"/>
    <col min="824" max="824" width="14.28515625" style="1" customWidth="1"/>
    <col min="825" max="826" width="11.5703125" style="1" customWidth="1"/>
    <col min="827" max="827" width="21.85546875" style="1" customWidth="1"/>
    <col min="828" max="1019" width="11.5703125" style="1"/>
    <col min="1020" max="1020" width="21.85546875" style="1" customWidth="1"/>
    <col min="1021" max="1021" width="13.85546875" style="1" customWidth="1"/>
    <col min="1022" max="1022" width="38.7109375" style="1" customWidth="1"/>
    <col min="1023" max="1023" width="3" style="1" bestFit="1" customWidth="1"/>
    <col min="1024" max="1024" width="32.28515625" style="1" customWidth="1"/>
    <col min="1025" max="1025" width="46.28515625" style="1" customWidth="1"/>
    <col min="1026" max="1026" width="19" style="1" customWidth="1"/>
    <col min="1027" max="1027" width="0" style="1" hidden="1" customWidth="1"/>
    <col min="1028" max="1028" width="17.7109375" style="1" customWidth="1"/>
    <col min="1029" max="1029" width="0" style="1" hidden="1" customWidth="1"/>
    <col min="1030" max="1030" width="22.28515625" style="1" customWidth="1"/>
    <col min="1031" max="1031" width="5.28515625" style="1" customWidth="1"/>
    <col min="1032" max="1032" width="36.28515625" style="1" customWidth="1"/>
    <col min="1033" max="1033" width="5.7109375" style="1" customWidth="1"/>
    <col min="1034" max="1034" width="0" style="1" hidden="1" customWidth="1"/>
    <col min="1035" max="1035" width="20.7109375" style="1" customWidth="1"/>
    <col min="1036" max="1036" width="4.85546875" style="1" customWidth="1"/>
    <col min="1037" max="1037" width="0" style="1" hidden="1" customWidth="1"/>
    <col min="1038" max="1038" width="24.7109375" style="1" customWidth="1"/>
    <col min="1039" max="1039" width="12.28515625" style="1" customWidth="1"/>
    <col min="1040" max="1040" width="0" style="1" hidden="1" customWidth="1"/>
    <col min="1041" max="1041" width="3.42578125" style="1" customWidth="1"/>
    <col min="1042" max="1042" width="0" style="1" hidden="1" customWidth="1"/>
    <col min="1043" max="1043" width="17.7109375" style="1" customWidth="1"/>
    <col min="1044" max="1044" width="3.42578125" style="1" customWidth="1"/>
    <col min="1045" max="1045" width="0" style="1" hidden="1" customWidth="1"/>
    <col min="1046" max="1046" width="23.7109375" style="1" customWidth="1"/>
    <col min="1047" max="1047" width="10" style="1" customWidth="1"/>
    <col min="1048" max="1048" width="0" style="1" hidden="1" customWidth="1"/>
    <col min="1049" max="1050" width="14.7109375" style="1" customWidth="1"/>
    <col min="1051" max="1051" width="12.85546875" style="1" customWidth="1"/>
    <col min="1052" max="1052" width="3.28515625" style="1" customWidth="1"/>
    <col min="1053" max="1053" width="30.28515625" style="1" customWidth="1"/>
    <col min="1054" max="1054" width="5" style="1" customWidth="1"/>
    <col min="1055" max="1055" width="0" style="1" hidden="1" customWidth="1"/>
    <col min="1056" max="1056" width="14.28515625" style="1" customWidth="1"/>
    <col min="1057" max="1057" width="5.7109375" style="1" customWidth="1"/>
    <col min="1058" max="1058" width="0" style="1" hidden="1" customWidth="1"/>
    <col min="1059" max="1059" width="17.28515625" style="1" customWidth="1"/>
    <col min="1060" max="1060" width="12.7109375" style="1" customWidth="1"/>
    <col min="1061" max="1061" width="0" style="1" hidden="1" customWidth="1"/>
    <col min="1062" max="1062" width="5.28515625" style="1" customWidth="1"/>
    <col min="1063" max="1063" width="0" style="1" hidden="1" customWidth="1"/>
    <col min="1064" max="1064" width="17" style="1" customWidth="1"/>
    <col min="1065" max="1065" width="6.28515625" style="1" customWidth="1"/>
    <col min="1066" max="1066" width="0" style="1" hidden="1" customWidth="1"/>
    <col min="1067" max="1067" width="14.28515625" style="1" customWidth="1"/>
    <col min="1068" max="1068" width="7.5703125" style="1" customWidth="1"/>
    <col min="1069" max="1069" width="0" style="1" hidden="1" customWidth="1"/>
    <col min="1070" max="1071" width="14.28515625" style="1" customWidth="1"/>
    <col min="1072" max="1072" width="20.85546875" style="1" customWidth="1"/>
    <col min="1073" max="1073" width="14.42578125" style="1" customWidth="1"/>
    <col min="1074" max="1074" width="15" style="1" customWidth="1"/>
    <col min="1075" max="1075" width="2.7109375" style="1" customWidth="1"/>
    <col min="1076" max="1076" width="11.7109375" style="1" customWidth="1"/>
    <col min="1077" max="1077" width="11.5703125" style="1" customWidth="1"/>
    <col min="1078" max="1078" width="2.28515625" style="1" customWidth="1"/>
    <col min="1079" max="1079" width="41" style="1" customWidth="1"/>
    <col min="1080" max="1080" width="14.28515625" style="1" customWidth="1"/>
    <col min="1081" max="1082" width="11.5703125" style="1" customWidth="1"/>
    <col min="1083" max="1083" width="21.85546875" style="1" customWidth="1"/>
    <col min="1084" max="1275" width="11.5703125" style="1"/>
    <col min="1276" max="1276" width="21.85546875" style="1" customWidth="1"/>
    <col min="1277" max="1277" width="13.85546875" style="1" customWidth="1"/>
    <col min="1278" max="1278" width="38.7109375" style="1" customWidth="1"/>
    <col min="1279" max="1279" width="3" style="1" bestFit="1" customWidth="1"/>
    <col min="1280" max="1280" width="32.28515625" style="1" customWidth="1"/>
    <col min="1281" max="1281" width="46.28515625" style="1" customWidth="1"/>
    <col min="1282" max="1282" width="19" style="1" customWidth="1"/>
    <col min="1283" max="1283" width="0" style="1" hidden="1" customWidth="1"/>
    <col min="1284" max="1284" width="17.7109375" style="1" customWidth="1"/>
    <col min="1285" max="1285" width="0" style="1" hidden="1" customWidth="1"/>
    <col min="1286" max="1286" width="22.28515625" style="1" customWidth="1"/>
    <col min="1287" max="1287" width="5.28515625" style="1" customWidth="1"/>
    <col min="1288" max="1288" width="36.28515625" style="1" customWidth="1"/>
    <col min="1289" max="1289" width="5.7109375" style="1" customWidth="1"/>
    <col min="1290" max="1290" width="0" style="1" hidden="1" customWidth="1"/>
    <col min="1291" max="1291" width="20.7109375" style="1" customWidth="1"/>
    <col min="1292" max="1292" width="4.85546875" style="1" customWidth="1"/>
    <col min="1293" max="1293" width="0" style="1" hidden="1" customWidth="1"/>
    <col min="1294" max="1294" width="24.7109375" style="1" customWidth="1"/>
    <col min="1295" max="1295" width="12.28515625" style="1" customWidth="1"/>
    <col min="1296" max="1296" width="0" style="1" hidden="1" customWidth="1"/>
    <col min="1297" max="1297" width="3.42578125" style="1" customWidth="1"/>
    <col min="1298" max="1298" width="0" style="1" hidden="1" customWidth="1"/>
    <col min="1299" max="1299" width="17.7109375" style="1" customWidth="1"/>
    <col min="1300" max="1300" width="3.42578125" style="1" customWidth="1"/>
    <col min="1301" max="1301" width="0" style="1" hidden="1" customWidth="1"/>
    <col min="1302" max="1302" width="23.7109375" style="1" customWidth="1"/>
    <col min="1303" max="1303" width="10" style="1" customWidth="1"/>
    <col min="1304" max="1304" width="0" style="1" hidden="1" customWidth="1"/>
    <col min="1305" max="1306" width="14.7109375" style="1" customWidth="1"/>
    <col min="1307" max="1307" width="12.85546875" style="1" customWidth="1"/>
    <col min="1308" max="1308" width="3.28515625" style="1" customWidth="1"/>
    <col min="1309" max="1309" width="30.28515625" style="1" customWidth="1"/>
    <col min="1310" max="1310" width="5" style="1" customWidth="1"/>
    <col min="1311" max="1311" width="0" style="1" hidden="1" customWidth="1"/>
    <col min="1312" max="1312" width="14.28515625" style="1" customWidth="1"/>
    <col min="1313" max="1313" width="5.7109375" style="1" customWidth="1"/>
    <col min="1314" max="1314" width="0" style="1" hidden="1" customWidth="1"/>
    <col min="1315" max="1315" width="17.28515625" style="1" customWidth="1"/>
    <col min="1316" max="1316" width="12.7109375" style="1" customWidth="1"/>
    <col min="1317" max="1317" width="0" style="1" hidden="1" customWidth="1"/>
    <col min="1318" max="1318" width="5.28515625" style="1" customWidth="1"/>
    <col min="1319" max="1319" width="0" style="1" hidden="1" customWidth="1"/>
    <col min="1320" max="1320" width="17" style="1" customWidth="1"/>
    <col min="1321" max="1321" width="6.28515625" style="1" customWidth="1"/>
    <col min="1322" max="1322" width="0" style="1" hidden="1" customWidth="1"/>
    <col min="1323" max="1323" width="14.28515625" style="1" customWidth="1"/>
    <col min="1324" max="1324" width="7.5703125" style="1" customWidth="1"/>
    <col min="1325" max="1325" width="0" style="1" hidden="1" customWidth="1"/>
    <col min="1326" max="1327" width="14.28515625" style="1" customWidth="1"/>
    <col min="1328" max="1328" width="20.85546875" style="1" customWidth="1"/>
    <col min="1329" max="1329" width="14.42578125" style="1" customWidth="1"/>
    <col min="1330" max="1330" width="15" style="1" customWidth="1"/>
    <col min="1331" max="1331" width="2.7109375" style="1" customWidth="1"/>
    <col min="1332" max="1332" width="11.7109375" style="1" customWidth="1"/>
    <col min="1333" max="1333" width="11.5703125" style="1" customWidth="1"/>
    <col min="1334" max="1334" width="2.28515625" style="1" customWidth="1"/>
    <col min="1335" max="1335" width="41" style="1" customWidth="1"/>
    <col min="1336" max="1336" width="14.28515625" style="1" customWidth="1"/>
    <col min="1337" max="1338" width="11.5703125" style="1" customWidth="1"/>
    <col min="1339" max="1339" width="21.85546875" style="1" customWidth="1"/>
    <col min="1340" max="1531" width="11.5703125" style="1"/>
    <col min="1532" max="1532" width="21.85546875" style="1" customWidth="1"/>
    <col min="1533" max="1533" width="13.85546875" style="1" customWidth="1"/>
    <col min="1534" max="1534" width="38.7109375" style="1" customWidth="1"/>
    <col min="1535" max="1535" width="3" style="1" bestFit="1" customWidth="1"/>
    <col min="1536" max="1536" width="32.28515625" style="1" customWidth="1"/>
    <col min="1537" max="1537" width="46.28515625" style="1" customWidth="1"/>
    <col min="1538" max="1538" width="19" style="1" customWidth="1"/>
    <col min="1539" max="1539" width="0" style="1" hidden="1" customWidth="1"/>
    <col min="1540" max="1540" width="17.7109375" style="1" customWidth="1"/>
    <col min="1541" max="1541" width="0" style="1" hidden="1" customWidth="1"/>
    <col min="1542" max="1542" width="22.28515625" style="1" customWidth="1"/>
    <col min="1543" max="1543" width="5.28515625" style="1" customWidth="1"/>
    <col min="1544" max="1544" width="36.28515625" style="1" customWidth="1"/>
    <col min="1545" max="1545" width="5.7109375" style="1" customWidth="1"/>
    <col min="1546" max="1546" width="0" style="1" hidden="1" customWidth="1"/>
    <col min="1547" max="1547" width="20.7109375" style="1" customWidth="1"/>
    <col min="1548" max="1548" width="4.85546875" style="1" customWidth="1"/>
    <col min="1549" max="1549" width="0" style="1" hidden="1" customWidth="1"/>
    <col min="1550" max="1550" width="24.7109375" style="1" customWidth="1"/>
    <col min="1551" max="1551" width="12.28515625" style="1" customWidth="1"/>
    <col min="1552" max="1552" width="0" style="1" hidden="1" customWidth="1"/>
    <col min="1553" max="1553" width="3.42578125" style="1" customWidth="1"/>
    <col min="1554" max="1554" width="0" style="1" hidden="1" customWidth="1"/>
    <col min="1555" max="1555" width="17.7109375" style="1" customWidth="1"/>
    <col min="1556" max="1556" width="3.42578125" style="1" customWidth="1"/>
    <col min="1557" max="1557" width="0" style="1" hidden="1" customWidth="1"/>
    <col min="1558" max="1558" width="23.7109375" style="1" customWidth="1"/>
    <col min="1559" max="1559" width="10" style="1" customWidth="1"/>
    <col min="1560" max="1560" width="0" style="1" hidden="1" customWidth="1"/>
    <col min="1561" max="1562" width="14.7109375" style="1" customWidth="1"/>
    <col min="1563" max="1563" width="12.85546875" style="1" customWidth="1"/>
    <col min="1564" max="1564" width="3.28515625" style="1" customWidth="1"/>
    <col min="1565" max="1565" width="30.28515625" style="1" customWidth="1"/>
    <col min="1566" max="1566" width="5" style="1" customWidth="1"/>
    <col min="1567" max="1567" width="0" style="1" hidden="1" customWidth="1"/>
    <col min="1568" max="1568" width="14.28515625" style="1" customWidth="1"/>
    <col min="1569" max="1569" width="5.7109375" style="1" customWidth="1"/>
    <col min="1570" max="1570" width="0" style="1" hidden="1" customWidth="1"/>
    <col min="1571" max="1571" width="17.28515625" style="1" customWidth="1"/>
    <col min="1572" max="1572" width="12.7109375" style="1" customWidth="1"/>
    <col min="1573" max="1573" width="0" style="1" hidden="1" customWidth="1"/>
    <col min="1574" max="1574" width="5.28515625" style="1" customWidth="1"/>
    <col min="1575" max="1575" width="0" style="1" hidden="1" customWidth="1"/>
    <col min="1576" max="1576" width="17" style="1" customWidth="1"/>
    <col min="1577" max="1577" width="6.28515625" style="1" customWidth="1"/>
    <col min="1578" max="1578" width="0" style="1" hidden="1" customWidth="1"/>
    <col min="1579" max="1579" width="14.28515625" style="1" customWidth="1"/>
    <col min="1580" max="1580" width="7.5703125" style="1" customWidth="1"/>
    <col min="1581" max="1581" width="0" style="1" hidden="1" customWidth="1"/>
    <col min="1582" max="1583" width="14.28515625" style="1" customWidth="1"/>
    <col min="1584" max="1584" width="20.85546875" style="1" customWidth="1"/>
    <col min="1585" max="1585" width="14.42578125" style="1" customWidth="1"/>
    <col min="1586" max="1586" width="15" style="1" customWidth="1"/>
    <col min="1587" max="1587" width="2.7109375" style="1" customWidth="1"/>
    <col min="1588" max="1588" width="11.7109375" style="1" customWidth="1"/>
    <col min="1589" max="1589" width="11.5703125" style="1" customWidth="1"/>
    <col min="1590" max="1590" width="2.28515625" style="1" customWidth="1"/>
    <col min="1591" max="1591" width="41" style="1" customWidth="1"/>
    <col min="1592" max="1592" width="14.28515625" style="1" customWidth="1"/>
    <col min="1593" max="1594" width="11.5703125" style="1" customWidth="1"/>
    <col min="1595" max="1595" width="21.85546875" style="1" customWidth="1"/>
    <col min="1596" max="1787" width="11.5703125" style="1"/>
    <col min="1788" max="1788" width="21.85546875" style="1" customWidth="1"/>
    <col min="1789" max="1789" width="13.85546875" style="1" customWidth="1"/>
    <col min="1790" max="1790" width="38.7109375" style="1" customWidth="1"/>
    <col min="1791" max="1791" width="3" style="1" bestFit="1" customWidth="1"/>
    <col min="1792" max="1792" width="32.28515625" style="1" customWidth="1"/>
    <col min="1793" max="1793" width="46.28515625" style="1" customWidth="1"/>
    <col min="1794" max="1794" width="19" style="1" customWidth="1"/>
    <col min="1795" max="1795" width="0" style="1" hidden="1" customWidth="1"/>
    <col min="1796" max="1796" width="17.7109375" style="1" customWidth="1"/>
    <col min="1797" max="1797" width="0" style="1" hidden="1" customWidth="1"/>
    <col min="1798" max="1798" width="22.28515625" style="1" customWidth="1"/>
    <col min="1799" max="1799" width="5.28515625" style="1" customWidth="1"/>
    <col min="1800" max="1800" width="36.28515625" style="1" customWidth="1"/>
    <col min="1801" max="1801" width="5.7109375" style="1" customWidth="1"/>
    <col min="1802" max="1802" width="0" style="1" hidden="1" customWidth="1"/>
    <col min="1803" max="1803" width="20.7109375" style="1" customWidth="1"/>
    <col min="1804" max="1804" width="4.85546875" style="1" customWidth="1"/>
    <col min="1805" max="1805" width="0" style="1" hidden="1" customWidth="1"/>
    <col min="1806" max="1806" width="24.7109375" style="1" customWidth="1"/>
    <col min="1807" max="1807" width="12.28515625" style="1" customWidth="1"/>
    <col min="1808" max="1808" width="0" style="1" hidden="1" customWidth="1"/>
    <col min="1809" max="1809" width="3.42578125" style="1" customWidth="1"/>
    <col min="1810" max="1810" width="0" style="1" hidden="1" customWidth="1"/>
    <col min="1811" max="1811" width="17.7109375" style="1" customWidth="1"/>
    <col min="1812" max="1812" width="3.42578125" style="1" customWidth="1"/>
    <col min="1813" max="1813" width="0" style="1" hidden="1" customWidth="1"/>
    <col min="1814" max="1814" width="23.7109375" style="1" customWidth="1"/>
    <col min="1815" max="1815" width="10" style="1" customWidth="1"/>
    <col min="1816" max="1816" width="0" style="1" hidden="1" customWidth="1"/>
    <col min="1817" max="1818" width="14.7109375" style="1" customWidth="1"/>
    <col min="1819" max="1819" width="12.85546875" style="1" customWidth="1"/>
    <col min="1820" max="1820" width="3.28515625" style="1" customWidth="1"/>
    <col min="1821" max="1821" width="30.28515625" style="1" customWidth="1"/>
    <col min="1822" max="1822" width="5" style="1" customWidth="1"/>
    <col min="1823" max="1823" width="0" style="1" hidden="1" customWidth="1"/>
    <col min="1824" max="1824" width="14.28515625" style="1" customWidth="1"/>
    <col min="1825" max="1825" width="5.7109375" style="1" customWidth="1"/>
    <col min="1826" max="1826" width="0" style="1" hidden="1" customWidth="1"/>
    <col min="1827" max="1827" width="17.28515625" style="1" customWidth="1"/>
    <col min="1828" max="1828" width="12.7109375" style="1" customWidth="1"/>
    <col min="1829" max="1829" width="0" style="1" hidden="1" customWidth="1"/>
    <col min="1830" max="1830" width="5.28515625" style="1" customWidth="1"/>
    <col min="1831" max="1831" width="0" style="1" hidden="1" customWidth="1"/>
    <col min="1832" max="1832" width="17" style="1" customWidth="1"/>
    <col min="1833" max="1833" width="6.28515625" style="1" customWidth="1"/>
    <col min="1834" max="1834" width="0" style="1" hidden="1" customWidth="1"/>
    <col min="1835" max="1835" width="14.28515625" style="1" customWidth="1"/>
    <col min="1836" max="1836" width="7.5703125" style="1" customWidth="1"/>
    <col min="1837" max="1837" width="0" style="1" hidden="1" customWidth="1"/>
    <col min="1838" max="1839" width="14.28515625" style="1" customWidth="1"/>
    <col min="1840" max="1840" width="20.85546875" style="1" customWidth="1"/>
    <col min="1841" max="1841" width="14.42578125" style="1" customWidth="1"/>
    <col min="1842" max="1842" width="15" style="1" customWidth="1"/>
    <col min="1843" max="1843" width="2.7109375" style="1" customWidth="1"/>
    <col min="1844" max="1844" width="11.7109375" style="1" customWidth="1"/>
    <col min="1845" max="1845" width="11.5703125" style="1" customWidth="1"/>
    <col min="1846" max="1846" width="2.28515625" style="1" customWidth="1"/>
    <col min="1847" max="1847" width="41" style="1" customWidth="1"/>
    <col min="1848" max="1848" width="14.28515625" style="1" customWidth="1"/>
    <col min="1849" max="1850" width="11.5703125" style="1" customWidth="1"/>
    <col min="1851" max="1851" width="21.85546875" style="1" customWidth="1"/>
    <col min="1852" max="2043" width="11.5703125" style="1"/>
    <col min="2044" max="2044" width="21.85546875" style="1" customWidth="1"/>
    <col min="2045" max="2045" width="13.85546875" style="1" customWidth="1"/>
    <col min="2046" max="2046" width="38.7109375" style="1" customWidth="1"/>
    <col min="2047" max="2047" width="3" style="1" bestFit="1" customWidth="1"/>
    <col min="2048" max="2048" width="32.28515625" style="1" customWidth="1"/>
    <col min="2049" max="2049" width="46.28515625" style="1" customWidth="1"/>
    <col min="2050" max="2050" width="19" style="1" customWidth="1"/>
    <col min="2051" max="2051" width="0" style="1" hidden="1" customWidth="1"/>
    <col min="2052" max="2052" width="17.7109375" style="1" customWidth="1"/>
    <col min="2053" max="2053" width="0" style="1" hidden="1" customWidth="1"/>
    <col min="2054" max="2054" width="22.28515625" style="1" customWidth="1"/>
    <col min="2055" max="2055" width="5.28515625" style="1" customWidth="1"/>
    <col min="2056" max="2056" width="36.28515625" style="1" customWidth="1"/>
    <col min="2057" max="2057" width="5.7109375" style="1" customWidth="1"/>
    <col min="2058" max="2058" width="0" style="1" hidden="1" customWidth="1"/>
    <col min="2059" max="2059" width="20.7109375" style="1" customWidth="1"/>
    <col min="2060" max="2060" width="4.85546875" style="1" customWidth="1"/>
    <col min="2061" max="2061" width="0" style="1" hidden="1" customWidth="1"/>
    <col min="2062" max="2062" width="24.7109375" style="1" customWidth="1"/>
    <col min="2063" max="2063" width="12.28515625" style="1" customWidth="1"/>
    <col min="2064" max="2064" width="0" style="1" hidden="1" customWidth="1"/>
    <col min="2065" max="2065" width="3.42578125" style="1" customWidth="1"/>
    <col min="2066" max="2066" width="0" style="1" hidden="1" customWidth="1"/>
    <col min="2067" max="2067" width="17.7109375" style="1" customWidth="1"/>
    <col min="2068" max="2068" width="3.42578125" style="1" customWidth="1"/>
    <col min="2069" max="2069" width="0" style="1" hidden="1" customWidth="1"/>
    <col min="2070" max="2070" width="23.7109375" style="1" customWidth="1"/>
    <col min="2071" max="2071" width="10" style="1" customWidth="1"/>
    <col min="2072" max="2072" width="0" style="1" hidden="1" customWidth="1"/>
    <col min="2073" max="2074" width="14.7109375" style="1" customWidth="1"/>
    <col min="2075" max="2075" width="12.85546875" style="1" customWidth="1"/>
    <col min="2076" max="2076" width="3.28515625" style="1" customWidth="1"/>
    <col min="2077" max="2077" width="30.28515625" style="1" customWidth="1"/>
    <col min="2078" max="2078" width="5" style="1" customWidth="1"/>
    <col min="2079" max="2079" width="0" style="1" hidden="1" customWidth="1"/>
    <col min="2080" max="2080" width="14.28515625" style="1" customWidth="1"/>
    <col min="2081" max="2081" width="5.7109375" style="1" customWidth="1"/>
    <col min="2082" max="2082" width="0" style="1" hidden="1" customWidth="1"/>
    <col min="2083" max="2083" width="17.28515625" style="1" customWidth="1"/>
    <col min="2084" max="2084" width="12.7109375" style="1" customWidth="1"/>
    <col min="2085" max="2085" width="0" style="1" hidden="1" customWidth="1"/>
    <col min="2086" max="2086" width="5.28515625" style="1" customWidth="1"/>
    <col min="2087" max="2087" width="0" style="1" hidden="1" customWidth="1"/>
    <col min="2088" max="2088" width="17" style="1" customWidth="1"/>
    <col min="2089" max="2089" width="6.28515625" style="1" customWidth="1"/>
    <col min="2090" max="2090" width="0" style="1" hidden="1" customWidth="1"/>
    <col min="2091" max="2091" width="14.28515625" style="1" customWidth="1"/>
    <col min="2092" max="2092" width="7.5703125" style="1" customWidth="1"/>
    <col min="2093" max="2093" width="0" style="1" hidden="1" customWidth="1"/>
    <col min="2094" max="2095" width="14.28515625" style="1" customWidth="1"/>
    <col min="2096" max="2096" width="20.85546875" style="1" customWidth="1"/>
    <col min="2097" max="2097" width="14.42578125" style="1" customWidth="1"/>
    <col min="2098" max="2098" width="15" style="1" customWidth="1"/>
    <col min="2099" max="2099" width="2.7109375" style="1" customWidth="1"/>
    <col min="2100" max="2100" width="11.7109375" style="1" customWidth="1"/>
    <col min="2101" max="2101" width="11.5703125" style="1" customWidth="1"/>
    <col min="2102" max="2102" width="2.28515625" style="1" customWidth="1"/>
    <col min="2103" max="2103" width="41" style="1" customWidth="1"/>
    <col min="2104" max="2104" width="14.28515625" style="1" customWidth="1"/>
    <col min="2105" max="2106" width="11.5703125" style="1" customWidth="1"/>
    <col min="2107" max="2107" width="21.85546875" style="1" customWidth="1"/>
    <col min="2108" max="2299" width="11.5703125" style="1"/>
    <col min="2300" max="2300" width="21.85546875" style="1" customWidth="1"/>
    <col min="2301" max="2301" width="13.85546875" style="1" customWidth="1"/>
    <col min="2302" max="2302" width="38.7109375" style="1" customWidth="1"/>
    <col min="2303" max="2303" width="3" style="1" bestFit="1" customWidth="1"/>
    <col min="2304" max="2304" width="32.28515625" style="1" customWidth="1"/>
    <col min="2305" max="2305" width="46.28515625" style="1" customWidth="1"/>
    <col min="2306" max="2306" width="19" style="1" customWidth="1"/>
    <col min="2307" max="2307" width="0" style="1" hidden="1" customWidth="1"/>
    <col min="2308" max="2308" width="17.7109375" style="1" customWidth="1"/>
    <col min="2309" max="2309" width="0" style="1" hidden="1" customWidth="1"/>
    <col min="2310" max="2310" width="22.28515625" style="1" customWidth="1"/>
    <col min="2311" max="2311" width="5.28515625" style="1" customWidth="1"/>
    <col min="2312" max="2312" width="36.28515625" style="1" customWidth="1"/>
    <col min="2313" max="2313" width="5.7109375" style="1" customWidth="1"/>
    <col min="2314" max="2314" width="0" style="1" hidden="1" customWidth="1"/>
    <col min="2315" max="2315" width="20.7109375" style="1" customWidth="1"/>
    <col min="2316" max="2316" width="4.85546875" style="1" customWidth="1"/>
    <col min="2317" max="2317" width="0" style="1" hidden="1" customWidth="1"/>
    <col min="2318" max="2318" width="24.7109375" style="1" customWidth="1"/>
    <col min="2319" max="2319" width="12.28515625" style="1" customWidth="1"/>
    <col min="2320" max="2320" width="0" style="1" hidden="1" customWidth="1"/>
    <col min="2321" max="2321" width="3.42578125" style="1" customWidth="1"/>
    <col min="2322" max="2322" width="0" style="1" hidden="1" customWidth="1"/>
    <col min="2323" max="2323" width="17.7109375" style="1" customWidth="1"/>
    <col min="2324" max="2324" width="3.42578125" style="1" customWidth="1"/>
    <col min="2325" max="2325" width="0" style="1" hidden="1" customWidth="1"/>
    <col min="2326" max="2326" width="23.7109375" style="1" customWidth="1"/>
    <col min="2327" max="2327" width="10" style="1" customWidth="1"/>
    <col min="2328" max="2328" width="0" style="1" hidden="1" customWidth="1"/>
    <col min="2329" max="2330" width="14.7109375" style="1" customWidth="1"/>
    <col min="2331" max="2331" width="12.85546875" style="1" customWidth="1"/>
    <col min="2332" max="2332" width="3.28515625" style="1" customWidth="1"/>
    <col min="2333" max="2333" width="30.28515625" style="1" customWidth="1"/>
    <col min="2334" max="2334" width="5" style="1" customWidth="1"/>
    <col min="2335" max="2335" width="0" style="1" hidden="1" customWidth="1"/>
    <col min="2336" max="2336" width="14.28515625" style="1" customWidth="1"/>
    <col min="2337" max="2337" width="5.7109375" style="1" customWidth="1"/>
    <col min="2338" max="2338" width="0" style="1" hidden="1" customWidth="1"/>
    <col min="2339" max="2339" width="17.28515625" style="1" customWidth="1"/>
    <col min="2340" max="2340" width="12.7109375" style="1" customWidth="1"/>
    <col min="2341" max="2341" width="0" style="1" hidden="1" customWidth="1"/>
    <col min="2342" max="2342" width="5.28515625" style="1" customWidth="1"/>
    <col min="2343" max="2343" width="0" style="1" hidden="1" customWidth="1"/>
    <col min="2344" max="2344" width="17" style="1" customWidth="1"/>
    <col min="2345" max="2345" width="6.28515625" style="1" customWidth="1"/>
    <col min="2346" max="2346" width="0" style="1" hidden="1" customWidth="1"/>
    <col min="2347" max="2347" width="14.28515625" style="1" customWidth="1"/>
    <col min="2348" max="2348" width="7.5703125" style="1" customWidth="1"/>
    <col min="2349" max="2349" width="0" style="1" hidden="1" customWidth="1"/>
    <col min="2350" max="2351" width="14.28515625" style="1" customWidth="1"/>
    <col min="2352" max="2352" width="20.85546875" style="1" customWidth="1"/>
    <col min="2353" max="2353" width="14.42578125" style="1" customWidth="1"/>
    <col min="2354" max="2354" width="15" style="1" customWidth="1"/>
    <col min="2355" max="2355" width="2.7109375" style="1" customWidth="1"/>
    <col min="2356" max="2356" width="11.7109375" style="1" customWidth="1"/>
    <col min="2357" max="2357" width="11.5703125" style="1" customWidth="1"/>
    <col min="2358" max="2358" width="2.28515625" style="1" customWidth="1"/>
    <col min="2359" max="2359" width="41" style="1" customWidth="1"/>
    <col min="2360" max="2360" width="14.28515625" style="1" customWidth="1"/>
    <col min="2361" max="2362" width="11.5703125" style="1" customWidth="1"/>
    <col min="2363" max="2363" width="21.85546875" style="1" customWidth="1"/>
    <col min="2364" max="2555" width="11.5703125" style="1"/>
    <col min="2556" max="2556" width="21.85546875" style="1" customWidth="1"/>
    <col min="2557" max="2557" width="13.85546875" style="1" customWidth="1"/>
    <col min="2558" max="2558" width="38.7109375" style="1" customWidth="1"/>
    <col min="2559" max="2559" width="3" style="1" bestFit="1" customWidth="1"/>
    <col min="2560" max="2560" width="32.28515625" style="1" customWidth="1"/>
    <col min="2561" max="2561" width="46.28515625" style="1" customWidth="1"/>
    <col min="2562" max="2562" width="19" style="1" customWidth="1"/>
    <col min="2563" max="2563" width="0" style="1" hidden="1" customWidth="1"/>
    <col min="2564" max="2564" width="17.7109375" style="1" customWidth="1"/>
    <col min="2565" max="2565" width="0" style="1" hidden="1" customWidth="1"/>
    <col min="2566" max="2566" width="22.28515625" style="1" customWidth="1"/>
    <col min="2567" max="2567" width="5.28515625" style="1" customWidth="1"/>
    <col min="2568" max="2568" width="36.28515625" style="1" customWidth="1"/>
    <col min="2569" max="2569" width="5.7109375" style="1" customWidth="1"/>
    <col min="2570" max="2570" width="0" style="1" hidden="1" customWidth="1"/>
    <col min="2571" max="2571" width="20.7109375" style="1" customWidth="1"/>
    <col min="2572" max="2572" width="4.85546875" style="1" customWidth="1"/>
    <col min="2573" max="2573" width="0" style="1" hidden="1" customWidth="1"/>
    <col min="2574" max="2574" width="24.7109375" style="1" customWidth="1"/>
    <col min="2575" max="2575" width="12.28515625" style="1" customWidth="1"/>
    <col min="2576" max="2576" width="0" style="1" hidden="1" customWidth="1"/>
    <col min="2577" max="2577" width="3.42578125" style="1" customWidth="1"/>
    <col min="2578" max="2578" width="0" style="1" hidden="1" customWidth="1"/>
    <col min="2579" max="2579" width="17.7109375" style="1" customWidth="1"/>
    <col min="2580" max="2580" width="3.42578125" style="1" customWidth="1"/>
    <col min="2581" max="2581" width="0" style="1" hidden="1" customWidth="1"/>
    <col min="2582" max="2582" width="23.7109375" style="1" customWidth="1"/>
    <col min="2583" max="2583" width="10" style="1" customWidth="1"/>
    <col min="2584" max="2584" width="0" style="1" hidden="1" customWidth="1"/>
    <col min="2585" max="2586" width="14.7109375" style="1" customWidth="1"/>
    <col min="2587" max="2587" width="12.85546875" style="1" customWidth="1"/>
    <col min="2588" max="2588" width="3.28515625" style="1" customWidth="1"/>
    <col min="2589" max="2589" width="30.28515625" style="1" customWidth="1"/>
    <col min="2590" max="2590" width="5" style="1" customWidth="1"/>
    <col min="2591" max="2591" width="0" style="1" hidden="1" customWidth="1"/>
    <col min="2592" max="2592" width="14.28515625" style="1" customWidth="1"/>
    <col min="2593" max="2593" width="5.7109375" style="1" customWidth="1"/>
    <col min="2594" max="2594" width="0" style="1" hidden="1" customWidth="1"/>
    <col min="2595" max="2595" width="17.28515625" style="1" customWidth="1"/>
    <col min="2596" max="2596" width="12.7109375" style="1" customWidth="1"/>
    <col min="2597" max="2597" width="0" style="1" hidden="1" customWidth="1"/>
    <col min="2598" max="2598" width="5.28515625" style="1" customWidth="1"/>
    <col min="2599" max="2599" width="0" style="1" hidden="1" customWidth="1"/>
    <col min="2600" max="2600" width="17" style="1" customWidth="1"/>
    <col min="2601" max="2601" width="6.28515625" style="1" customWidth="1"/>
    <col min="2602" max="2602" width="0" style="1" hidden="1" customWidth="1"/>
    <col min="2603" max="2603" width="14.28515625" style="1" customWidth="1"/>
    <col min="2604" max="2604" width="7.5703125" style="1" customWidth="1"/>
    <col min="2605" max="2605" width="0" style="1" hidden="1" customWidth="1"/>
    <col min="2606" max="2607" width="14.28515625" style="1" customWidth="1"/>
    <col min="2608" max="2608" width="20.85546875" style="1" customWidth="1"/>
    <col min="2609" max="2609" width="14.42578125" style="1" customWidth="1"/>
    <col min="2610" max="2610" width="15" style="1" customWidth="1"/>
    <col min="2611" max="2611" width="2.7109375" style="1" customWidth="1"/>
    <col min="2612" max="2612" width="11.7109375" style="1" customWidth="1"/>
    <col min="2613" max="2613" width="11.5703125" style="1" customWidth="1"/>
    <col min="2614" max="2614" width="2.28515625" style="1" customWidth="1"/>
    <col min="2615" max="2615" width="41" style="1" customWidth="1"/>
    <col min="2616" max="2616" width="14.28515625" style="1" customWidth="1"/>
    <col min="2617" max="2618" width="11.5703125" style="1" customWidth="1"/>
    <col min="2619" max="2619" width="21.85546875" style="1" customWidth="1"/>
    <col min="2620" max="2811" width="11.5703125" style="1"/>
    <col min="2812" max="2812" width="21.85546875" style="1" customWidth="1"/>
    <col min="2813" max="2813" width="13.85546875" style="1" customWidth="1"/>
    <col min="2814" max="2814" width="38.7109375" style="1" customWidth="1"/>
    <col min="2815" max="2815" width="3" style="1" bestFit="1" customWidth="1"/>
    <col min="2816" max="2816" width="32.28515625" style="1" customWidth="1"/>
    <col min="2817" max="2817" width="46.28515625" style="1" customWidth="1"/>
    <col min="2818" max="2818" width="19" style="1" customWidth="1"/>
    <col min="2819" max="2819" width="0" style="1" hidden="1" customWidth="1"/>
    <col min="2820" max="2820" width="17.7109375" style="1" customWidth="1"/>
    <col min="2821" max="2821" width="0" style="1" hidden="1" customWidth="1"/>
    <col min="2822" max="2822" width="22.28515625" style="1" customWidth="1"/>
    <col min="2823" max="2823" width="5.28515625" style="1" customWidth="1"/>
    <col min="2824" max="2824" width="36.28515625" style="1" customWidth="1"/>
    <col min="2825" max="2825" width="5.7109375" style="1" customWidth="1"/>
    <col min="2826" max="2826" width="0" style="1" hidden="1" customWidth="1"/>
    <col min="2827" max="2827" width="20.7109375" style="1" customWidth="1"/>
    <col min="2828" max="2828" width="4.85546875" style="1" customWidth="1"/>
    <col min="2829" max="2829" width="0" style="1" hidden="1" customWidth="1"/>
    <col min="2830" max="2830" width="24.7109375" style="1" customWidth="1"/>
    <col min="2831" max="2831" width="12.28515625" style="1" customWidth="1"/>
    <col min="2832" max="2832" width="0" style="1" hidden="1" customWidth="1"/>
    <col min="2833" max="2833" width="3.42578125" style="1" customWidth="1"/>
    <col min="2834" max="2834" width="0" style="1" hidden="1" customWidth="1"/>
    <col min="2835" max="2835" width="17.7109375" style="1" customWidth="1"/>
    <col min="2836" max="2836" width="3.42578125" style="1" customWidth="1"/>
    <col min="2837" max="2837" width="0" style="1" hidden="1" customWidth="1"/>
    <col min="2838" max="2838" width="23.7109375" style="1" customWidth="1"/>
    <col min="2839" max="2839" width="10" style="1" customWidth="1"/>
    <col min="2840" max="2840" width="0" style="1" hidden="1" customWidth="1"/>
    <col min="2841" max="2842" width="14.7109375" style="1" customWidth="1"/>
    <col min="2843" max="2843" width="12.85546875" style="1" customWidth="1"/>
    <col min="2844" max="2844" width="3.28515625" style="1" customWidth="1"/>
    <col min="2845" max="2845" width="30.28515625" style="1" customWidth="1"/>
    <col min="2846" max="2846" width="5" style="1" customWidth="1"/>
    <col min="2847" max="2847" width="0" style="1" hidden="1" customWidth="1"/>
    <col min="2848" max="2848" width="14.28515625" style="1" customWidth="1"/>
    <col min="2849" max="2849" width="5.7109375" style="1" customWidth="1"/>
    <col min="2850" max="2850" width="0" style="1" hidden="1" customWidth="1"/>
    <col min="2851" max="2851" width="17.28515625" style="1" customWidth="1"/>
    <col min="2852" max="2852" width="12.7109375" style="1" customWidth="1"/>
    <col min="2853" max="2853" width="0" style="1" hidden="1" customWidth="1"/>
    <col min="2854" max="2854" width="5.28515625" style="1" customWidth="1"/>
    <col min="2855" max="2855" width="0" style="1" hidden="1" customWidth="1"/>
    <col min="2856" max="2856" width="17" style="1" customWidth="1"/>
    <col min="2857" max="2857" width="6.28515625" style="1" customWidth="1"/>
    <col min="2858" max="2858" width="0" style="1" hidden="1" customWidth="1"/>
    <col min="2859" max="2859" width="14.28515625" style="1" customWidth="1"/>
    <col min="2860" max="2860" width="7.5703125" style="1" customWidth="1"/>
    <col min="2861" max="2861" width="0" style="1" hidden="1" customWidth="1"/>
    <col min="2862" max="2863" width="14.28515625" style="1" customWidth="1"/>
    <col min="2864" max="2864" width="20.85546875" style="1" customWidth="1"/>
    <col min="2865" max="2865" width="14.42578125" style="1" customWidth="1"/>
    <col min="2866" max="2866" width="15" style="1" customWidth="1"/>
    <col min="2867" max="2867" width="2.7109375" style="1" customWidth="1"/>
    <col min="2868" max="2868" width="11.7109375" style="1" customWidth="1"/>
    <col min="2869" max="2869" width="11.5703125" style="1" customWidth="1"/>
    <col min="2870" max="2870" width="2.28515625" style="1" customWidth="1"/>
    <col min="2871" max="2871" width="41" style="1" customWidth="1"/>
    <col min="2872" max="2872" width="14.28515625" style="1" customWidth="1"/>
    <col min="2873" max="2874" width="11.5703125" style="1" customWidth="1"/>
    <col min="2875" max="2875" width="21.85546875" style="1" customWidth="1"/>
    <col min="2876" max="3067" width="11.5703125" style="1"/>
    <col min="3068" max="3068" width="21.85546875" style="1" customWidth="1"/>
    <col min="3069" max="3069" width="13.85546875" style="1" customWidth="1"/>
    <col min="3070" max="3070" width="38.7109375" style="1" customWidth="1"/>
    <col min="3071" max="3071" width="3" style="1" bestFit="1" customWidth="1"/>
    <col min="3072" max="3072" width="32.28515625" style="1" customWidth="1"/>
    <col min="3073" max="3073" width="46.28515625" style="1" customWidth="1"/>
    <col min="3074" max="3074" width="19" style="1" customWidth="1"/>
    <col min="3075" max="3075" width="0" style="1" hidden="1" customWidth="1"/>
    <col min="3076" max="3076" width="17.7109375" style="1" customWidth="1"/>
    <col min="3077" max="3077" width="0" style="1" hidden="1" customWidth="1"/>
    <col min="3078" max="3078" width="22.28515625" style="1" customWidth="1"/>
    <col min="3079" max="3079" width="5.28515625" style="1" customWidth="1"/>
    <col min="3080" max="3080" width="36.28515625" style="1" customWidth="1"/>
    <col min="3081" max="3081" width="5.7109375" style="1" customWidth="1"/>
    <col min="3082" max="3082" width="0" style="1" hidden="1" customWidth="1"/>
    <col min="3083" max="3083" width="20.7109375" style="1" customWidth="1"/>
    <col min="3084" max="3084" width="4.85546875" style="1" customWidth="1"/>
    <col min="3085" max="3085" width="0" style="1" hidden="1" customWidth="1"/>
    <col min="3086" max="3086" width="24.7109375" style="1" customWidth="1"/>
    <col min="3087" max="3087" width="12.28515625" style="1" customWidth="1"/>
    <col min="3088" max="3088" width="0" style="1" hidden="1" customWidth="1"/>
    <col min="3089" max="3089" width="3.42578125" style="1" customWidth="1"/>
    <col min="3090" max="3090" width="0" style="1" hidden="1" customWidth="1"/>
    <col min="3091" max="3091" width="17.7109375" style="1" customWidth="1"/>
    <col min="3092" max="3092" width="3.42578125" style="1" customWidth="1"/>
    <col min="3093" max="3093" width="0" style="1" hidden="1" customWidth="1"/>
    <col min="3094" max="3094" width="23.7109375" style="1" customWidth="1"/>
    <col min="3095" max="3095" width="10" style="1" customWidth="1"/>
    <col min="3096" max="3096" width="0" style="1" hidden="1" customWidth="1"/>
    <col min="3097" max="3098" width="14.7109375" style="1" customWidth="1"/>
    <col min="3099" max="3099" width="12.85546875" style="1" customWidth="1"/>
    <col min="3100" max="3100" width="3.28515625" style="1" customWidth="1"/>
    <col min="3101" max="3101" width="30.28515625" style="1" customWidth="1"/>
    <col min="3102" max="3102" width="5" style="1" customWidth="1"/>
    <col min="3103" max="3103" width="0" style="1" hidden="1" customWidth="1"/>
    <col min="3104" max="3104" width="14.28515625" style="1" customWidth="1"/>
    <col min="3105" max="3105" width="5.7109375" style="1" customWidth="1"/>
    <col min="3106" max="3106" width="0" style="1" hidden="1" customWidth="1"/>
    <col min="3107" max="3107" width="17.28515625" style="1" customWidth="1"/>
    <col min="3108" max="3108" width="12.7109375" style="1" customWidth="1"/>
    <col min="3109" max="3109" width="0" style="1" hidden="1" customWidth="1"/>
    <col min="3110" max="3110" width="5.28515625" style="1" customWidth="1"/>
    <col min="3111" max="3111" width="0" style="1" hidden="1" customWidth="1"/>
    <col min="3112" max="3112" width="17" style="1" customWidth="1"/>
    <col min="3113" max="3113" width="6.28515625" style="1" customWidth="1"/>
    <col min="3114" max="3114" width="0" style="1" hidden="1" customWidth="1"/>
    <col min="3115" max="3115" width="14.28515625" style="1" customWidth="1"/>
    <col min="3116" max="3116" width="7.5703125" style="1" customWidth="1"/>
    <col min="3117" max="3117" width="0" style="1" hidden="1" customWidth="1"/>
    <col min="3118" max="3119" width="14.28515625" style="1" customWidth="1"/>
    <col min="3120" max="3120" width="20.85546875" style="1" customWidth="1"/>
    <col min="3121" max="3121" width="14.42578125" style="1" customWidth="1"/>
    <col min="3122" max="3122" width="15" style="1" customWidth="1"/>
    <col min="3123" max="3123" width="2.7109375" style="1" customWidth="1"/>
    <col min="3124" max="3124" width="11.7109375" style="1" customWidth="1"/>
    <col min="3125" max="3125" width="11.5703125" style="1" customWidth="1"/>
    <col min="3126" max="3126" width="2.28515625" style="1" customWidth="1"/>
    <col min="3127" max="3127" width="41" style="1" customWidth="1"/>
    <col min="3128" max="3128" width="14.28515625" style="1" customWidth="1"/>
    <col min="3129" max="3130" width="11.5703125" style="1" customWidth="1"/>
    <col min="3131" max="3131" width="21.85546875" style="1" customWidth="1"/>
    <col min="3132" max="3323" width="11.5703125" style="1"/>
    <col min="3324" max="3324" width="21.85546875" style="1" customWidth="1"/>
    <col min="3325" max="3325" width="13.85546875" style="1" customWidth="1"/>
    <col min="3326" max="3326" width="38.7109375" style="1" customWidth="1"/>
    <col min="3327" max="3327" width="3" style="1" bestFit="1" customWidth="1"/>
    <col min="3328" max="3328" width="32.28515625" style="1" customWidth="1"/>
    <col min="3329" max="3329" width="46.28515625" style="1" customWidth="1"/>
    <col min="3330" max="3330" width="19" style="1" customWidth="1"/>
    <col min="3331" max="3331" width="0" style="1" hidden="1" customWidth="1"/>
    <col min="3332" max="3332" width="17.7109375" style="1" customWidth="1"/>
    <col min="3333" max="3333" width="0" style="1" hidden="1" customWidth="1"/>
    <col min="3334" max="3334" width="22.28515625" style="1" customWidth="1"/>
    <col min="3335" max="3335" width="5.28515625" style="1" customWidth="1"/>
    <col min="3336" max="3336" width="36.28515625" style="1" customWidth="1"/>
    <col min="3337" max="3337" width="5.7109375" style="1" customWidth="1"/>
    <col min="3338" max="3338" width="0" style="1" hidden="1" customWidth="1"/>
    <col min="3339" max="3339" width="20.7109375" style="1" customWidth="1"/>
    <col min="3340" max="3340" width="4.85546875" style="1" customWidth="1"/>
    <col min="3341" max="3341" width="0" style="1" hidden="1" customWidth="1"/>
    <col min="3342" max="3342" width="24.7109375" style="1" customWidth="1"/>
    <col min="3343" max="3343" width="12.28515625" style="1" customWidth="1"/>
    <col min="3344" max="3344" width="0" style="1" hidden="1" customWidth="1"/>
    <col min="3345" max="3345" width="3.42578125" style="1" customWidth="1"/>
    <col min="3346" max="3346" width="0" style="1" hidden="1" customWidth="1"/>
    <col min="3347" max="3347" width="17.7109375" style="1" customWidth="1"/>
    <col min="3348" max="3348" width="3.42578125" style="1" customWidth="1"/>
    <col min="3349" max="3349" width="0" style="1" hidden="1" customWidth="1"/>
    <col min="3350" max="3350" width="23.7109375" style="1" customWidth="1"/>
    <col min="3351" max="3351" width="10" style="1" customWidth="1"/>
    <col min="3352" max="3352" width="0" style="1" hidden="1" customWidth="1"/>
    <col min="3353" max="3354" width="14.7109375" style="1" customWidth="1"/>
    <col min="3355" max="3355" width="12.85546875" style="1" customWidth="1"/>
    <col min="3356" max="3356" width="3.28515625" style="1" customWidth="1"/>
    <col min="3357" max="3357" width="30.28515625" style="1" customWidth="1"/>
    <col min="3358" max="3358" width="5" style="1" customWidth="1"/>
    <col min="3359" max="3359" width="0" style="1" hidden="1" customWidth="1"/>
    <col min="3360" max="3360" width="14.28515625" style="1" customWidth="1"/>
    <col min="3361" max="3361" width="5.7109375" style="1" customWidth="1"/>
    <col min="3362" max="3362" width="0" style="1" hidden="1" customWidth="1"/>
    <col min="3363" max="3363" width="17.28515625" style="1" customWidth="1"/>
    <col min="3364" max="3364" width="12.7109375" style="1" customWidth="1"/>
    <col min="3365" max="3365" width="0" style="1" hidden="1" customWidth="1"/>
    <col min="3366" max="3366" width="5.28515625" style="1" customWidth="1"/>
    <col min="3367" max="3367" width="0" style="1" hidden="1" customWidth="1"/>
    <col min="3368" max="3368" width="17" style="1" customWidth="1"/>
    <col min="3369" max="3369" width="6.28515625" style="1" customWidth="1"/>
    <col min="3370" max="3370" width="0" style="1" hidden="1" customWidth="1"/>
    <col min="3371" max="3371" width="14.28515625" style="1" customWidth="1"/>
    <col min="3372" max="3372" width="7.5703125" style="1" customWidth="1"/>
    <col min="3373" max="3373" width="0" style="1" hidden="1" customWidth="1"/>
    <col min="3374" max="3375" width="14.28515625" style="1" customWidth="1"/>
    <col min="3376" max="3376" width="20.85546875" style="1" customWidth="1"/>
    <col min="3377" max="3377" width="14.42578125" style="1" customWidth="1"/>
    <col min="3378" max="3378" width="15" style="1" customWidth="1"/>
    <col min="3379" max="3379" width="2.7109375" style="1" customWidth="1"/>
    <col min="3380" max="3380" width="11.7109375" style="1" customWidth="1"/>
    <col min="3381" max="3381" width="11.5703125" style="1" customWidth="1"/>
    <col min="3382" max="3382" width="2.28515625" style="1" customWidth="1"/>
    <col min="3383" max="3383" width="41" style="1" customWidth="1"/>
    <col min="3384" max="3384" width="14.28515625" style="1" customWidth="1"/>
    <col min="3385" max="3386" width="11.5703125" style="1" customWidth="1"/>
    <col min="3387" max="3387" width="21.85546875" style="1" customWidth="1"/>
    <col min="3388" max="3579" width="11.5703125" style="1"/>
    <col min="3580" max="3580" width="21.85546875" style="1" customWidth="1"/>
    <col min="3581" max="3581" width="13.85546875" style="1" customWidth="1"/>
    <col min="3582" max="3582" width="38.7109375" style="1" customWidth="1"/>
    <col min="3583" max="3583" width="3" style="1" bestFit="1" customWidth="1"/>
    <col min="3584" max="3584" width="32.28515625" style="1" customWidth="1"/>
    <col min="3585" max="3585" width="46.28515625" style="1" customWidth="1"/>
    <col min="3586" max="3586" width="19" style="1" customWidth="1"/>
    <col min="3587" max="3587" width="0" style="1" hidden="1" customWidth="1"/>
    <col min="3588" max="3588" width="17.7109375" style="1" customWidth="1"/>
    <col min="3589" max="3589" width="0" style="1" hidden="1" customWidth="1"/>
    <col min="3590" max="3590" width="22.28515625" style="1" customWidth="1"/>
    <col min="3591" max="3591" width="5.28515625" style="1" customWidth="1"/>
    <col min="3592" max="3592" width="36.28515625" style="1" customWidth="1"/>
    <col min="3593" max="3593" width="5.7109375" style="1" customWidth="1"/>
    <col min="3594" max="3594" width="0" style="1" hidden="1" customWidth="1"/>
    <col min="3595" max="3595" width="20.7109375" style="1" customWidth="1"/>
    <col min="3596" max="3596" width="4.85546875" style="1" customWidth="1"/>
    <col min="3597" max="3597" width="0" style="1" hidden="1" customWidth="1"/>
    <col min="3598" max="3598" width="24.7109375" style="1" customWidth="1"/>
    <col min="3599" max="3599" width="12.28515625" style="1" customWidth="1"/>
    <col min="3600" max="3600" width="0" style="1" hidden="1" customWidth="1"/>
    <col min="3601" max="3601" width="3.42578125" style="1" customWidth="1"/>
    <col min="3602" max="3602" width="0" style="1" hidden="1" customWidth="1"/>
    <col min="3603" max="3603" width="17.7109375" style="1" customWidth="1"/>
    <col min="3604" max="3604" width="3.42578125" style="1" customWidth="1"/>
    <col min="3605" max="3605" width="0" style="1" hidden="1" customWidth="1"/>
    <col min="3606" max="3606" width="23.7109375" style="1" customWidth="1"/>
    <col min="3607" max="3607" width="10" style="1" customWidth="1"/>
    <col min="3608" max="3608" width="0" style="1" hidden="1" customWidth="1"/>
    <col min="3609" max="3610" width="14.7109375" style="1" customWidth="1"/>
    <col min="3611" max="3611" width="12.85546875" style="1" customWidth="1"/>
    <col min="3612" max="3612" width="3.28515625" style="1" customWidth="1"/>
    <col min="3613" max="3613" width="30.28515625" style="1" customWidth="1"/>
    <col min="3614" max="3614" width="5" style="1" customWidth="1"/>
    <col min="3615" max="3615" width="0" style="1" hidden="1" customWidth="1"/>
    <col min="3616" max="3616" width="14.28515625" style="1" customWidth="1"/>
    <col min="3617" max="3617" width="5.7109375" style="1" customWidth="1"/>
    <col min="3618" max="3618" width="0" style="1" hidden="1" customWidth="1"/>
    <col min="3619" max="3619" width="17.28515625" style="1" customWidth="1"/>
    <col min="3620" max="3620" width="12.7109375" style="1" customWidth="1"/>
    <col min="3621" max="3621" width="0" style="1" hidden="1" customWidth="1"/>
    <col min="3622" max="3622" width="5.28515625" style="1" customWidth="1"/>
    <col min="3623" max="3623" width="0" style="1" hidden="1" customWidth="1"/>
    <col min="3624" max="3624" width="17" style="1" customWidth="1"/>
    <col min="3625" max="3625" width="6.28515625" style="1" customWidth="1"/>
    <col min="3626" max="3626" width="0" style="1" hidden="1" customWidth="1"/>
    <col min="3627" max="3627" width="14.28515625" style="1" customWidth="1"/>
    <col min="3628" max="3628" width="7.5703125" style="1" customWidth="1"/>
    <col min="3629" max="3629" width="0" style="1" hidden="1" customWidth="1"/>
    <col min="3630" max="3631" width="14.28515625" style="1" customWidth="1"/>
    <col min="3632" max="3632" width="20.85546875" style="1" customWidth="1"/>
    <col min="3633" max="3633" width="14.42578125" style="1" customWidth="1"/>
    <col min="3634" max="3634" width="15" style="1" customWidth="1"/>
    <col min="3635" max="3635" width="2.7109375" style="1" customWidth="1"/>
    <col min="3636" max="3636" width="11.7109375" style="1" customWidth="1"/>
    <col min="3637" max="3637" width="11.5703125" style="1" customWidth="1"/>
    <col min="3638" max="3638" width="2.28515625" style="1" customWidth="1"/>
    <col min="3639" max="3639" width="41" style="1" customWidth="1"/>
    <col min="3640" max="3640" width="14.28515625" style="1" customWidth="1"/>
    <col min="3641" max="3642" width="11.5703125" style="1" customWidth="1"/>
    <col min="3643" max="3643" width="21.85546875" style="1" customWidth="1"/>
    <col min="3644" max="3835" width="11.5703125" style="1"/>
    <col min="3836" max="3836" width="21.85546875" style="1" customWidth="1"/>
    <col min="3837" max="3837" width="13.85546875" style="1" customWidth="1"/>
    <col min="3838" max="3838" width="38.7109375" style="1" customWidth="1"/>
    <col min="3839" max="3839" width="3" style="1" bestFit="1" customWidth="1"/>
    <col min="3840" max="3840" width="32.28515625" style="1" customWidth="1"/>
    <col min="3841" max="3841" width="46.28515625" style="1" customWidth="1"/>
    <col min="3842" max="3842" width="19" style="1" customWidth="1"/>
    <col min="3843" max="3843" width="0" style="1" hidden="1" customWidth="1"/>
    <col min="3844" max="3844" width="17.7109375" style="1" customWidth="1"/>
    <col min="3845" max="3845" width="0" style="1" hidden="1" customWidth="1"/>
    <col min="3846" max="3846" width="22.28515625" style="1" customWidth="1"/>
    <col min="3847" max="3847" width="5.28515625" style="1" customWidth="1"/>
    <col min="3848" max="3848" width="36.28515625" style="1" customWidth="1"/>
    <col min="3849" max="3849" width="5.7109375" style="1" customWidth="1"/>
    <col min="3850" max="3850" width="0" style="1" hidden="1" customWidth="1"/>
    <col min="3851" max="3851" width="20.7109375" style="1" customWidth="1"/>
    <col min="3852" max="3852" width="4.85546875" style="1" customWidth="1"/>
    <col min="3853" max="3853" width="0" style="1" hidden="1" customWidth="1"/>
    <col min="3854" max="3854" width="24.7109375" style="1" customWidth="1"/>
    <col min="3855" max="3855" width="12.28515625" style="1" customWidth="1"/>
    <col min="3856" max="3856" width="0" style="1" hidden="1" customWidth="1"/>
    <col min="3857" max="3857" width="3.42578125" style="1" customWidth="1"/>
    <col min="3858" max="3858" width="0" style="1" hidden="1" customWidth="1"/>
    <col min="3859" max="3859" width="17.7109375" style="1" customWidth="1"/>
    <col min="3860" max="3860" width="3.42578125" style="1" customWidth="1"/>
    <col min="3861" max="3861" width="0" style="1" hidden="1" customWidth="1"/>
    <col min="3862" max="3862" width="23.7109375" style="1" customWidth="1"/>
    <col min="3863" max="3863" width="10" style="1" customWidth="1"/>
    <col min="3864" max="3864" width="0" style="1" hidden="1" customWidth="1"/>
    <col min="3865" max="3866" width="14.7109375" style="1" customWidth="1"/>
    <col min="3867" max="3867" width="12.85546875" style="1" customWidth="1"/>
    <col min="3868" max="3868" width="3.28515625" style="1" customWidth="1"/>
    <col min="3869" max="3869" width="30.28515625" style="1" customWidth="1"/>
    <col min="3870" max="3870" width="5" style="1" customWidth="1"/>
    <col min="3871" max="3871" width="0" style="1" hidden="1" customWidth="1"/>
    <col min="3872" max="3872" width="14.28515625" style="1" customWidth="1"/>
    <col min="3873" max="3873" width="5.7109375" style="1" customWidth="1"/>
    <col min="3874" max="3874" width="0" style="1" hidden="1" customWidth="1"/>
    <col min="3875" max="3875" width="17.28515625" style="1" customWidth="1"/>
    <col min="3876" max="3876" width="12.7109375" style="1" customWidth="1"/>
    <col min="3877" max="3877" width="0" style="1" hidden="1" customWidth="1"/>
    <col min="3878" max="3878" width="5.28515625" style="1" customWidth="1"/>
    <col min="3879" max="3879" width="0" style="1" hidden="1" customWidth="1"/>
    <col min="3880" max="3880" width="17" style="1" customWidth="1"/>
    <col min="3881" max="3881" width="6.28515625" style="1" customWidth="1"/>
    <col min="3882" max="3882" width="0" style="1" hidden="1" customWidth="1"/>
    <col min="3883" max="3883" width="14.28515625" style="1" customWidth="1"/>
    <col min="3884" max="3884" width="7.5703125" style="1" customWidth="1"/>
    <col min="3885" max="3885" width="0" style="1" hidden="1" customWidth="1"/>
    <col min="3886" max="3887" width="14.28515625" style="1" customWidth="1"/>
    <col min="3888" max="3888" width="20.85546875" style="1" customWidth="1"/>
    <col min="3889" max="3889" width="14.42578125" style="1" customWidth="1"/>
    <col min="3890" max="3890" width="15" style="1" customWidth="1"/>
    <col min="3891" max="3891" width="2.7109375" style="1" customWidth="1"/>
    <col min="3892" max="3892" width="11.7109375" style="1" customWidth="1"/>
    <col min="3893" max="3893" width="11.5703125" style="1" customWidth="1"/>
    <col min="3894" max="3894" width="2.28515625" style="1" customWidth="1"/>
    <col min="3895" max="3895" width="41" style="1" customWidth="1"/>
    <col min="3896" max="3896" width="14.28515625" style="1" customWidth="1"/>
    <col min="3897" max="3898" width="11.5703125" style="1" customWidth="1"/>
    <col min="3899" max="3899" width="21.85546875" style="1" customWidth="1"/>
    <col min="3900" max="4091" width="11.5703125" style="1"/>
    <col min="4092" max="4092" width="21.85546875" style="1" customWidth="1"/>
    <col min="4093" max="4093" width="13.85546875" style="1" customWidth="1"/>
    <col min="4094" max="4094" width="38.7109375" style="1" customWidth="1"/>
    <col min="4095" max="4095" width="3" style="1" bestFit="1" customWidth="1"/>
    <col min="4096" max="4096" width="32.28515625" style="1" customWidth="1"/>
    <col min="4097" max="4097" width="46.28515625" style="1" customWidth="1"/>
    <col min="4098" max="4098" width="19" style="1" customWidth="1"/>
    <col min="4099" max="4099" width="0" style="1" hidden="1" customWidth="1"/>
    <col min="4100" max="4100" width="17.7109375" style="1" customWidth="1"/>
    <col min="4101" max="4101" width="0" style="1" hidden="1" customWidth="1"/>
    <col min="4102" max="4102" width="22.28515625" style="1" customWidth="1"/>
    <col min="4103" max="4103" width="5.28515625" style="1" customWidth="1"/>
    <col min="4104" max="4104" width="36.28515625" style="1" customWidth="1"/>
    <col min="4105" max="4105" width="5.7109375" style="1" customWidth="1"/>
    <col min="4106" max="4106" width="0" style="1" hidden="1" customWidth="1"/>
    <col min="4107" max="4107" width="20.7109375" style="1" customWidth="1"/>
    <col min="4108" max="4108" width="4.85546875" style="1" customWidth="1"/>
    <col min="4109" max="4109" width="0" style="1" hidden="1" customWidth="1"/>
    <col min="4110" max="4110" width="24.7109375" style="1" customWidth="1"/>
    <col min="4111" max="4111" width="12.28515625" style="1" customWidth="1"/>
    <col min="4112" max="4112" width="0" style="1" hidden="1" customWidth="1"/>
    <col min="4113" max="4113" width="3.42578125" style="1" customWidth="1"/>
    <col min="4114" max="4114" width="0" style="1" hidden="1" customWidth="1"/>
    <col min="4115" max="4115" width="17.7109375" style="1" customWidth="1"/>
    <col min="4116" max="4116" width="3.42578125" style="1" customWidth="1"/>
    <col min="4117" max="4117" width="0" style="1" hidden="1" customWidth="1"/>
    <col min="4118" max="4118" width="23.7109375" style="1" customWidth="1"/>
    <col min="4119" max="4119" width="10" style="1" customWidth="1"/>
    <col min="4120" max="4120" width="0" style="1" hidden="1" customWidth="1"/>
    <col min="4121" max="4122" width="14.7109375" style="1" customWidth="1"/>
    <col min="4123" max="4123" width="12.85546875" style="1" customWidth="1"/>
    <col min="4124" max="4124" width="3.28515625" style="1" customWidth="1"/>
    <col min="4125" max="4125" width="30.28515625" style="1" customWidth="1"/>
    <col min="4126" max="4126" width="5" style="1" customWidth="1"/>
    <col min="4127" max="4127" width="0" style="1" hidden="1" customWidth="1"/>
    <col min="4128" max="4128" width="14.28515625" style="1" customWidth="1"/>
    <col min="4129" max="4129" width="5.7109375" style="1" customWidth="1"/>
    <col min="4130" max="4130" width="0" style="1" hidden="1" customWidth="1"/>
    <col min="4131" max="4131" width="17.28515625" style="1" customWidth="1"/>
    <col min="4132" max="4132" width="12.7109375" style="1" customWidth="1"/>
    <col min="4133" max="4133" width="0" style="1" hidden="1" customWidth="1"/>
    <col min="4134" max="4134" width="5.28515625" style="1" customWidth="1"/>
    <col min="4135" max="4135" width="0" style="1" hidden="1" customWidth="1"/>
    <col min="4136" max="4136" width="17" style="1" customWidth="1"/>
    <col min="4137" max="4137" width="6.28515625" style="1" customWidth="1"/>
    <col min="4138" max="4138" width="0" style="1" hidden="1" customWidth="1"/>
    <col min="4139" max="4139" width="14.28515625" style="1" customWidth="1"/>
    <col min="4140" max="4140" width="7.5703125" style="1" customWidth="1"/>
    <col min="4141" max="4141" width="0" style="1" hidden="1" customWidth="1"/>
    <col min="4142" max="4143" width="14.28515625" style="1" customWidth="1"/>
    <col min="4144" max="4144" width="20.85546875" style="1" customWidth="1"/>
    <col min="4145" max="4145" width="14.42578125" style="1" customWidth="1"/>
    <col min="4146" max="4146" width="15" style="1" customWidth="1"/>
    <col min="4147" max="4147" width="2.7109375" style="1" customWidth="1"/>
    <col min="4148" max="4148" width="11.7109375" style="1" customWidth="1"/>
    <col min="4149" max="4149" width="11.5703125" style="1" customWidth="1"/>
    <col min="4150" max="4150" width="2.28515625" style="1" customWidth="1"/>
    <col min="4151" max="4151" width="41" style="1" customWidth="1"/>
    <col min="4152" max="4152" width="14.28515625" style="1" customWidth="1"/>
    <col min="4153" max="4154" width="11.5703125" style="1" customWidth="1"/>
    <col min="4155" max="4155" width="21.85546875" style="1" customWidth="1"/>
    <col min="4156" max="4347" width="11.5703125" style="1"/>
    <col min="4348" max="4348" width="21.85546875" style="1" customWidth="1"/>
    <col min="4349" max="4349" width="13.85546875" style="1" customWidth="1"/>
    <col min="4350" max="4350" width="38.7109375" style="1" customWidth="1"/>
    <col min="4351" max="4351" width="3" style="1" bestFit="1" customWidth="1"/>
    <col min="4352" max="4352" width="32.28515625" style="1" customWidth="1"/>
    <col min="4353" max="4353" width="46.28515625" style="1" customWidth="1"/>
    <col min="4354" max="4354" width="19" style="1" customWidth="1"/>
    <col min="4355" max="4355" width="0" style="1" hidden="1" customWidth="1"/>
    <col min="4356" max="4356" width="17.7109375" style="1" customWidth="1"/>
    <col min="4357" max="4357" width="0" style="1" hidden="1" customWidth="1"/>
    <col min="4358" max="4358" width="22.28515625" style="1" customWidth="1"/>
    <col min="4359" max="4359" width="5.28515625" style="1" customWidth="1"/>
    <col min="4360" max="4360" width="36.28515625" style="1" customWidth="1"/>
    <col min="4361" max="4361" width="5.7109375" style="1" customWidth="1"/>
    <col min="4362" max="4362" width="0" style="1" hidden="1" customWidth="1"/>
    <col min="4363" max="4363" width="20.7109375" style="1" customWidth="1"/>
    <col min="4364" max="4364" width="4.85546875" style="1" customWidth="1"/>
    <col min="4365" max="4365" width="0" style="1" hidden="1" customWidth="1"/>
    <col min="4366" max="4366" width="24.7109375" style="1" customWidth="1"/>
    <col min="4367" max="4367" width="12.28515625" style="1" customWidth="1"/>
    <col min="4368" max="4368" width="0" style="1" hidden="1" customWidth="1"/>
    <col min="4369" max="4369" width="3.42578125" style="1" customWidth="1"/>
    <col min="4370" max="4370" width="0" style="1" hidden="1" customWidth="1"/>
    <col min="4371" max="4371" width="17.7109375" style="1" customWidth="1"/>
    <col min="4372" max="4372" width="3.42578125" style="1" customWidth="1"/>
    <col min="4373" max="4373" width="0" style="1" hidden="1" customWidth="1"/>
    <col min="4374" max="4374" width="23.7109375" style="1" customWidth="1"/>
    <col min="4375" max="4375" width="10" style="1" customWidth="1"/>
    <col min="4376" max="4376" width="0" style="1" hidden="1" customWidth="1"/>
    <col min="4377" max="4378" width="14.7109375" style="1" customWidth="1"/>
    <col min="4379" max="4379" width="12.85546875" style="1" customWidth="1"/>
    <col min="4380" max="4380" width="3.28515625" style="1" customWidth="1"/>
    <col min="4381" max="4381" width="30.28515625" style="1" customWidth="1"/>
    <col min="4382" max="4382" width="5" style="1" customWidth="1"/>
    <col min="4383" max="4383" width="0" style="1" hidden="1" customWidth="1"/>
    <col min="4384" max="4384" width="14.28515625" style="1" customWidth="1"/>
    <col min="4385" max="4385" width="5.7109375" style="1" customWidth="1"/>
    <col min="4386" max="4386" width="0" style="1" hidden="1" customWidth="1"/>
    <col min="4387" max="4387" width="17.28515625" style="1" customWidth="1"/>
    <col min="4388" max="4388" width="12.7109375" style="1" customWidth="1"/>
    <col min="4389" max="4389" width="0" style="1" hidden="1" customWidth="1"/>
    <col min="4390" max="4390" width="5.28515625" style="1" customWidth="1"/>
    <col min="4391" max="4391" width="0" style="1" hidden="1" customWidth="1"/>
    <col min="4392" max="4392" width="17" style="1" customWidth="1"/>
    <col min="4393" max="4393" width="6.28515625" style="1" customWidth="1"/>
    <col min="4394" max="4394" width="0" style="1" hidden="1" customWidth="1"/>
    <col min="4395" max="4395" width="14.28515625" style="1" customWidth="1"/>
    <col min="4396" max="4396" width="7.5703125" style="1" customWidth="1"/>
    <col min="4397" max="4397" width="0" style="1" hidden="1" customWidth="1"/>
    <col min="4398" max="4399" width="14.28515625" style="1" customWidth="1"/>
    <col min="4400" max="4400" width="20.85546875" style="1" customWidth="1"/>
    <col min="4401" max="4401" width="14.42578125" style="1" customWidth="1"/>
    <col min="4402" max="4402" width="15" style="1" customWidth="1"/>
    <col min="4403" max="4403" width="2.7109375" style="1" customWidth="1"/>
    <col min="4404" max="4404" width="11.7109375" style="1" customWidth="1"/>
    <col min="4405" max="4405" width="11.5703125" style="1" customWidth="1"/>
    <col min="4406" max="4406" width="2.28515625" style="1" customWidth="1"/>
    <col min="4407" max="4407" width="41" style="1" customWidth="1"/>
    <col min="4408" max="4408" width="14.28515625" style="1" customWidth="1"/>
    <col min="4409" max="4410" width="11.5703125" style="1" customWidth="1"/>
    <col min="4411" max="4411" width="21.85546875" style="1" customWidth="1"/>
    <col min="4412" max="4603" width="11.5703125" style="1"/>
    <col min="4604" max="4604" width="21.85546875" style="1" customWidth="1"/>
    <col min="4605" max="4605" width="13.85546875" style="1" customWidth="1"/>
    <col min="4606" max="4606" width="38.7109375" style="1" customWidth="1"/>
    <col min="4607" max="4607" width="3" style="1" bestFit="1" customWidth="1"/>
    <col min="4608" max="4608" width="32.28515625" style="1" customWidth="1"/>
    <col min="4609" max="4609" width="46.28515625" style="1" customWidth="1"/>
    <col min="4610" max="4610" width="19" style="1" customWidth="1"/>
    <col min="4611" max="4611" width="0" style="1" hidden="1" customWidth="1"/>
    <col min="4612" max="4612" width="17.7109375" style="1" customWidth="1"/>
    <col min="4613" max="4613" width="0" style="1" hidden="1" customWidth="1"/>
    <col min="4614" max="4614" width="22.28515625" style="1" customWidth="1"/>
    <col min="4615" max="4615" width="5.28515625" style="1" customWidth="1"/>
    <col min="4616" max="4616" width="36.28515625" style="1" customWidth="1"/>
    <col min="4617" max="4617" width="5.7109375" style="1" customWidth="1"/>
    <col min="4618" max="4618" width="0" style="1" hidden="1" customWidth="1"/>
    <col min="4619" max="4619" width="20.7109375" style="1" customWidth="1"/>
    <col min="4620" max="4620" width="4.85546875" style="1" customWidth="1"/>
    <col min="4621" max="4621" width="0" style="1" hidden="1" customWidth="1"/>
    <col min="4622" max="4622" width="24.7109375" style="1" customWidth="1"/>
    <col min="4623" max="4623" width="12.28515625" style="1" customWidth="1"/>
    <col min="4624" max="4624" width="0" style="1" hidden="1" customWidth="1"/>
    <col min="4625" max="4625" width="3.42578125" style="1" customWidth="1"/>
    <col min="4626" max="4626" width="0" style="1" hidden="1" customWidth="1"/>
    <col min="4627" max="4627" width="17.7109375" style="1" customWidth="1"/>
    <col min="4628" max="4628" width="3.42578125" style="1" customWidth="1"/>
    <col min="4629" max="4629" width="0" style="1" hidden="1" customWidth="1"/>
    <col min="4630" max="4630" width="23.7109375" style="1" customWidth="1"/>
    <col min="4631" max="4631" width="10" style="1" customWidth="1"/>
    <col min="4632" max="4632" width="0" style="1" hidden="1" customWidth="1"/>
    <col min="4633" max="4634" width="14.7109375" style="1" customWidth="1"/>
    <col min="4635" max="4635" width="12.85546875" style="1" customWidth="1"/>
    <col min="4636" max="4636" width="3.28515625" style="1" customWidth="1"/>
    <col min="4637" max="4637" width="30.28515625" style="1" customWidth="1"/>
    <col min="4638" max="4638" width="5" style="1" customWidth="1"/>
    <col min="4639" max="4639" width="0" style="1" hidden="1" customWidth="1"/>
    <col min="4640" max="4640" width="14.28515625" style="1" customWidth="1"/>
    <col min="4641" max="4641" width="5.7109375" style="1" customWidth="1"/>
    <col min="4642" max="4642" width="0" style="1" hidden="1" customWidth="1"/>
    <col min="4643" max="4643" width="17.28515625" style="1" customWidth="1"/>
    <col min="4644" max="4644" width="12.7109375" style="1" customWidth="1"/>
    <col min="4645" max="4645" width="0" style="1" hidden="1" customWidth="1"/>
    <col min="4646" max="4646" width="5.28515625" style="1" customWidth="1"/>
    <col min="4647" max="4647" width="0" style="1" hidden="1" customWidth="1"/>
    <col min="4648" max="4648" width="17" style="1" customWidth="1"/>
    <col min="4649" max="4649" width="6.28515625" style="1" customWidth="1"/>
    <col min="4650" max="4650" width="0" style="1" hidden="1" customWidth="1"/>
    <col min="4651" max="4651" width="14.28515625" style="1" customWidth="1"/>
    <col min="4652" max="4652" width="7.5703125" style="1" customWidth="1"/>
    <col min="4653" max="4653" width="0" style="1" hidden="1" customWidth="1"/>
    <col min="4654" max="4655" width="14.28515625" style="1" customWidth="1"/>
    <col min="4656" max="4656" width="20.85546875" style="1" customWidth="1"/>
    <col min="4657" max="4657" width="14.42578125" style="1" customWidth="1"/>
    <col min="4658" max="4658" width="15" style="1" customWidth="1"/>
    <col min="4659" max="4659" width="2.7109375" style="1" customWidth="1"/>
    <col min="4660" max="4660" width="11.7109375" style="1" customWidth="1"/>
    <col min="4661" max="4661" width="11.5703125" style="1" customWidth="1"/>
    <col min="4662" max="4662" width="2.28515625" style="1" customWidth="1"/>
    <col min="4663" max="4663" width="41" style="1" customWidth="1"/>
    <col min="4664" max="4664" width="14.28515625" style="1" customWidth="1"/>
    <col min="4665" max="4666" width="11.5703125" style="1" customWidth="1"/>
    <col min="4667" max="4667" width="21.85546875" style="1" customWidth="1"/>
    <col min="4668" max="4859" width="11.5703125" style="1"/>
    <col min="4860" max="4860" width="21.85546875" style="1" customWidth="1"/>
    <col min="4861" max="4861" width="13.85546875" style="1" customWidth="1"/>
    <col min="4862" max="4862" width="38.7109375" style="1" customWidth="1"/>
    <col min="4863" max="4863" width="3" style="1" bestFit="1" customWidth="1"/>
    <col min="4864" max="4864" width="32.28515625" style="1" customWidth="1"/>
    <col min="4865" max="4865" width="46.28515625" style="1" customWidth="1"/>
    <col min="4866" max="4866" width="19" style="1" customWidth="1"/>
    <col min="4867" max="4867" width="0" style="1" hidden="1" customWidth="1"/>
    <col min="4868" max="4868" width="17.7109375" style="1" customWidth="1"/>
    <col min="4869" max="4869" width="0" style="1" hidden="1" customWidth="1"/>
    <col min="4870" max="4870" width="22.28515625" style="1" customWidth="1"/>
    <col min="4871" max="4871" width="5.28515625" style="1" customWidth="1"/>
    <col min="4872" max="4872" width="36.28515625" style="1" customWidth="1"/>
    <col min="4873" max="4873" width="5.7109375" style="1" customWidth="1"/>
    <col min="4874" max="4874" width="0" style="1" hidden="1" customWidth="1"/>
    <col min="4875" max="4875" width="20.7109375" style="1" customWidth="1"/>
    <col min="4876" max="4876" width="4.85546875" style="1" customWidth="1"/>
    <col min="4877" max="4877" width="0" style="1" hidden="1" customWidth="1"/>
    <col min="4878" max="4878" width="24.7109375" style="1" customWidth="1"/>
    <col min="4879" max="4879" width="12.28515625" style="1" customWidth="1"/>
    <col min="4880" max="4880" width="0" style="1" hidden="1" customWidth="1"/>
    <col min="4881" max="4881" width="3.42578125" style="1" customWidth="1"/>
    <col min="4882" max="4882" width="0" style="1" hidden="1" customWidth="1"/>
    <col min="4883" max="4883" width="17.7109375" style="1" customWidth="1"/>
    <col min="4884" max="4884" width="3.42578125" style="1" customWidth="1"/>
    <col min="4885" max="4885" width="0" style="1" hidden="1" customWidth="1"/>
    <col min="4886" max="4886" width="23.7109375" style="1" customWidth="1"/>
    <col min="4887" max="4887" width="10" style="1" customWidth="1"/>
    <col min="4888" max="4888" width="0" style="1" hidden="1" customWidth="1"/>
    <col min="4889" max="4890" width="14.7109375" style="1" customWidth="1"/>
    <col min="4891" max="4891" width="12.85546875" style="1" customWidth="1"/>
    <col min="4892" max="4892" width="3.28515625" style="1" customWidth="1"/>
    <col min="4893" max="4893" width="30.28515625" style="1" customWidth="1"/>
    <col min="4894" max="4894" width="5" style="1" customWidth="1"/>
    <col min="4895" max="4895" width="0" style="1" hidden="1" customWidth="1"/>
    <col min="4896" max="4896" width="14.28515625" style="1" customWidth="1"/>
    <col min="4897" max="4897" width="5.7109375" style="1" customWidth="1"/>
    <col min="4898" max="4898" width="0" style="1" hidden="1" customWidth="1"/>
    <col min="4899" max="4899" width="17.28515625" style="1" customWidth="1"/>
    <col min="4900" max="4900" width="12.7109375" style="1" customWidth="1"/>
    <col min="4901" max="4901" width="0" style="1" hidden="1" customWidth="1"/>
    <col min="4902" max="4902" width="5.28515625" style="1" customWidth="1"/>
    <col min="4903" max="4903" width="0" style="1" hidden="1" customWidth="1"/>
    <col min="4904" max="4904" width="17" style="1" customWidth="1"/>
    <col min="4905" max="4905" width="6.28515625" style="1" customWidth="1"/>
    <col min="4906" max="4906" width="0" style="1" hidden="1" customWidth="1"/>
    <col min="4907" max="4907" width="14.28515625" style="1" customWidth="1"/>
    <col min="4908" max="4908" width="7.5703125" style="1" customWidth="1"/>
    <col min="4909" max="4909" width="0" style="1" hidden="1" customWidth="1"/>
    <col min="4910" max="4911" width="14.28515625" style="1" customWidth="1"/>
    <col min="4912" max="4912" width="20.85546875" style="1" customWidth="1"/>
    <col min="4913" max="4913" width="14.42578125" style="1" customWidth="1"/>
    <col min="4914" max="4914" width="15" style="1" customWidth="1"/>
    <col min="4915" max="4915" width="2.7109375" style="1" customWidth="1"/>
    <col min="4916" max="4916" width="11.7109375" style="1" customWidth="1"/>
    <col min="4917" max="4917" width="11.5703125" style="1" customWidth="1"/>
    <col min="4918" max="4918" width="2.28515625" style="1" customWidth="1"/>
    <col min="4919" max="4919" width="41" style="1" customWidth="1"/>
    <col min="4920" max="4920" width="14.28515625" style="1" customWidth="1"/>
    <col min="4921" max="4922" width="11.5703125" style="1" customWidth="1"/>
    <col min="4923" max="4923" width="21.85546875" style="1" customWidth="1"/>
    <col min="4924" max="5115" width="11.5703125" style="1"/>
    <col min="5116" max="5116" width="21.85546875" style="1" customWidth="1"/>
    <col min="5117" max="5117" width="13.85546875" style="1" customWidth="1"/>
    <col min="5118" max="5118" width="38.7109375" style="1" customWidth="1"/>
    <col min="5119" max="5119" width="3" style="1" bestFit="1" customWidth="1"/>
    <col min="5120" max="5120" width="32.28515625" style="1" customWidth="1"/>
    <col min="5121" max="5121" width="46.28515625" style="1" customWidth="1"/>
    <col min="5122" max="5122" width="19" style="1" customWidth="1"/>
    <col min="5123" max="5123" width="0" style="1" hidden="1" customWidth="1"/>
    <col min="5124" max="5124" width="17.7109375" style="1" customWidth="1"/>
    <col min="5125" max="5125" width="0" style="1" hidden="1" customWidth="1"/>
    <col min="5126" max="5126" width="22.28515625" style="1" customWidth="1"/>
    <col min="5127" max="5127" width="5.28515625" style="1" customWidth="1"/>
    <col min="5128" max="5128" width="36.28515625" style="1" customWidth="1"/>
    <col min="5129" max="5129" width="5.7109375" style="1" customWidth="1"/>
    <col min="5130" max="5130" width="0" style="1" hidden="1" customWidth="1"/>
    <col min="5131" max="5131" width="20.7109375" style="1" customWidth="1"/>
    <col min="5132" max="5132" width="4.85546875" style="1" customWidth="1"/>
    <col min="5133" max="5133" width="0" style="1" hidden="1" customWidth="1"/>
    <col min="5134" max="5134" width="24.7109375" style="1" customWidth="1"/>
    <col min="5135" max="5135" width="12.28515625" style="1" customWidth="1"/>
    <col min="5136" max="5136" width="0" style="1" hidden="1" customWidth="1"/>
    <col min="5137" max="5137" width="3.42578125" style="1" customWidth="1"/>
    <col min="5138" max="5138" width="0" style="1" hidden="1" customWidth="1"/>
    <col min="5139" max="5139" width="17.7109375" style="1" customWidth="1"/>
    <col min="5140" max="5140" width="3.42578125" style="1" customWidth="1"/>
    <col min="5141" max="5141" width="0" style="1" hidden="1" customWidth="1"/>
    <col min="5142" max="5142" width="23.7109375" style="1" customWidth="1"/>
    <col min="5143" max="5143" width="10" style="1" customWidth="1"/>
    <col min="5144" max="5144" width="0" style="1" hidden="1" customWidth="1"/>
    <col min="5145" max="5146" width="14.7109375" style="1" customWidth="1"/>
    <col min="5147" max="5147" width="12.85546875" style="1" customWidth="1"/>
    <col min="5148" max="5148" width="3.28515625" style="1" customWidth="1"/>
    <col min="5149" max="5149" width="30.28515625" style="1" customWidth="1"/>
    <col min="5150" max="5150" width="5" style="1" customWidth="1"/>
    <col min="5151" max="5151" width="0" style="1" hidden="1" customWidth="1"/>
    <col min="5152" max="5152" width="14.28515625" style="1" customWidth="1"/>
    <col min="5153" max="5153" width="5.7109375" style="1" customWidth="1"/>
    <col min="5154" max="5154" width="0" style="1" hidden="1" customWidth="1"/>
    <col min="5155" max="5155" width="17.28515625" style="1" customWidth="1"/>
    <col min="5156" max="5156" width="12.7109375" style="1" customWidth="1"/>
    <col min="5157" max="5157" width="0" style="1" hidden="1" customWidth="1"/>
    <col min="5158" max="5158" width="5.28515625" style="1" customWidth="1"/>
    <col min="5159" max="5159" width="0" style="1" hidden="1" customWidth="1"/>
    <col min="5160" max="5160" width="17" style="1" customWidth="1"/>
    <col min="5161" max="5161" width="6.28515625" style="1" customWidth="1"/>
    <col min="5162" max="5162" width="0" style="1" hidden="1" customWidth="1"/>
    <col min="5163" max="5163" width="14.28515625" style="1" customWidth="1"/>
    <col min="5164" max="5164" width="7.5703125" style="1" customWidth="1"/>
    <col min="5165" max="5165" width="0" style="1" hidden="1" customWidth="1"/>
    <col min="5166" max="5167" width="14.28515625" style="1" customWidth="1"/>
    <col min="5168" max="5168" width="20.85546875" style="1" customWidth="1"/>
    <col min="5169" max="5169" width="14.42578125" style="1" customWidth="1"/>
    <col min="5170" max="5170" width="15" style="1" customWidth="1"/>
    <col min="5171" max="5171" width="2.7109375" style="1" customWidth="1"/>
    <col min="5172" max="5172" width="11.7109375" style="1" customWidth="1"/>
    <col min="5173" max="5173" width="11.5703125" style="1" customWidth="1"/>
    <col min="5174" max="5174" width="2.28515625" style="1" customWidth="1"/>
    <col min="5175" max="5175" width="41" style="1" customWidth="1"/>
    <col min="5176" max="5176" width="14.28515625" style="1" customWidth="1"/>
    <col min="5177" max="5178" width="11.5703125" style="1" customWidth="1"/>
    <col min="5179" max="5179" width="21.85546875" style="1" customWidth="1"/>
    <col min="5180" max="5371" width="11.5703125" style="1"/>
    <col min="5372" max="5372" width="21.85546875" style="1" customWidth="1"/>
    <col min="5373" max="5373" width="13.85546875" style="1" customWidth="1"/>
    <col min="5374" max="5374" width="38.7109375" style="1" customWidth="1"/>
    <col min="5375" max="5375" width="3" style="1" bestFit="1" customWidth="1"/>
    <col min="5376" max="5376" width="32.28515625" style="1" customWidth="1"/>
    <col min="5377" max="5377" width="46.28515625" style="1" customWidth="1"/>
    <col min="5378" max="5378" width="19" style="1" customWidth="1"/>
    <col min="5379" max="5379" width="0" style="1" hidden="1" customWidth="1"/>
    <col min="5380" max="5380" width="17.7109375" style="1" customWidth="1"/>
    <col min="5381" max="5381" width="0" style="1" hidden="1" customWidth="1"/>
    <col min="5382" max="5382" width="22.28515625" style="1" customWidth="1"/>
    <col min="5383" max="5383" width="5.28515625" style="1" customWidth="1"/>
    <col min="5384" max="5384" width="36.28515625" style="1" customWidth="1"/>
    <col min="5385" max="5385" width="5.7109375" style="1" customWidth="1"/>
    <col min="5386" max="5386" width="0" style="1" hidden="1" customWidth="1"/>
    <col min="5387" max="5387" width="20.7109375" style="1" customWidth="1"/>
    <col min="5388" max="5388" width="4.85546875" style="1" customWidth="1"/>
    <col min="5389" max="5389" width="0" style="1" hidden="1" customWidth="1"/>
    <col min="5390" max="5390" width="24.7109375" style="1" customWidth="1"/>
    <col min="5391" max="5391" width="12.28515625" style="1" customWidth="1"/>
    <col min="5392" max="5392" width="0" style="1" hidden="1" customWidth="1"/>
    <col min="5393" max="5393" width="3.42578125" style="1" customWidth="1"/>
    <col min="5394" max="5394" width="0" style="1" hidden="1" customWidth="1"/>
    <col min="5395" max="5395" width="17.7109375" style="1" customWidth="1"/>
    <col min="5396" max="5396" width="3.42578125" style="1" customWidth="1"/>
    <col min="5397" max="5397" width="0" style="1" hidden="1" customWidth="1"/>
    <col min="5398" max="5398" width="23.7109375" style="1" customWidth="1"/>
    <col min="5399" max="5399" width="10" style="1" customWidth="1"/>
    <col min="5400" max="5400" width="0" style="1" hidden="1" customWidth="1"/>
    <col min="5401" max="5402" width="14.7109375" style="1" customWidth="1"/>
    <col min="5403" max="5403" width="12.85546875" style="1" customWidth="1"/>
    <col min="5404" max="5404" width="3.28515625" style="1" customWidth="1"/>
    <col min="5405" max="5405" width="30.28515625" style="1" customWidth="1"/>
    <col min="5406" max="5406" width="5" style="1" customWidth="1"/>
    <col min="5407" max="5407" width="0" style="1" hidden="1" customWidth="1"/>
    <col min="5408" max="5408" width="14.28515625" style="1" customWidth="1"/>
    <col min="5409" max="5409" width="5.7109375" style="1" customWidth="1"/>
    <col min="5410" max="5410" width="0" style="1" hidden="1" customWidth="1"/>
    <col min="5411" max="5411" width="17.28515625" style="1" customWidth="1"/>
    <col min="5412" max="5412" width="12.7109375" style="1" customWidth="1"/>
    <col min="5413" max="5413" width="0" style="1" hidden="1" customWidth="1"/>
    <col min="5414" max="5414" width="5.28515625" style="1" customWidth="1"/>
    <col min="5415" max="5415" width="0" style="1" hidden="1" customWidth="1"/>
    <col min="5416" max="5416" width="17" style="1" customWidth="1"/>
    <col min="5417" max="5417" width="6.28515625" style="1" customWidth="1"/>
    <col min="5418" max="5418" width="0" style="1" hidden="1" customWidth="1"/>
    <col min="5419" max="5419" width="14.28515625" style="1" customWidth="1"/>
    <col min="5420" max="5420" width="7.5703125" style="1" customWidth="1"/>
    <col min="5421" max="5421" width="0" style="1" hidden="1" customWidth="1"/>
    <col min="5422" max="5423" width="14.28515625" style="1" customWidth="1"/>
    <col min="5424" max="5424" width="20.85546875" style="1" customWidth="1"/>
    <col min="5425" max="5425" width="14.42578125" style="1" customWidth="1"/>
    <col min="5426" max="5426" width="15" style="1" customWidth="1"/>
    <col min="5427" max="5427" width="2.7109375" style="1" customWidth="1"/>
    <col min="5428" max="5428" width="11.7109375" style="1" customWidth="1"/>
    <col min="5429" max="5429" width="11.5703125" style="1" customWidth="1"/>
    <col min="5430" max="5430" width="2.28515625" style="1" customWidth="1"/>
    <col min="5431" max="5431" width="41" style="1" customWidth="1"/>
    <col min="5432" max="5432" width="14.28515625" style="1" customWidth="1"/>
    <col min="5433" max="5434" width="11.5703125" style="1" customWidth="1"/>
    <col min="5435" max="5435" width="21.85546875" style="1" customWidth="1"/>
    <col min="5436" max="5627" width="11.5703125" style="1"/>
    <col min="5628" max="5628" width="21.85546875" style="1" customWidth="1"/>
    <col min="5629" max="5629" width="13.85546875" style="1" customWidth="1"/>
    <col min="5630" max="5630" width="38.7109375" style="1" customWidth="1"/>
    <col min="5631" max="5631" width="3" style="1" bestFit="1" customWidth="1"/>
    <col min="5632" max="5632" width="32.28515625" style="1" customWidth="1"/>
    <col min="5633" max="5633" width="46.28515625" style="1" customWidth="1"/>
    <col min="5634" max="5634" width="19" style="1" customWidth="1"/>
    <col min="5635" max="5635" width="0" style="1" hidden="1" customWidth="1"/>
    <col min="5636" max="5636" width="17.7109375" style="1" customWidth="1"/>
    <col min="5637" max="5637" width="0" style="1" hidden="1" customWidth="1"/>
    <col min="5638" max="5638" width="22.28515625" style="1" customWidth="1"/>
    <col min="5639" max="5639" width="5.28515625" style="1" customWidth="1"/>
    <col min="5640" max="5640" width="36.28515625" style="1" customWidth="1"/>
    <col min="5641" max="5641" width="5.7109375" style="1" customWidth="1"/>
    <col min="5642" max="5642" width="0" style="1" hidden="1" customWidth="1"/>
    <col min="5643" max="5643" width="20.7109375" style="1" customWidth="1"/>
    <col min="5644" max="5644" width="4.85546875" style="1" customWidth="1"/>
    <col min="5645" max="5645" width="0" style="1" hidden="1" customWidth="1"/>
    <col min="5646" max="5646" width="24.7109375" style="1" customWidth="1"/>
    <col min="5647" max="5647" width="12.28515625" style="1" customWidth="1"/>
    <col min="5648" max="5648" width="0" style="1" hidden="1" customWidth="1"/>
    <col min="5649" max="5649" width="3.42578125" style="1" customWidth="1"/>
    <col min="5650" max="5650" width="0" style="1" hidden="1" customWidth="1"/>
    <col min="5651" max="5651" width="17.7109375" style="1" customWidth="1"/>
    <col min="5652" max="5652" width="3.42578125" style="1" customWidth="1"/>
    <col min="5653" max="5653" width="0" style="1" hidden="1" customWidth="1"/>
    <col min="5654" max="5654" width="23.7109375" style="1" customWidth="1"/>
    <col min="5655" max="5655" width="10" style="1" customWidth="1"/>
    <col min="5656" max="5656" width="0" style="1" hidden="1" customWidth="1"/>
    <col min="5657" max="5658" width="14.7109375" style="1" customWidth="1"/>
    <col min="5659" max="5659" width="12.85546875" style="1" customWidth="1"/>
    <col min="5660" max="5660" width="3.28515625" style="1" customWidth="1"/>
    <col min="5661" max="5661" width="30.28515625" style="1" customWidth="1"/>
    <col min="5662" max="5662" width="5" style="1" customWidth="1"/>
    <col min="5663" max="5663" width="0" style="1" hidden="1" customWidth="1"/>
    <col min="5664" max="5664" width="14.28515625" style="1" customWidth="1"/>
    <col min="5665" max="5665" width="5.7109375" style="1" customWidth="1"/>
    <col min="5666" max="5666" width="0" style="1" hidden="1" customWidth="1"/>
    <col min="5667" max="5667" width="17.28515625" style="1" customWidth="1"/>
    <col min="5668" max="5668" width="12.7109375" style="1" customWidth="1"/>
    <col min="5669" max="5669" width="0" style="1" hidden="1" customWidth="1"/>
    <col min="5670" max="5670" width="5.28515625" style="1" customWidth="1"/>
    <col min="5671" max="5671" width="0" style="1" hidden="1" customWidth="1"/>
    <col min="5672" max="5672" width="17" style="1" customWidth="1"/>
    <col min="5673" max="5673" width="6.28515625" style="1" customWidth="1"/>
    <col min="5674" max="5674" width="0" style="1" hidden="1" customWidth="1"/>
    <col min="5675" max="5675" width="14.28515625" style="1" customWidth="1"/>
    <col min="5676" max="5676" width="7.5703125" style="1" customWidth="1"/>
    <col min="5677" max="5677" width="0" style="1" hidden="1" customWidth="1"/>
    <col min="5678" max="5679" width="14.28515625" style="1" customWidth="1"/>
    <col min="5680" max="5680" width="20.85546875" style="1" customWidth="1"/>
    <col min="5681" max="5681" width="14.42578125" style="1" customWidth="1"/>
    <col min="5682" max="5682" width="15" style="1" customWidth="1"/>
    <col min="5683" max="5683" width="2.7109375" style="1" customWidth="1"/>
    <col min="5684" max="5684" width="11.7109375" style="1" customWidth="1"/>
    <col min="5685" max="5685" width="11.5703125" style="1" customWidth="1"/>
    <col min="5686" max="5686" width="2.28515625" style="1" customWidth="1"/>
    <col min="5687" max="5687" width="41" style="1" customWidth="1"/>
    <col min="5688" max="5688" width="14.28515625" style="1" customWidth="1"/>
    <col min="5689" max="5690" width="11.5703125" style="1" customWidth="1"/>
    <col min="5691" max="5691" width="21.85546875" style="1" customWidth="1"/>
    <col min="5692" max="5883" width="11.5703125" style="1"/>
    <col min="5884" max="5884" width="21.85546875" style="1" customWidth="1"/>
    <col min="5885" max="5885" width="13.85546875" style="1" customWidth="1"/>
    <col min="5886" max="5886" width="38.7109375" style="1" customWidth="1"/>
    <col min="5887" max="5887" width="3" style="1" bestFit="1" customWidth="1"/>
    <col min="5888" max="5888" width="32.28515625" style="1" customWidth="1"/>
    <col min="5889" max="5889" width="46.28515625" style="1" customWidth="1"/>
    <col min="5890" max="5890" width="19" style="1" customWidth="1"/>
    <col min="5891" max="5891" width="0" style="1" hidden="1" customWidth="1"/>
    <col min="5892" max="5892" width="17.7109375" style="1" customWidth="1"/>
    <col min="5893" max="5893" width="0" style="1" hidden="1" customWidth="1"/>
    <col min="5894" max="5894" width="22.28515625" style="1" customWidth="1"/>
    <col min="5895" max="5895" width="5.28515625" style="1" customWidth="1"/>
    <col min="5896" max="5896" width="36.28515625" style="1" customWidth="1"/>
    <col min="5897" max="5897" width="5.7109375" style="1" customWidth="1"/>
    <col min="5898" max="5898" width="0" style="1" hidden="1" customWidth="1"/>
    <col min="5899" max="5899" width="20.7109375" style="1" customWidth="1"/>
    <col min="5900" max="5900" width="4.85546875" style="1" customWidth="1"/>
    <col min="5901" max="5901" width="0" style="1" hidden="1" customWidth="1"/>
    <col min="5902" max="5902" width="24.7109375" style="1" customWidth="1"/>
    <col min="5903" max="5903" width="12.28515625" style="1" customWidth="1"/>
    <col min="5904" max="5904" width="0" style="1" hidden="1" customWidth="1"/>
    <col min="5905" max="5905" width="3.42578125" style="1" customWidth="1"/>
    <col min="5906" max="5906" width="0" style="1" hidden="1" customWidth="1"/>
    <col min="5907" max="5907" width="17.7109375" style="1" customWidth="1"/>
    <col min="5908" max="5908" width="3.42578125" style="1" customWidth="1"/>
    <col min="5909" max="5909" width="0" style="1" hidden="1" customWidth="1"/>
    <col min="5910" max="5910" width="23.7109375" style="1" customWidth="1"/>
    <col min="5911" max="5911" width="10" style="1" customWidth="1"/>
    <col min="5912" max="5912" width="0" style="1" hidden="1" customWidth="1"/>
    <col min="5913" max="5914" width="14.7109375" style="1" customWidth="1"/>
    <col min="5915" max="5915" width="12.85546875" style="1" customWidth="1"/>
    <col min="5916" max="5916" width="3.28515625" style="1" customWidth="1"/>
    <col min="5917" max="5917" width="30.28515625" style="1" customWidth="1"/>
    <col min="5918" max="5918" width="5" style="1" customWidth="1"/>
    <col min="5919" max="5919" width="0" style="1" hidden="1" customWidth="1"/>
    <col min="5920" max="5920" width="14.28515625" style="1" customWidth="1"/>
    <col min="5921" max="5921" width="5.7109375" style="1" customWidth="1"/>
    <col min="5922" max="5922" width="0" style="1" hidden="1" customWidth="1"/>
    <col min="5923" max="5923" width="17.28515625" style="1" customWidth="1"/>
    <col min="5924" max="5924" width="12.7109375" style="1" customWidth="1"/>
    <col min="5925" max="5925" width="0" style="1" hidden="1" customWidth="1"/>
    <col min="5926" max="5926" width="5.28515625" style="1" customWidth="1"/>
    <col min="5927" max="5927" width="0" style="1" hidden="1" customWidth="1"/>
    <col min="5928" max="5928" width="17" style="1" customWidth="1"/>
    <col min="5929" max="5929" width="6.28515625" style="1" customWidth="1"/>
    <col min="5930" max="5930" width="0" style="1" hidden="1" customWidth="1"/>
    <col min="5931" max="5931" width="14.28515625" style="1" customWidth="1"/>
    <col min="5932" max="5932" width="7.5703125" style="1" customWidth="1"/>
    <col min="5933" max="5933" width="0" style="1" hidden="1" customWidth="1"/>
    <col min="5934" max="5935" width="14.28515625" style="1" customWidth="1"/>
    <col min="5936" max="5936" width="20.85546875" style="1" customWidth="1"/>
    <col min="5937" max="5937" width="14.42578125" style="1" customWidth="1"/>
    <col min="5938" max="5938" width="15" style="1" customWidth="1"/>
    <col min="5939" max="5939" width="2.7109375" style="1" customWidth="1"/>
    <col min="5940" max="5940" width="11.7109375" style="1" customWidth="1"/>
    <col min="5941" max="5941" width="11.5703125" style="1" customWidth="1"/>
    <col min="5942" max="5942" width="2.28515625" style="1" customWidth="1"/>
    <col min="5943" max="5943" width="41" style="1" customWidth="1"/>
    <col min="5944" max="5944" width="14.28515625" style="1" customWidth="1"/>
    <col min="5945" max="5946" width="11.5703125" style="1" customWidth="1"/>
    <col min="5947" max="5947" width="21.85546875" style="1" customWidth="1"/>
    <col min="5948" max="6139" width="11.5703125" style="1"/>
    <col min="6140" max="6140" width="21.85546875" style="1" customWidth="1"/>
    <col min="6141" max="6141" width="13.85546875" style="1" customWidth="1"/>
    <col min="6142" max="6142" width="38.7109375" style="1" customWidth="1"/>
    <col min="6143" max="6143" width="3" style="1" bestFit="1" customWidth="1"/>
    <col min="6144" max="6144" width="32.28515625" style="1" customWidth="1"/>
    <col min="6145" max="6145" width="46.28515625" style="1" customWidth="1"/>
    <col min="6146" max="6146" width="19" style="1" customWidth="1"/>
    <col min="6147" max="6147" width="0" style="1" hidden="1" customWidth="1"/>
    <col min="6148" max="6148" width="17.7109375" style="1" customWidth="1"/>
    <col min="6149" max="6149" width="0" style="1" hidden="1" customWidth="1"/>
    <col min="6150" max="6150" width="22.28515625" style="1" customWidth="1"/>
    <col min="6151" max="6151" width="5.28515625" style="1" customWidth="1"/>
    <col min="6152" max="6152" width="36.28515625" style="1" customWidth="1"/>
    <col min="6153" max="6153" width="5.7109375" style="1" customWidth="1"/>
    <col min="6154" max="6154" width="0" style="1" hidden="1" customWidth="1"/>
    <col min="6155" max="6155" width="20.7109375" style="1" customWidth="1"/>
    <col min="6156" max="6156" width="4.85546875" style="1" customWidth="1"/>
    <col min="6157" max="6157" width="0" style="1" hidden="1" customWidth="1"/>
    <col min="6158" max="6158" width="24.7109375" style="1" customWidth="1"/>
    <col min="6159" max="6159" width="12.28515625" style="1" customWidth="1"/>
    <col min="6160" max="6160" width="0" style="1" hidden="1" customWidth="1"/>
    <col min="6161" max="6161" width="3.42578125" style="1" customWidth="1"/>
    <col min="6162" max="6162" width="0" style="1" hidden="1" customWidth="1"/>
    <col min="6163" max="6163" width="17.7109375" style="1" customWidth="1"/>
    <col min="6164" max="6164" width="3.42578125" style="1" customWidth="1"/>
    <col min="6165" max="6165" width="0" style="1" hidden="1" customWidth="1"/>
    <col min="6166" max="6166" width="23.7109375" style="1" customWidth="1"/>
    <col min="6167" max="6167" width="10" style="1" customWidth="1"/>
    <col min="6168" max="6168" width="0" style="1" hidden="1" customWidth="1"/>
    <col min="6169" max="6170" width="14.7109375" style="1" customWidth="1"/>
    <col min="6171" max="6171" width="12.85546875" style="1" customWidth="1"/>
    <col min="6172" max="6172" width="3.28515625" style="1" customWidth="1"/>
    <col min="6173" max="6173" width="30.28515625" style="1" customWidth="1"/>
    <col min="6174" max="6174" width="5" style="1" customWidth="1"/>
    <col min="6175" max="6175" width="0" style="1" hidden="1" customWidth="1"/>
    <col min="6176" max="6176" width="14.28515625" style="1" customWidth="1"/>
    <col min="6177" max="6177" width="5.7109375" style="1" customWidth="1"/>
    <col min="6178" max="6178" width="0" style="1" hidden="1" customWidth="1"/>
    <col min="6179" max="6179" width="17.28515625" style="1" customWidth="1"/>
    <col min="6180" max="6180" width="12.7109375" style="1" customWidth="1"/>
    <col min="6181" max="6181" width="0" style="1" hidden="1" customWidth="1"/>
    <col min="6182" max="6182" width="5.28515625" style="1" customWidth="1"/>
    <col min="6183" max="6183" width="0" style="1" hidden="1" customWidth="1"/>
    <col min="6184" max="6184" width="17" style="1" customWidth="1"/>
    <col min="6185" max="6185" width="6.28515625" style="1" customWidth="1"/>
    <col min="6186" max="6186" width="0" style="1" hidden="1" customWidth="1"/>
    <col min="6187" max="6187" width="14.28515625" style="1" customWidth="1"/>
    <col min="6188" max="6188" width="7.5703125" style="1" customWidth="1"/>
    <col min="6189" max="6189" width="0" style="1" hidden="1" customWidth="1"/>
    <col min="6190" max="6191" width="14.28515625" style="1" customWidth="1"/>
    <col min="6192" max="6192" width="20.85546875" style="1" customWidth="1"/>
    <col min="6193" max="6193" width="14.42578125" style="1" customWidth="1"/>
    <col min="6194" max="6194" width="15" style="1" customWidth="1"/>
    <col min="6195" max="6195" width="2.7109375" style="1" customWidth="1"/>
    <col min="6196" max="6196" width="11.7109375" style="1" customWidth="1"/>
    <col min="6197" max="6197" width="11.5703125" style="1" customWidth="1"/>
    <col min="6198" max="6198" width="2.28515625" style="1" customWidth="1"/>
    <col min="6199" max="6199" width="41" style="1" customWidth="1"/>
    <col min="6200" max="6200" width="14.28515625" style="1" customWidth="1"/>
    <col min="6201" max="6202" width="11.5703125" style="1" customWidth="1"/>
    <col min="6203" max="6203" width="21.85546875" style="1" customWidth="1"/>
    <col min="6204" max="6395" width="11.5703125" style="1"/>
    <col min="6396" max="6396" width="21.85546875" style="1" customWidth="1"/>
    <col min="6397" max="6397" width="13.85546875" style="1" customWidth="1"/>
    <col min="6398" max="6398" width="38.7109375" style="1" customWidth="1"/>
    <col min="6399" max="6399" width="3" style="1" bestFit="1" customWidth="1"/>
    <col min="6400" max="6400" width="32.28515625" style="1" customWidth="1"/>
    <col min="6401" max="6401" width="46.28515625" style="1" customWidth="1"/>
    <col min="6402" max="6402" width="19" style="1" customWidth="1"/>
    <col min="6403" max="6403" width="0" style="1" hidden="1" customWidth="1"/>
    <col min="6404" max="6404" width="17.7109375" style="1" customWidth="1"/>
    <col min="6405" max="6405" width="0" style="1" hidden="1" customWidth="1"/>
    <col min="6406" max="6406" width="22.28515625" style="1" customWidth="1"/>
    <col min="6407" max="6407" width="5.28515625" style="1" customWidth="1"/>
    <col min="6408" max="6408" width="36.28515625" style="1" customWidth="1"/>
    <col min="6409" max="6409" width="5.7109375" style="1" customWidth="1"/>
    <col min="6410" max="6410" width="0" style="1" hidden="1" customWidth="1"/>
    <col min="6411" max="6411" width="20.7109375" style="1" customWidth="1"/>
    <col min="6412" max="6412" width="4.85546875" style="1" customWidth="1"/>
    <col min="6413" max="6413" width="0" style="1" hidden="1" customWidth="1"/>
    <col min="6414" max="6414" width="24.7109375" style="1" customWidth="1"/>
    <col min="6415" max="6415" width="12.28515625" style="1" customWidth="1"/>
    <col min="6416" max="6416" width="0" style="1" hidden="1" customWidth="1"/>
    <col min="6417" max="6417" width="3.42578125" style="1" customWidth="1"/>
    <col min="6418" max="6418" width="0" style="1" hidden="1" customWidth="1"/>
    <col min="6419" max="6419" width="17.7109375" style="1" customWidth="1"/>
    <col min="6420" max="6420" width="3.42578125" style="1" customWidth="1"/>
    <col min="6421" max="6421" width="0" style="1" hidden="1" customWidth="1"/>
    <col min="6422" max="6422" width="23.7109375" style="1" customWidth="1"/>
    <col min="6423" max="6423" width="10" style="1" customWidth="1"/>
    <col min="6424" max="6424" width="0" style="1" hidden="1" customWidth="1"/>
    <col min="6425" max="6426" width="14.7109375" style="1" customWidth="1"/>
    <col min="6427" max="6427" width="12.85546875" style="1" customWidth="1"/>
    <col min="6428" max="6428" width="3.28515625" style="1" customWidth="1"/>
    <col min="6429" max="6429" width="30.28515625" style="1" customWidth="1"/>
    <col min="6430" max="6430" width="5" style="1" customWidth="1"/>
    <col min="6431" max="6431" width="0" style="1" hidden="1" customWidth="1"/>
    <col min="6432" max="6432" width="14.28515625" style="1" customWidth="1"/>
    <col min="6433" max="6433" width="5.7109375" style="1" customWidth="1"/>
    <col min="6434" max="6434" width="0" style="1" hidden="1" customWidth="1"/>
    <col min="6435" max="6435" width="17.28515625" style="1" customWidth="1"/>
    <col min="6436" max="6436" width="12.7109375" style="1" customWidth="1"/>
    <col min="6437" max="6437" width="0" style="1" hidden="1" customWidth="1"/>
    <col min="6438" max="6438" width="5.28515625" style="1" customWidth="1"/>
    <col min="6439" max="6439" width="0" style="1" hidden="1" customWidth="1"/>
    <col min="6440" max="6440" width="17" style="1" customWidth="1"/>
    <col min="6441" max="6441" width="6.28515625" style="1" customWidth="1"/>
    <col min="6442" max="6442" width="0" style="1" hidden="1" customWidth="1"/>
    <col min="6443" max="6443" width="14.28515625" style="1" customWidth="1"/>
    <col min="6444" max="6444" width="7.5703125" style="1" customWidth="1"/>
    <col min="6445" max="6445" width="0" style="1" hidden="1" customWidth="1"/>
    <col min="6446" max="6447" width="14.28515625" style="1" customWidth="1"/>
    <col min="6448" max="6448" width="20.85546875" style="1" customWidth="1"/>
    <col min="6449" max="6449" width="14.42578125" style="1" customWidth="1"/>
    <col min="6450" max="6450" width="15" style="1" customWidth="1"/>
    <col min="6451" max="6451" width="2.7109375" style="1" customWidth="1"/>
    <col min="6452" max="6452" width="11.7109375" style="1" customWidth="1"/>
    <col min="6453" max="6453" width="11.5703125" style="1" customWidth="1"/>
    <col min="6454" max="6454" width="2.28515625" style="1" customWidth="1"/>
    <col min="6455" max="6455" width="41" style="1" customWidth="1"/>
    <col min="6456" max="6456" width="14.28515625" style="1" customWidth="1"/>
    <col min="6457" max="6458" width="11.5703125" style="1" customWidth="1"/>
    <col min="6459" max="6459" width="21.85546875" style="1" customWidth="1"/>
    <col min="6460" max="6651" width="11.5703125" style="1"/>
    <col min="6652" max="6652" width="21.85546875" style="1" customWidth="1"/>
    <col min="6653" max="6653" width="13.85546875" style="1" customWidth="1"/>
    <col min="6654" max="6654" width="38.7109375" style="1" customWidth="1"/>
    <col min="6655" max="6655" width="3" style="1" bestFit="1" customWidth="1"/>
    <col min="6656" max="6656" width="32.28515625" style="1" customWidth="1"/>
    <col min="6657" max="6657" width="46.28515625" style="1" customWidth="1"/>
    <col min="6658" max="6658" width="19" style="1" customWidth="1"/>
    <col min="6659" max="6659" width="0" style="1" hidden="1" customWidth="1"/>
    <col min="6660" max="6660" width="17.7109375" style="1" customWidth="1"/>
    <col min="6661" max="6661" width="0" style="1" hidden="1" customWidth="1"/>
    <col min="6662" max="6662" width="22.28515625" style="1" customWidth="1"/>
    <col min="6663" max="6663" width="5.28515625" style="1" customWidth="1"/>
    <col min="6664" max="6664" width="36.28515625" style="1" customWidth="1"/>
    <col min="6665" max="6665" width="5.7109375" style="1" customWidth="1"/>
    <col min="6666" max="6666" width="0" style="1" hidden="1" customWidth="1"/>
    <col min="6667" max="6667" width="20.7109375" style="1" customWidth="1"/>
    <col min="6668" max="6668" width="4.85546875" style="1" customWidth="1"/>
    <col min="6669" max="6669" width="0" style="1" hidden="1" customWidth="1"/>
    <col min="6670" max="6670" width="24.7109375" style="1" customWidth="1"/>
    <col min="6671" max="6671" width="12.28515625" style="1" customWidth="1"/>
    <col min="6672" max="6672" width="0" style="1" hidden="1" customWidth="1"/>
    <col min="6673" max="6673" width="3.42578125" style="1" customWidth="1"/>
    <col min="6674" max="6674" width="0" style="1" hidden="1" customWidth="1"/>
    <col min="6675" max="6675" width="17.7109375" style="1" customWidth="1"/>
    <col min="6676" max="6676" width="3.42578125" style="1" customWidth="1"/>
    <col min="6677" max="6677" width="0" style="1" hidden="1" customWidth="1"/>
    <col min="6678" max="6678" width="23.7109375" style="1" customWidth="1"/>
    <col min="6679" max="6679" width="10" style="1" customWidth="1"/>
    <col min="6680" max="6680" width="0" style="1" hidden="1" customWidth="1"/>
    <col min="6681" max="6682" width="14.7109375" style="1" customWidth="1"/>
    <col min="6683" max="6683" width="12.85546875" style="1" customWidth="1"/>
    <col min="6684" max="6684" width="3.28515625" style="1" customWidth="1"/>
    <col min="6685" max="6685" width="30.28515625" style="1" customWidth="1"/>
    <col min="6686" max="6686" width="5" style="1" customWidth="1"/>
    <col min="6687" max="6687" width="0" style="1" hidden="1" customWidth="1"/>
    <col min="6688" max="6688" width="14.28515625" style="1" customWidth="1"/>
    <col min="6689" max="6689" width="5.7109375" style="1" customWidth="1"/>
    <col min="6690" max="6690" width="0" style="1" hidden="1" customWidth="1"/>
    <col min="6691" max="6691" width="17.28515625" style="1" customWidth="1"/>
    <col min="6692" max="6692" width="12.7109375" style="1" customWidth="1"/>
    <col min="6693" max="6693" width="0" style="1" hidden="1" customWidth="1"/>
    <col min="6694" max="6694" width="5.28515625" style="1" customWidth="1"/>
    <col min="6695" max="6695" width="0" style="1" hidden="1" customWidth="1"/>
    <col min="6696" max="6696" width="17" style="1" customWidth="1"/>
    <col min="6697" max="6697" width="6.28515625" style="1" customWidth="1"/>
    <col min="6698" max="6698" width="0" style="1" hidden="1" customWidth="1"/>
    <col min="6699" max="6699" width="14.28515625" style="1" customWidth="1"/>
    <col min="6700" max="6700" width="7.5703125" style="1" customWidth="1"/>
    <col min="6701" max="6701" width="0" style="1" hidden="1" customWidth="1"/>
    <col min="6702" max="6703" width="14.28515625" style="1" customWidth="1"/>
    <col min="6704" max="6704" width="20.85546875" style="1" customWidth="1"/>
    <col min="6705" max="6705" width="14.42578125" style="1" customWidth="1"/>
    <col min="6706" max="6706" width="15" style="1" customWidth="1"/>
    <col min="6707" max="6707" width="2.7109375" style="1" customWidth="1"/>
    <col min="6708" max="6708" width="11.7109375" style="1" customWidth="1"/>
    <col min="6709" max="6709" width="11.5703125" style="1" customWidth="1"/>
    <col min="6710" max="6710" width="2.28515625" style="1" customWidth="1"/>
    <col min="6711" max="6711" width="41" style="1" customWidth="1"/>
    <col min="6712" max="6712" width="14.28515625" style="1" customWidth="1"/>
    <col min="6713" max="6714" width="11.5703125" style="1" customWidth="1"/>
    <col min="6715" max="6715" width="21.85546875" style="1" customWidth="1"/>
    <col min="6716" max="6907" width="11.5703125" style="1"/>
    <col min="6908" max="6908" width="21.85546875" style="1" customWidth="1"/>
    <col min="6909" max="6909" width="13.85546875" style="1" customWidth="1"/>
    <col min="6910" max="6910" width="38.7109375" style="1" customWidth="1"/>
    <col min="6911" max="6911" width="3" style="1" bestFit="1" customWidth="1"/>
    <col min="6912" max="6912" width="32.28515625" style="1" customWidth="1"/>
    <col min="6913" max="6913" width="46.28515625" style="1" customWidth="1"/>
    <col min="6914" max="6914" width="19" style="1" customWidth="1"/>
    <col min="6915" max="6915" width="0" style="1" hidden="1" customWidth="1"/>
    <col min="6916" max="6916" width="17.7109375" style="1" customWidth="1"/>
    <col min="6917" max="6917" width="0" style="1" hidden="1" customWidth="1"/>
    <col min="6918" max="6918" width="22.28515625" style="1" customWidth="1"/>
    <col min="6919" max="6919" width="5.28515625" style="1" customWidth="1"/>
    <col min="6920" max="6920" width="36.28515625" style="1" customWidth="1"/>
    <col min="6921" max="6921" width="5.7109375" style="1" customWidth="1"/>
    <col min="6922" max="6922" width="0" style="1" hidden="1" customWidth="1"/>
    <col min="6923" max="6923" width="20.7109375" style="1" customWidth="1"/>
    <col min="6924" max="6924" width="4.85546875" style="1" customWidth="1"/>
    <col min="6925" max="6925" width="0" style="1" hidden="1" customWidth="1"/>
    <col min="6926" max="6926" width="24.7109375" style="1" customWidth="1"/>
    <col min="6927" max="6927" width="12.28515625" style="1" customWidth="1"/>
    <col min="6928" max="6928" width="0" style="1" hidden="1" customWidth="1"/>
    <col min="6929" max="6929" width="3.42578125" style="1" customWidth="1"/>
    <col min="6930" max="6930" width="0" style="1" hidden="1" customWidth="1"/>
    <col min="6931" max="6931" width="17.7109375" style="1" customWidth="1"/>
    <col min="6932" max="6932" width="3.42578125" style="1" customWidth="1"/>
    <col min="6933" max="6933" width="0" style="1" hidden="1" customWidth="1"/>
    <col min="6934" max="6934" width="23.7109375" style="1" customWidth="1"/>
    <col min="6935" max="6935" width="10" style="1" customWidth="1"/>
    <col min="6936" max="6936" width="0" style="1" hidden="1" customWidth="1"/>
    <col min="6937" max="6938" width="14.7109375" style="1" customWidth="1"/>
    <col min="6939" max="6939" width="12.85546875" style="1" customWidth="1"/>
    <col min="6940" max="6940" width="3.28515625" style="1" customWidth="1"/>
    <col min="6941" max="6941" width="30.28515625" style="1" customWidth="1"/>
    <col min="6942" max="6942" width="5" style="1" customWidth="1"/>
    <col min="6943" max="6943" width="0" style="1" hidden="1" customWidth="1"/>
    <col min="6944" max="6944" width="14.28515625" style="1" customWidth="1"/>
    <col min="6945" max="6945" width="5.7109375" style="1" customWidth="1"/>
    <col min="6946" max="6946" width="0" style="1" hidden="1" customWidth="1"/>
    <col min="6947" max="6947" width="17.28515625" style="1" customWidth="1"/>
    <col min="6948" max="6948" width="12.7109375" style="1" customWidth="1"/>
    <col min="6949" max="6949" width="0" style="1" hidden="1" customWidth="1"/>
    <col min="6950" max="6950" width="5.28515625" style="1" customWidth="1"/>
    <col min="6951" max="6951" width="0" style="1" hidden="1" customWidth="1"/>
    <col min="6952" max="6952" width="17" style="1" customWidth="1"/>
    <col min="6953" max="6953" width="6.28515625" style="1" customWidth="1"/>
    <col min="6954" max="6954" width="0" style="1" hidden="1" customWidth="1"/>
    <col min="6955" max="6955" width="14.28515625" style="1" customWidth="1"/>
    <col min="6956" max="6956" width="7.5703125" style="1" customWidth="1"/>
    <col min="6957" max="6957" width="0" style="1" hidden="1" customWidth="1"/>
    <col min="6958" max="6959" width="14.28515625" style="1" customWidth="1"/>
    <col min="6960" max="6960" width="20.85546875" style="1" customWidth="1"/>
    <col min="6961" max="6961" width="14.42578125" style="1" customWidth="1"/>
    <col min="6962" max="6962" width="15" style="1" customWidth="1"/>
    <col min="6963" max="6963" width="2.7109375" style="1" customWidth="1"/>
    <col min="6964" max="6964" width="11.7109375" style="1" customWidth="1"/>
    <col min="6965" max="6965" width="11.5703125" style="1" customWidth="1"/>
    <col min="6966" max="6966" width="2.28515625" style="1" customWidth="1"/>
    <col min="6967" max="6967" width="41" style="1" customWidth="1"/>
    <col min="6968" max="6968" width="14.28515625" style="1" customWidth="1"/>
    <col min="6969" max="6970" width="11.5703125" style="1" customWidth="1"/>
    <col min="6971" max="6971" width="21.85546875" style="1" customWidth="1"/>
    <col min="6972" max="7163" width="11.5703125" style="1"/>
    <col min="7164" max="7164" width="21.85546875" style="1" customWidth="1"/>
    <col min="7165" max="7165" width="13.85546875" style="1" customWidth="1"/>
    <col min="7166" max="7166" width="38.7109375" style="1" customWidth="1"/>
    <col min="7167" max="7167" width="3" style="1" bestFit="1" customWidth="1"/>
    <col min="7168" max="7168" width="32.28515625" style="1" customWidth="1"/>
    <col min="7169" max="7169" width="46.28515625" style="1" customWidth="1"/>
    <col min="7170" max="7170" width="19" style="1" customWidth="1"/>
    <col min="7171" max="7171" width="0" style="1" hidden="1" customWidth="1"/>
    <col min="7172" max="7172" width="17.7109375" style="1" customWidth="1"/>
    <col min="7173" max="7173" width="0" style="1" hidden="1" customWidth="1"/>
    <col min="7174" max="7174" width="22.28515625" style="1" customWidth="1"/>
    <col min="7175" max="7175" width="5.28515625" style="1" customWidth="1"/>
    <col min="7176" max="7176" width="36.28515625" style="1" customWidth="1"/>
    <col min="7177" max="7177" width="5.7109375" style="1" customWidth="1"/>
    <col min="7178" max="7178" width="0" style="1" hidden="1" customWidth="1"/>
    <col min="7179" max="7179" width="20.7109375" style="1" customWidth="1"/>
    <col min="7180" max="7180" width="4.85546875" style="1" customWidth="1"/>
    <col min="7181" max="7181" width="0" style="1" hidden="1" customWidth="1"/>
    <col min="7182" max="7182" width="24.7109375" style="1" customWidth="1"/>
    <col min="7183" max="7183" width="12.28515625" style="1" customWidth="1"/>
    <col min="7184" max="7184" width="0" style="1" hidden="1" customWidth="1"/>
    <col min="7185" max="7185" width="3.42578125" style="1" customWidth="1"/>
    <col min="7186" max="7186" width="0" style="1" hidden="1" customWidth="1"/>
    <col min="7187" max="7187" width="17.7109375" style="1" customWidth="1"/>
    <col min="7188" max="7188" width="3.42578125" style="1" customWidth="1"/>
    <col min="7189" max="7189" width="0" style="1" hidden="1" customWidth="1"/>
    <col min="7190" max="7190" width="23.7109375" style="1" customWidth="1"/>
    <col min="7191" max="7191" width="10" style="1" customWidth="1"/>
    <col min="7192" max="7192" width="0" style="1" hidden="1" customWidth="1"/>
    <col min="7193" max="7194" width="14.7109375" style="1" customWidth="1"/>
    <col min="7195" max="7195" width="12.85546875" style="1" customWidth="1"/>
    <col min="7196" max="7196" width="3.28515625" style="1" customWidth="1"/>
    <col min="7197" max="7197" width="30.28515625" style="1" customWidth="1"/>
    <col min="7198" max="7198" width="5" style="1" customWidth="1"/>
    <col min="7199" max="7199" width="0" style="1" hidden="1" customWidth="1"/>
    <col min="7200" max="7200" width="14.28515625" style="1" customWidth="1"/>
    <col min="7201" max="7201" width="5.7109375" style="1" customWidth="1"/>
    <col min="7202" max="7202" width="0" style="1" hidden="1" customWidth="1"/>
    <col min="7203" max="7203" width="17.28515625" style="1" customWidth="1"/>
    <col min="7204" max="7204" width="12.7109375" style="1" customWidth="1"/>
    <col min="7205" max="7205" width="0" style="1" hidden="1" customWidth="1"/>
    <col min="7206" max="7206" width="5.28515625" style="1" customWidth="1"/>
    <col min="7207" max="7207" width="0" style="1" hidden="1" customWidth="1"/>
    <col min="7208" max="7208" width="17" style="1" customWidth="1"/>
    <col min="7209" max="7209" width="6.28515625" style="1" customWidth="1"/>
    <col min="7210" max="7210" width="0" style="1" hidden="1" customWidth="1"/>
    <col min="7211" max="7211" width="14.28515625" style="1" customWidth="1"/>
    <col min="7212" max="7212" width="7.5703125" style="1" customWidth="1"/>
    <col min="7213" max="7213" width="0" style="1" hidden="1" customWidth="1"/>
    <col min="7214" max="7215" width="14.28515625" style="1" customWidth="1"/>
    <col min="7216" max="7216" width="20.85546875" style="1" customWidth="1"/>
    <col min="7217" max="7217" width="14.42578125" style="1" customWidth="1"/>
    <col min="7218" max="7218" width="15" style="1" customWidth="1"/>
    <col min="7219" max="7219" width="2.7109375" style="1" customWidth="1"/>
    <col min="7220" max="7220" width="11.7109375" style="1" customWidth="1"/>
    <col min="7221" max="7221" width="11.5703125" style="1" customWidth="1"/>
    <col min="7222" max="7222" width="2.28515625" style="1" customWidth="1"/>
    <col min="7223" max="7223" width="41" style="1" customWidth="1"/>
    <col min="7224" max="7224" width="14.28515625" style="1" customWidth="1"/>
    <col min="7225" max="7226" width="11.5703125" style="1" customWidth="1"/>
    <col min="7227" max="7227" width="21.85546875" style="1" customWidth="1"/>
    <col min="7228" max="7419" width="11.5703125" style="1"/>
    <col min="7420" max="7420" width="21.85546875" style="1" customWidth="1"/>
    <col min="7421" max="7421" width="13.85546875" style="1" customWidth="1"/>
    <col min="7422" max="7422" width="38.7109375" style="1" customWidth="1"/>
    <col min="7423" max="7423" width="3" style="1" bestFit="1" customWidth="1"/>
    <col min="7424" max="7424" width="32.28515625" style="1" customWidth="1"/>
    <col min="7425" max="7425" width="46.28515625" style="1" customWidth="1"/>
    <col min="7426" max="7426" width="19" style="1" customWidth="1"/>
    <col min="7427" max="7427" width="0" style="1" hidden="1" customWidth="1"/>
    <col min="7428" max="7428" width="17.7109375" style="1" customWidth="1"/>
    <col min="7429" max="7429" width="0" style="1" hidden="1" customWidth="1"/>
    <col min="7430" max="7430" width="22.28515625" style="1" customWidth="1"/>
    <col min="7431" max="7431" width="5.28515625" style="1" customWidth="1"/>
    <col min="7432" max="7432" width="36.28515625" style="1" customWidth="1"/>
    <col min="7433" max="7433" width="5.7109375" style="1" customWidth="1"/>
    <col min="7434" max="7434" width="0" style="1" hidden="1" customWidth="1"/>
    <col min="7435" max="7435" width="20.7109375" style="1" customWidth="1"/>
    <col min="7436" max="7436" width="4.85546875" style="1" customWidth="1"/>
    <col min="7437" max="7437" width="0" style="1" hidden="1" customWidth="1"/>
    <col min="7438" max="7438" width="24.7109375" style="1" customWidth="1"/>
    <col min="7439" max="7439" width="12.28515625" style="1" customWidth="1"/>
    <col min="7440" max="7440" width="0" style="1" hidden="1" customWidth="1"/>
    <col min="7441" max="7441" width="3.42578125" style="1" customWidth="1"/>
    <col min="7442" max="7442" width="0" style="1" hidden="1" customWidth="1"/>
    <col min="7443" max="7443" width="17.7109375" style="1" customWidth="1"/>
    <col min="7444" max="7444" width="3.42578125" style="1" customWidth="1"/>
    <col min="7445" max="7445" width="0" style="1" hidden="1" customWidth="1"/>
    <col min="7446" max="7446" width="23.7109375" style="1" customWidth="1"/>
    <col min="7447" max="7447" width="10" style="1" customWidth="1"/>
    <col min="7448" max="7448" width="0" style="1" hidden="1" customWidth="1"/>
    <col min="7449" max="7450" width="14.7109375" style="1" customWidth="1"/>
    <col min="7451" max="7451" width="12.85546875" style="1" customWidth="1"/>
    <col min="7452" max="7452" width="3.28515625" style="1" customWidth="1"/>
    <col min="7453" max="7453" width="30.28515625" style="1" customWidth="1"/>
    <col min="7454" max="7454" width="5" style="1" customWidth="1"/>
    <col min="7455" max="7455" width="0" style="1" hidden="1" customWidth="1"/>
    <col min="7456" max="7456" width="14.28515625" style="1" customWidth="1"/>
    <col min="7457" max="7457" width="5.7109375" style="1" customWidth="1"/>
    <col min="7458" max="7458" width="0" style="1" hidden="1" customWidth="1"/>
    <col min="7459" max="7459" width="17.28515625" style="1" customWidth="1"/>
    <col min="7460" max="7460" width="12.7109375" style="1" customWidth="1"/>
    <col min="7461" max="7461" width="0" style="1" hidden="1" customWidth="1"/>
    <col min="7462" max="7462" width="5.28515625" style="1" customWidth="1"/>
    <col min="7463" max="7463" width="0" style="1" hidden="1" customWidth="1"/>
    <col min="7464" max="7464" width="17" style="1" customWidth="1"/>
    <col min="7465" max="7465" width="6.28515625" style="1" customWidth="1"/>
    <col min="7466" max="7466" width="0" style="1" hidden="1" customWidth="1"/>
    <col min="7467" max="7467" width="14.28515625" style="1" customWidth="1"/>
    <col min="7468" max="7468" width="7.5703125" style="1" customWidth="1"/>
    <col min="7469" max="7469" width="0" style="1" hidden="1" customWidth="1"/>
    <col min="7470" max="7471" width="14.28515625" style="1" customWidth="1"/>
    <col min="7472" max="7472" width="20.85546875" style="1" customWidth="1"/>
    <col min="7473" max="7473" width="14.42578125" style="1" customWidth="1"/>
    <col min="7474" max="7474" width="15" style="1" customWidth="1"/>
    <col min="7475" max="7475" width="2.7109375" style="1" customWidth="1"/>
    <col min="7476" max="7476" width="11.7109375" style="1" customWidth="1"/>
    <col min="7477" max="7477" width="11.5703125" style="1" customWidth="1"/>
    <col min="7478" max="7478" width="2.28515625" style="1" customWidth="1"/>
    <col min="7479" max="7479" width="41" style="1" customWidth="1"/>
    <col min="7480" max="7480" width="14.28515625" style="1" customWidth="1"/>
    <col min="7481" max="7482" width="11.5703125" style="1" customWidth="1"/>
    <col min="7483" max="7483" width="21.85546875" style="1" customWidth="1"/>
    <col min="7484" max="7675" width="11.5703125" style="1"/>
    <col min="7676" max="7676" width="21.85546875" style="1" customWidth="1"/>
    <col min="7677" max="7677" width="13.85546875" style="1" customWidth="1"/>
    <col min="7678" max="7678" width="38.7109375" style="1" customWidth="1"/>
    <col min="7679" max="7679" width="3" style="1" bestFit="1" customWidth="1"/>
    <col min="7680" max="7680" width="32.28515625" style="1" customWidth="1"/>
    <col min="7681" max="7681" width="46.28515625" style="1" customWidth="1"/>
    <col min="7682" max="7682" width="19" style="1" customWidth="1"/>
    <col min="7683" max="7683" width="0" style="1" hidden="1" customWidth="1"/>
    <col min="7684" max="7684" width="17.7109375" style="1" customWidth="1"/>
    <col min="7685" max="7685" width="0" style="1" hidden="1" customWidth="1"/>
    <col min="7686" max="7686" width="22.28515625" style="1" customWidth="1"/>
    <col min="7687" max="7687" width="5.28515625" style="1" customWidth="1"/>
    <col min="7688" max="7688" width="36.28515625" style="1" customWidth="1"/>
    <col min="7689" max="7689" width="5.7109375" style="1" customWidth="1"/>
    <col min="7690" max="7690" width="0" style="1" hidden="1" customWidth="1"/>
    <col min="7691" max="7691" width="20.7109375" style="1" customWidth="1"/>
    <col min="7692" max="7692" width="4.85546875" style="1" customWidth="1"/>
    <col min="7693" max="7693" width="0" style="1" hidden="1" customWidth="1"/>
    <col min="7694" max="7694" width="24.7109375" style="1" customWidth="1"/>
    <col min="7695" max="7695" width="12.28515625" style="1" customWidth="1"/>
    <col min="7696" max="7696" width="0" style="1" hidden="1" customWidth="1"/>
    <col min="7697" max="7697" width="3.42578125" style="1" customWidth="1"/>
    <col min="7698" max="7698" width="0" style="1" hidden="1" customWidth="1"/>
    <col min="7699" max="7699" width="17.7109375" style="1" customWidth="1"/>
    <col min="7700" max="7700" width="3.42578125" style="1" customWidth="1"/>
    <col min="7701" max="7701" width="0" style="1" hidden="1" customWidth="1"/>
    <col min="7702" max="7702" width="23.7109375" style="1" customWidth="1"/>
    <col min="7703" max="7703" width="10" style="1" customWidth="1"/>
    <col min="7704" max="7704" width="0" style="1" hidden="1" customWidth="1"/>
    <col min="7705" max="7706" width="14.7109375" style="1" customWidth="1"/>
    <col min="7707" max="7707" width="12.85546875" style="1" customWidth="1"/>
    <col min="7708" max="7708" width="3.28515625" style="1" customWidth="1"/>
    <col min="7709" max="7709" width="30.28515625" style="1" customWidth="1"/>
    <col min="7710" max="7710" width="5" style="1" customWidth="1"/>
    <col min="7711" max="7711" width="0" style="1" hidden="1" customWidth="1"/>
    <col min="7712" max="7712" width="14.28515625" style="1" customWidth="1"/>
    <col min="7713" max="7713" width="5.7109375" style="1" customWidth="1"/>
    <col min="7714" max="7714" width="0" style="1" hidden="1" customWidth="1"/>
    <col min="7715" max="7715" width="17.28515625" style="1" customWidth="1"/>
    <col min="7716" max="7716" width="12.7109375" style="1" customWidth="1"/>
    <col min="7717" max="7717" width="0" style="1" hidden="1" customWidth="1"/>
    <col min="7718" max="7718" width="5.28515625" style="1" customWidth="1"/>
    <col min="7719" max="7719" width="0" style="1" hidden="1" customWidth="1"/>
    <col min="7720" max="7720" width="17" style="1" customWidth="1"/>
    <col min="7721" max="7721" width="6.28515625" style="1" customWidth="1"/>
    <col min="7722" max="7722" width="0" style="1" hidden="1" customWidth="1"/>
    <col min="7723" max="7723" width="14.28515625" style="1" customWidth="1"/>
    <col min="7724" max="7724" width="7.5703125" style="1" customWidth="1"/>
    <col min="7725" max="7725" width="0" style="1" hidden="1" customWidth="1"/>
    <col min="7726" max="7727" width="14.28515625" style="1" customWidth="1"/>
    <col min="7728" max="7728" width="20.85546875" style="1" customWidth="1"/>
    <col min="7729" max="7729" width="14.42578125" style="1" customWidth="1"/>
    <col min="7730" max="7730" width="15" style="1" customWidth="1"/>
    <col min="7731" max="7731" width="2.7109375" style="1" customWidth="1"/>
    <col min="7732" max="7732" width="11.7109375" style="1" customWidth="1"/>
    <col min="7733" max="7733" width="11.5703125" style="1" customWidth="1"/>
    <col min="7734" max="7734" width="2.28515625" style="1" customWidth="1"/>
    <col min="7735" max="7735" width="41" style="1" customWidth="1"/>
    <col min="7736" max="7736" width="14.28515625" style="1" customWidth="1"/>
    <col min="7737" max="7738" width="11.5703125" style="1" customWidth="1"/>
    <col min="7739" max="7739" width="21.85546875" style="1" customWidth="1"/>
    <col min="7740" max="7931" width="11.5703125" style="1"/>
    <col min="7932" max="7932" width="21.85546875" style="1" customWidth="1"/>
    <col min="7933" max="7933" width="13.85546875" style="1" customWidth="1"/>
    <col min="7934" max="7934" width="38.7109375" style="1" customWidth="1"/>
    <col min="7935" max="7935" width="3" style="1" bestFit="1" customWidth="1"/>
    <col min="7936" max="7936" width="32.28515625" style="1" customWidth="1"/>
    <col min="7937" max="7937" width="46.28515625" style="1" customWidth="1"/>
    <col min="7938" max="7938" width="19" style="1" customWidth="1"/>
    <col min="7939" max="7939" width="0" style="1" hidden="1" customWidth="1"/>
    <col min="7940" max="7940" width="17.7109375" style="1" customWidth="1"/>
    <col min="7941" max="7941" width="0" style="1" hidden="1" customWidth="1"/>
    <col min="7942" max="7942" width="22.28515625" style="1" customWidth="1"/>
    <col min="7943" max="7943" width="5.28515625" style="1" customWidth="1"/>
    <col min="7944" max="7944" width="36.28515625" style="1" customWidth="1"/>
    <col min="7945" max="7945" width="5.7109375" style="1" customWidth="1"/>
    <col min="7946" max="7946" width="0" style="1" hidden="1" customWidth="1"/>
    <col min="7947" max="7947" width="20.7109375" style="1" customWidth="1"/>
    <col min="7948" max="7948" width="4.85546875" style="1" customWidth="1"/>
    <col min="7949" max="7949" width="0" style="1" hidden="1" customWidth="1"/>
    <col min="7950" max="7950" width="24.7109375" style="1" customWidth="1"/>
    <col min="7951" max="7951" width="12.28515625" style="1" customWidth="1"/>
    <col min="7952" max="7952" width="0" style="1" hidden="1" customWidth="1"/>
    <col min="7953" max="7953" width="3.42578125" style="1" customWidth="1"/>
    <col min="7954" max="7954" width="0" style="1" hidden="1" customWidth="1"/>
    <col min="7955" max="7955" width="17.7109375" style="1" customWidth="1"/>
    <col min="7956" max="7956" width="3.42578125" style="1" customWidth="1"/>
    <col min="7957" max="7957" width="0" style="1" hidden="1" customWidth="1"/>
    <col min="7958" max="7958" width="23.7109375" style="1" customWidth="1"/>
    <col min="7959" max="7959" width="10" style="1" customWidth="1"/>
    <col min="7960" max="7960" width="0" style="1" hidden="1" customWidth="1"/>
    <col min="7961" max="7962" width="14.7109375" style="1" customWidth="1"/>
    <col min="7963" max="7963" width="12.85546875" style="1" customWidth="1"/>
    <col min="7964" max="7964" width="3.28515625" style="1" customWidth="1"/>
    <col min="7965" max="7965" width="30.28515625" style="1" customWidth="1"/>
    <col min="7966" max="7966" width="5" style="1" customWidth="1"/>
    <col min="7967" max="7967" width="0" style="1" hidden="1" customWidth="1"/>
    <col min="7968" max="7968" width="14.28515625" style="1" customWidth="1"/>
    <col min="7969" max="7969" width="5.7109375" style="1" customWidth="1"/>
    <col min="7970" max="7970" width="0" style="1" hidden="1" customWidth="1"/>
    <col min="7971" max="7971" width="17.28515625" style="1" customWidth="1"/>
    <col min="7972" max="7972" width="12.7109375" style="1" customWidth="1"/>
    <col min="7973" max="7973" width="0" style="1" hidden="1" customWidth="1"/>
    <col min="7974" max="7974" width="5.28515625" style="1" customWidth="1"/>
    <col min="7975" max="7975" width="0" style="1" hidden="1" customWidth="1"/>
    <col min="7976" max="7976" width="17" style="1" customWidth="1"/>
    <col min="7977" max="7977" width="6.28515625" style="1" customWidth="1"/>
    <col min="7978" max="7978" width="0" style="1" hidden="1" customWidth="1"/>
    <col min="7979" max="7979" width="14.28515625" style="1" customWidth="1"/>
    <col min="7980" max="7980" width="7.5703125" style="1" customWidth="1"/>
    <col min="7981" max="7981" width="0" style="1" hidden="1" customWidth="1"/>
    <col min="7982" max="7983" width="14.28515625" style="1" customWidth="1"/>
    <col min="7984" max="7984" width="20.85546875" style="1" customWidth="1"/>
    <col min="7985" max="7985" width="14.42578125" style="1" customWidth="1"/>
    <col min="7986" max="7986" width="15" style="1" customWidth="1"/>
    <col min="7987" max="7987" width="2.7109375" style="1" customWidth="1"/>
    <col min="7988" max="7988" width="11.7109375" style="1" customWidth="1"/>
    <col min="7989" max="7989" width="11.5703125" style="1" customWidth="1"/>
    <col min="7990" max="7990" width="2.28515625" style="1" customWidth="1"/>
    <col min="7991" max="7991" width="41" style="1" customWidth="1"/>
    <col min="7992" max="7992" width="14.28515625" style="1" customWidth="1"/>
    <col min="7993" max="7994" width="11.5703125" style="1" customWidth="1"/>
    <col min="7995" max="7995" width="21.85546875" style="1" customWidth="1"/>
    <col min="7996" max="8187" width="11.5703125" style="1"/>
    <col min="8188" max="8188" width="21.85546875" style="1" customWidth="1"/>
    <col min="8189" max="8189" width="13.85546875" style="1" customWidth="1"/>
    <col min="8190" max="8190" width="38.7109375" style="1" customWidth="1"/>
    <col min="8191" max="8191" width="3" style="1" bestFit="1" customWidth="1"/>
    <col min="8192" max="8192" width="32.28515625" style="1" customWidth="1"/>
    <col min="8193" max="8193" width="46.28515625" style="1" customWidth="1"/>
    <col min="8194" max="8194" width="19" style="1" customWidth="1"/>
    <col min="8195" max="8195" width="0" style="1" hidden="1" customWidth="1"/>
    <col min="8196" max="8196" width="17.7109375" style="1" customWidth="1"/>
    <col min="8197" max="8197" width="0" style="1" hidden="1" customWidth="1"/>
    <col min="8198" max="8198" width="22.28515625" style="1" customWidth="1"/>
    <col min="8199" max="8199" width="5.28515625" style="1" customWidth="1"/>
    <col min="8200" max="8200" width="36.28515625" style="1" customWidth="1"/>
    <col min="8201" max="8201" width="5.7109375" style="1" customWidth="1"/>
    <col min="8202" max="8202" width="0" style="1" hidden="1" customWidth="1"/>
    <col min="8203" max="8203" width="20.7109375" style="1" customWidth="1"/>
    <col min="8204" max="8204" width="4.85546875" style="1" customWidth="1"/>
    <col min="8205" max="8205" width="0" style="1" hidden="1" customWidth="1"/>
    <col min="8206" max="8206" width="24.7109375" style="1" customWidth="1"/>
    <col min="8207" max="8207" width="12.28515625" style="1" customWidth="1"/>
    <col min="8208" max="8208" width="0" style="1" hidden="1" customWidth="1"/>
    <col min="8209" max="8209" width="3.42578125" style="1" customWidth="1"/>
    <col min="8210" max="8210" width="0" style="1" hidden="1" customWidth="1"/>
    <col min="8211" max="8211" width="17.7109375" style="1" customWidth="1"/>
    <col min="8212" max="8212" width="3.42578125" style="1" customWidth="1"/>
    <col min="8213" max="8213" width="0" style="1" hidden="1" customWidth="1"/>
    <col min="8214" max="8214" width="23.7109375" style="1" customWidth="1"/>
    <col min="8215" max="8215" width="10" style="1" customWidth="1"/>
    <col min="8216" max="8216" width="0" style="1" hidden="1" customWidth="1"/>
    <col min="8217" max="8218" width="14.7109375" style="1" customWidth="1"/>
    <col min="8219" max="8219" width="12.85546875" style="1" customWidth="1"/>
    <col min="8220" max="8220" width="3.28515625" style="1" customWidth="1"/>
    <col min="8221" max="8221" width="30.28515625" style="1" customWidth="1"/>
    <col min="8222" max="8222" width="5" style="1" customWidth="1"/>
    <col min="8223" max="8223" width="0" style="1" hidden="1" customWidth="1"/>
    <col min="8224" max="8224" width="14.28515625" style="1" customWidth="1"/>
    <col min="8225" max="8225" width="5.7109375" style="1" customWidth="1"/>
    <col min="8226" max="8226" width="0" style="1" hidden="1" customWidth="1"/>
    <col min="8227" max="8227" width="17.28515625" style="1" customWidth="1"/>
    <col min="8228" max="8228" width="12.7109375" style="1" customWidth="1"/>
    <col min="8229" max="8229" width="0" style="1" hidden="1" customWidth="1"/>
    <col min="8230" max="8230" width="5.28515625" style="1" customWidth="1"/>
    <col min="8231" max="8231" width="0" style="1" hidden="1" customWidth="1"/>
    <col min="8232" max="8232" width="17" style="1" customWidth="1"/>
    <col min="8233" max="8233" width="6.28515625" style="1" customWidth="1"/>
    <col min="8234" max="8234" width="0" style="1" hidden="1" customWidth="1"/>
    <col min="8235" max="8235" width="14.28515625" style="1" customWidth="1"/>
    <col min="8236" max="8236" width="7.5703125" style="1" customWidth="1"/>
    <col min="8237" max="8237" width="0" style="1" hidden="1" customWidth="1"/>
    <col min="8238" max="8239" width="14.28515625" style="1" customWidth="1"/>
    <col min="8240" max="8240" width="20.85546875" style="1" customWidth="1"/>
    <col min="8241" max="8241" width="14.42578125" style="1" customWidth="1"/>
    <col min="8242" max="8242" width="15" style="1" customWidth="1"/>
    <col min="8243" max="8243" width="2.7109375" style="1" customWidth="1"/>
    <col min="8244" max="8244" width="11.7109375" style="1" customWidth="1"/>
    <col min="8245" max="8245" width="11.5703125" style="1" customWidth="1"/>
    <col min="8246" max="8246" width="2.28515625" style="1" customWidth="1"/>
    <col min="8247" max="8247" width="41" style="1" customWidth="1"/>
    <col min="8248" max="8248" width="14.28515625" style="1" customWidth="1"/>
    <col min="8249" max="8250" width="11.5703125" style="1" customWidth="1"/>
    <col min="8251" max="8251" width="21.85546875" style="1" customWidth="1"/>
    <col min="8252" max="8443" width="11.5703125" style="1"/>
    <col min="8444" max="8444" width="21.85546875" style="1" customWidth="1"/>
    <col min="8445" max="8445" width="13.85546875" style="1" customWidth="1"/>
    <col min="8446" max="8446" width="38.7109375" style="1" customWidth="1"/>
    <col min="8447" max="8447" width="3" style="1" bestFit="1" customWidth="1"/>
    <col min="8448" max="8448" width="32.28515625" style="1" customWidth="1"/>
    <col min="8449" max="8449" width="46.28515625" style="1" customWidth="1"/>
    <col min="8450" max="8450" width="19" style="1" customWidth="1"/>
    <col min="8451" max="8451" width="0" style="1" hidden="1" customWidth="1"/>
    <col min="8452" max="8452" width="17.7109375" style="1" customWidth="1"/>
    <col min="8453" max="8453" width="0" style="1" hidden="1" customWidth="1"/>
    <col min="8454" max="8454" width="22.28515625" style="1" customWidth="1"/>
    <col min="8455" max="8455" width="5.28515625" style="1" customWidth="1"/>
    <col min="8456" max="8456" width="36.28515625" style="1" customWidth="1"/>
    <col min="8457" max="8457" width="5.7109375" style="1" customWidth="1"/>
    <col min="8458" max="8458" width="0" style="1" hidden="1" customWidth="1"/>
    <col min="8459" max="8459" width="20.7109375" style="1" customWidth="1"/>
    <col min="8460" max="8460" width="4.85546875" style="1" customWidth="1"/>
    <col min="8461" max="8461" width="0" style="1" hidden="1" customWidth="1"/>
    <col min="8462" max="8462" width="24.7109375" style="1" customWidth="1"/>
    <col min="8463" max="8463" width="12.28515625" style="1" customWidth="1"/>
    <col min="8464" max="8464" width="0" style="1" hidden="1" customWidth="1"/>
    <col min="8465" max="8465" width="3.42578125" style="1" customWidth="1"/>
    <col min="8466" max="8466" width="0" style="1" hidden="1" customWidth="1"/>
    <col min="8467" max="8467" width="17.7109375" style="1" customWidth="1"/>
    <col min="8468" max="8468" width="3.42578125" style="1" customWidth="1"/>
    <col min="8469" max="8469" width="0" style="1" hidden="1" customWidth="1"/>
    <col min="8470" max="8470" width="23.7109375" style="1" customWidth="1"/>
    <col min="8471" max="8471" width="10" style="1" customWidth="1"/>
    <col min="8472" max="8472" width="0" style="1" hidden="1" customWidth="1"/>
    <col min="8473" max="8474" width="14.7109375" style="1" customWidth="1"/>
    <col min="8475" max="8475" width="12.85546875" style="1" customWidth="1"/>
    <col min="8476" max="8476" width="3.28515625" style="1" customWidth="1"/>
    <col min="8477" max="8477" width="30.28515625" style="1" customWidth="1"/>
    <col min="8478" max="8478" width="5" style="1" customWidth="1"/>
    <col min="8479" max="8479" width="0" style="1" hidden="1" customWidth="1"/>
    <col min="8480" max="8480" width="14.28515625" style="1" customWidth="1"/>
    <col min="8481" max="8481" width="5.7109375" style="1" customWidth="1"/>
    <col min="8482" max="8482" width="0" style="1" hidden="1" customWidth="1"/>
    <col min="8483" max="8483" width="17.28515625" style="1" customWidth="1"/>
    <col min="8484" max="8484" width="12.7109375" style="1" customWidth="1"/>
    <col min="8485" max="8485" width="0" style="1" hidden="1" customWidth="1"/>
    <col min="8486" max="8486" width="5.28515625" style="1" customWidth="1"/>
    <col min="8487" max="8487" width="0" style="1" hidden="1" customWidth="1"/>
    <col min="8488" max="8488" width="17" style="1" customWidth="1"/>
    <col min="8489" max="8489" width="6.28515625" style="1" customWidth="1"/>
    <col min="8490" max="8490" width="0" style="1" hidden="1" customWidth="1"/>
    <col min="8491" max="8491" width="14.28515625" style="1" customWidth="1"/>
    <col min="8492" max="8492" width="7.5703125" style="1" customWidth="1"/>
    <col min="8493" max="8493" width="0" style="1" hidden="1" customWidth="1"/>
    <col min="8494" max="8495" width="14.28515625" style="1" customWidth="1"/>
    <col min="8496" max="8496" width="20.85546875" style="1" customWidth="1"/>
    <col min="8497" max="8497" width="14.42578125" style="1" customWidth="1"/>
    <col min="8498" max="8498" width="15" style="1" customWidth="1"/>
    <col min="8499" max="8499" width="2.7109375" style="1" customWidth="1"/>
    <col min="8500" max="8500" width="11.7109375" style="1" customWidth="1"/>
    <col min="8501" max="8501" width="11.5703125" style="1" customWidth="1"/>
    <col min="8502" max="8502" width="2.28515625" style="1" customWidth="1"/>
    <col min="8503" max="8503" width="41" style="1" customWidth="1"/>
    <col min="8504" max="8504" width="14.28515625" style="1" customWidth="1"/>
    <col min="8505" max="8506" width="11.5703125" style="1" customWidth="1"/>
    <col min="8507" max="8507" width="21.85546875" style="1" customWidth="1"/>
    <col min="8508" max="8699" width="11.5703125" style="1"/>
    <col min="8700" max="8700" width="21.85546875" style="1" customWidth="1"/>
    <col min="8701" max="8701" width="13.85546875" style="1" customWidth="1"/>
    <col min="8702" max="8702" width="38.7109375" style="1" customWidth="1"/>
    <col min="8703" max="8703" width="3" style="1" bestFit="1" customWidth="1"/>
    <col min="8704" max="8704" width="32.28515625" style="1" customWidth="1"/>
    <col min="8705" max="8705" width="46.28515625" style="1" customWidth="1"/>
    <col min="8706" max="8706" width="19" style="1" customWidth="1"/>
    <col min="8707" max="8707" width="0" style="1" hidden="1" customWidth="1"/>
    <col min="8708" max="8708" width="17.7109375" style="1" customWidth="1"/>
    <col min="8709" max="8709" width="0" style="1" hidden="1" customWidth="1"/>
    <col min="8710" max="8710" width="22.28515625" style="1" customWidth="1"/>
    <col min="8711" max="8711" width="5.28515625" style="1" customWidth="1"/>
    <col min="8712" max="8712" width="36.28515625" style="1" customWidth="1"/>
    <col min="8713" max="8713" width="5.7109375" style="1" customWidth="1"/>
    <col min="8714" max="8714" width="0" style="1" hidden="1" customWidth="1"/>
    <col min="8715" max="8715" width="20.7109375" style="1" customWidth="1"/>
    <col min="8716" max="8716" width="4.85546875" style="1" customWidth="1"/>
    <col min="8717" max="8717" width="0" style="1" hidden="1" customWidth="1"/>
    <col min="8718" max="8718" width="24.7109375" style="1" customWidth="1"/>
    <col min="8719" max="8719" width="12.28515625" style="1" customWidth="1"/>
    <col min="8720" max="8720" width="0" style="1" hidden="1" customWidth="1"/>
    <col min="8721" max="8721" width="3.42578125" style="1" customWidth="1"/>
    <col min="8722" max="8722" width="0" style="1" hidden="1" customWidth="1"/>
    <col min="8723" max="8723" width="17.7109375" style="1" customWidth="1"/>
    <col min="8724" max="8724" width="3.42578125" style="1" customWidth="1"/>
    <col min="8725" max="8725" width="0" style="1" hidden="1" customWidth="1"/>
    <col min="8726" max="8726" width="23.7109375" style="1" customWidth="1"/>
    <col min="8727" max="8727" width="10" style="1" customWidth="1"/>
    <col min="8728" max="8728" width="0" style="1" hidden="1" customWidth="1"/>
    <col min="8729" max="8730" width="14.7109375" style="1" customWidth="1"/>
    <col min="8731" max="8731" width="12.85546875" style="1" customWidth="1"/>
    <col min="8732" max="8732" width="3.28515625" style="1" customWidth="1"/>
    <col min="8733" max="8733" width="30.28515625" style="1" customWidth="1"/>
    <col min="8734" max="8734" width="5" style="1" customWidth="1"/>
    <col min="8735" max="8735" width="0" style="1" hidden="1" customWidth="1"/>
    <col min="8736" max="8736" width="14.28515625" style="1" customWidth="1"/>
    <col min="8737" max="8737" width="5.7109375" style="1" customWidth="1"/>
    <col min="8738" max="8738" width="0" style="1" hidden="1" customWidth="1"/>
    <col min="8739" max="8739" width="17.28515625" style="1" customWidth="1"/>
    <col min="8740" max="8740" width="12.7109375" style="1" customWidth="1"/>
    <col min="8741" max="8741" width="0" style="1" hidden="1" customWidth="1"/>
    <col min="8742" max="8742" width="5.28515625" style="1" customWidth="1"/>
    <col min="8743" max="8743" width="0" style="1" hidden="1" customWidth="1"/>
    <col min="8744" max="8744" width="17" style="1" customWidth="1"/>
    <col min="8745" max="8745" width="6.28515625" style="1" customWidth="1"/>
    <col min="8746" max="8746" width="0" style="1" hidden="1" customWidth="1"/>
    <col min="8747" max="8747" width="14.28515625" style="1" customWidth="1"/>
    <col min="8748" max="8748" width="7.5703125" style="1" customWidth="1"/>
    <col min="8749" max="8749" width="0" style="1" hidden="1" customWidth="1"/>
    <col min="8750" max="8751" width="14.28515625" style="1" customWidth="1"/>
    <col min="8752" max="8752" width="20.85546875" style="1" customWidth="1"/>
    <col min="8753" max="8753" width="14.42578125" style="1" customWidth="1"/>
    <col min="8754" max="8754" width="15" style="1" customWidth="1"/>
    <col min="8755" max="8755" width="2.7109375" style="1" customWidth="1"/>
    <col min="8756" max="8756" width="11.7109375" style="1" customWidth="1"/>
    <col min="8757" max="8757" width="11.5703125" style="1" customWidth="1"/>
    <col min="8758" max="8758" width="2.28515625" style="1" customWidth="1"/>
    <col min="8759" max="8759" width="41" style="1" customWidth="1"/>
    <col min="8760" max="8760" width="14.28515625" style="1" customWidth="1"/>
    <col min="8761" max="8762" width="11.5703125" style="1" customWidth="1"/>
    <col min="8763" max="8763" width="21.85546875" style="1" customWidth="1"/>
    <col min="8764" max="8955" width="11.5703125" style="1"/>
    <col min="8956" max="8956" width="21.85546875" style="1" customWidth="1"/>
    <col min="8957" max="8957" width="13.85546875" style="1" customWidth="1"/>
    <col min="8958" max="8958" width="38.7109375" style="1" customWidth="1"/>
    <col min="8959" max="8959" width="3" style="1" bestFit="1" customWidth="1"/>
    <col min="8960" max="8960" width="32.28515625" style="1" customWidth="1"/>
    <col min="8961" max="8961" width="46.28515625" style="1" customWidth="1"/>
    <col min="8962" max="8962" width="19" style="1" customWidth="1"/>
    <col min="8963" max="8963" width="0" style="1" hidden="1" customWidth="1"/>
    <col min="8964" max="8964" width="17.7109375" style="1" customWidth="1"/>
    <col min="8965" max="8965" width="0" style="1" hidden="1" customWidth="1"/>
    <col min="8966" max="8966" width="22.28515625" style="1" customWidth="1"/>
    <col min="8967" max="8967" width="5.28515625" style="1" customWidth="1"/>
    <col min="8968" max="8968" width="36.28515625" style="1" customWidth="1"/>
    <col min="8969" max="8969" width="5.7109375" style="1" customWidth="1"/>
    <col min="8970" max="8970" width="0" style="1" hidden="1" customWidth="1"/>
    <col min="8971" max="8971" width="20.7109375" style="1" customWidth="1"/>
    <col min="8972" max="8972" width="4.85546875" style="1" customWidth="1"/>
    <col min="8973" max="8973" width="0" style="1" hidden="1" customWidth="1"/>
    <col min="8974" max="8974" width="24.7109375" style="1" customWidth="1"/>
    <col min="8975" max="8975" width="12.28515625" style="1" customWidth="1"/>
    <col min="8976" max="8976" width="0" style="1" hidden="1" customWidth="1"/>
    <col min="8977" max="8977" width="3.42578125" style="1" customWidth="1"/>
    <col min="8978" max="8978" width="0" style="1" hidden="1" customWidth="1"/>
    <col min="8979" max="8979" width="17.7109375" style="1" customWidth="1"/>
    <col min="8980" max="8980" width="3.42578125" style="1" customWidth="1"/>
    <col min="8981" max="8981" width="0" style="1" hidden="1" customWidth="1"/>
    <col min="8982" max="8982" width="23.7109375" style="1" customWidth="1"/>
    <col min="8983" max="8983" width="10" style="1" customWidth="1"/>
    <col min="8984" max="8984" width="0" style="1" hidden="1" customWidth="1"/>
    <col min="8985" max="8986" width="14.7109375" style="1" customWidth="1"/>
    <col min="8987" max="8987" width="12.85546875" style="1" customWidth="1"/>
    <col min="8988" max="8988" width="3.28515625" style="1" customWidth="1"/>
    <col min="8989" max="8989" width="30.28515625" style="1" customWidth="1"/>
    <col min="8990" max="8990" width="5" style="1" customWidth="1"/>
    <col min="8991" max="8991" width="0" style="1" hidden="1" customWidth="1"/>
    <col min="8992" max="8992" width="14.28515625" style="1" customWidth="1"/>
    <col min="8993" max="8993" width="5.7109375" style="1" customWidth="1"/>
    <col min="8994" max="8994" width="0" style="1" hidden="1" customWidth="1"/>
    <col min="8995" max="8995" width="17.28515625" style="1" customWidth="1"/>
    <col min="8996" max="8996" width="12.7109375" style="1" customWidth="1"/>
    <col min="8997" max="8997" width="0" style="1" hidden="1" customWidth="1"/>
    <col min="8998" max="8998" width="5.28515625" style="1" customWidth="1"/>
    <col min="8999" max="8999" width="0" style="1" hidden="1" customWidth="1"/>
    <col min="9000" max="9000" width="17" style="1" customWidth="1"/>
    <col min="9001" max="9001" width="6.28515625" style="1" customWidth="1"/>
    <col min="9002" max="9002" width="0" style="1" hidden="1" customWidth="1"/>
    <col min="9003" max="9003" width="14.28515625" style="1" customWidth="1"/>
    <col min="9004" max="9004" width="7.5703125" style="1" customWidth="1"/>
    <col min="9005" max="9005" width="0" style="1" hidden="1" customWidth="1"/>
    <col min="9006" max="9007" width="14.28515625" style="1" customWidth="1"/>
    <col min="9008" max="9008" width="20.85546875" style="1" customWidth="1"/>
    <col min="9009" max="9009" width="14.42578125" style="1" customWidth="1"/>
    <col min="9010" max="9010" width="15" style="1" customWidth="1"/>
    <col min="9011" max="9011" width="2.7109375" style="1" customWidth="1"/>
    <col min="9012" max="9012" width="11.7109375" style="1" customWidth="1"/>
    <col min="9013" max="9013" width="11.5703125" style="1" customWidth="1"/>
    <col min="9014" max="9014" width="2.28515625" style="1" customWidth="1"/>
    <col min="9015" max="9015" width="41" style="1" customWidth="1"/>
    <col min="9016" max="9016" width="14.28515625" style="1" customWidth="1"/>
    <col min="9017" max="9018" width="11.5703125" style="1" customWidth="1"/>
    <col min="9019" max="9019" width="21.85546875" style="1" customWidth="1"/>
    <col min="9020" max="9211" width="11.5703125" style="1"/>
    <col min="9212" max="9212" width="21.85546875" style="1" customWidth="1"/>
    <col min="9213" max="9213" width="13.85546875" style="1" customWidth="1"/>
    <col min="9214" max="9214" width="38.7109375" style="1" customWidth="1"/>
    <col min="9215" max="9215" width="3" style="1" bestFit="1" customWidth="1"/>
    <col min="9216" max="9216" width="32.28515625" style="1" customWidth="1"/>
    <col min="9217" max="9217" width="46.28515625" style="1" customWidth="1"/>
    <col min="9218" max="9218" width="19" style="1" customWidth="1"/>
    <col min="9219" max="9219" width="0" style="1" hidden="1" customWidth="1"/>
    <col min="9220" max="9220" width="17.7109375" style="1" customWidth="1"/>
    <col min="9221" max="9221" width="0" style="1" hidden="1" customWidth="1"/>
    <col min="9222" max="9222" width="22.28515625" style="1" customWidth="1"/>
    <col min="9223" max="9223" width="5.28515625" style="1" customWidth="1"/>
    <col min="9224" max="9224" width="36.28515625" style="1" customWidth="1"/>
    <col min="9225" max="9225" width="5.7109375" style="1" customWidth="1"/>
    <col min="9226" max="9226" width="0" style="1" hidden="1" customWidth="1"/>
    <col min="9227" max="9227" width="20.7109375" style="1" customWidth="1"/>
    <col min="9228" max="9228" width="4.85546875" style="1" customWidth="1"/>
    <col min="9229" max="9229" width="0" style="1" hidden="1" customWidth="1"/>
    <col min="9230" max="9230" width="24.7109375" style="1" customWidth="1"/>
    <col min="9231" max="9231" width="12.28515625" style="1" customWidth="1"/>
    <col min="9232" max="9232" width="0" style="1" hidden="1" customWidth="1"/>
    <col min="9233" max="9233" width="3.42578125" style="1" customWidth="1"/>
    <col min="9234" max="9234" width="0" style="1" hidden="1" customWidth="1"/>
    <col min="9235" max="9235" width="17.7109375" style="1" customWidth="1"/>
    <col min="9236" max="9236" width="3.42578125" style="1" customWidth="1"/>
    <col min="9237" max="9237" width="0" style="1" hidden="1" customWidth="1"/>
    <col min="9238" max="9238" width="23.7109375" style="1" customWidth="1"/>
    <col min="9239" max="9239" width="10" style="1" customWidth="1"/>
    <col min="9240" max="9240" width="0" style="1" hidden="1" customWidth="1"/>
    <col min="9241" max="9242" width="14.7109375" style="1" customWidth="1"/>
    <col min="9243" max="9243" width="12.85546875" style="1" customWidth="1"/>
    <col min="9244" max="9244" width="3.28515625" style="1" customWidth="1"/>
    <col min="9245" max="9245" width="30.28515625" style="1" customWidth="1"/>
    <col min="9246" max="9246" width="5" style="1" customWidth="1"/>
    <col min="9247" max="9247" width="0" style="1" hidden="1" customWidth="1"/>
    <col min="9248" max="9248" width="14.28515625" style="1" customWidth="1"/>
    <col min="9249" max="9249" width="5.7109375" style="1" customWidth="1"/>
    <col min="9250" max="9250" width="0" style="1" hidden="1" customWidth="1"/>
    <col min="9251" max="9251" width="17.28515625" style="1" customWidth="1"/>
    <col min="9252" max="9252" width="12.7109375" style="1" customWidth="1"/>
    <col min="9253" max="9253" width="0" style="1" hidden="1" customWidth="1"/>
    <col min="9254" max="9254" width="5.28515625" style="1" customWidth="1"/>
    <col min="9255" max="9255" width="0" style="1" hidden="1" customWidth="1"/>
    <col min="9256" max="9256" width="17" style="1" customWidth="1"/>
    <col min="9257" max="9257" width="6.28515625" style="1" customWidth="1"/>
    <col min="9258" max="9258" width="0" style="1" hidden="1" customWidth="1"/>
    <col min="9259" max="9259" width="14.28515625" style="1" customWidth="1"/>
    <col min="9260" max="9260" width="7.5703125" style="1" customWidth="1"/>
    <col min="9261" max="9261" width="0" style="1" hidden="1" customWidth="1"/>
    <col min="9262" max="9263" width="14.28515625" style="1" customWidth="1"/>
    <col min="9264" max="9264" width="20.85546875" style="1" customWidth="1"/>
    <col min="9265" max="9265" width="14.42578125" style="1" customWidth="1"/>
    <col min="9266" max="9266" width="15" style="1" customWidth="1"/>
    <col min="9267" max="9267" width="2.7109375" style="1" customWidth="1"/>
    <col min="9268" max="9268" width="11.7109375" style="1" customWidth="1"/>
    <col min="9269" max="9269" width="11.5703125" style="1" customWidth="1"/>
    <col min="9270" max="9270" width="2.28515625" style="1" customWidth="1"/>
    <col min="9271" max="9271" width="41" style="1" customWidth="1"/>
    <col min="9272" max="9272" width="14.28515625" style="1" customWidth="1"/>
    <col min="9273" max="9274" width="11.5703125" style="1" customWidth="1"/>
    <col min="9275" max="9275" width="21.85546875" style="1" customWidth="1"/>
    <col min="9276" max="9467" width="11.5703125" style="1"/>
    <col min="9468" max="9468" width="21.85546875" style="1" customWidth="1"/>
    <col min="9469" max="9469" width="13.85546875" style="1" customWidth="1"/>
    <col min="9470" max="9470" width="38.7109375" style="1" customWidth="1"/>
    <col min="9471" max="9471" width="3" style="1" bestFit="1" customWidth="1"/>
    <col min="9472" max="9472" width="32.28515625" style="1" customWidth="1"/>
    <col min="9473" max="9473" width="46.28515625" style="1" customWidth="1"/>
    <col min="9474" max="9474" width="19" style="1" customWidth="1"/>
    <col min="9475" max="9475" width="0" style="1" hidden="1" customWidth="1"/>
    <col min="9476" max="9476" width="17.7109375" style="1" customWidth="1"/>
    <col min="9477" max="9477" width="0" style="1" hidden="1" customWidth="1"/>
    <col min="9478" max="9478" width="22.28515625" style="1" customWidth="1"/>
    <col min="9479" max="9479" width="5.28515625" style="1" customWidth="1"/>
    <col min="9480" max="9480" width="36.28515625" style="1" customWidth="1"/>
    <col min="9481" max="9481" width="5.7109375" style="1" customWidth="1"/>
    <col min="9482" max="9482" width="0" style="1" hidden="1" customWidth="1"/>
    <col min="9483" max="9483" width="20.7109375" style="1" customWidth="1"/>
    <col min="9484" max="9484" width="4.85546875" style="1" customWidth="1"/>
    <col min="9485" max="9485" width="0" style="1" hidden="1" customWidth="1"/>
    <col min="9486" max="9486" width="24.7109375" style="1" customWidth="1"/>
    <col min="9487" max="9487" width="12.28515625" style="1" customWidth="1"/>
    <col min="9488" max="9488" width="0" style="1" hidden="1" customWidth="1"/>
    <col min="9489" max="9489" width="3.42578125" style="1" customWidth="1"/>
    <col min="9490" max="9490" width="0" style="1" hidden="1" customWidth="1"/>
    <col min="9491" max="9491" width="17.7109375" style="1" customWidth="1"/>
    <col min="9492" max="9492" width="3.42578125" style="1" customWidth="1"/>
    <col min="9493" max="9493" width="0" style="1" hidden="1" customWidth="1"/>
    <col min="9494" max="9494" width="23.7109375" style="1" customWidth="1"/>
    <col min="9495" max="9495" width="10" style="1" customWidth="1"/>
    <col min="9496" max="9496" width="0" style="1" hidden="1" customWidth="1"/>
    <col min="9497" max="9498" width="14.7109375" style="1" customWidth="1"/>
    <col min="9499" max="9499" width="12.85546875" style="1" customWidth="1"/>
    <col min="9500" max="9500" width="3.28515625" style="1" customWidth="1"/>
    <col min="9501" max="9501" width="30.28515625" style="1" customWidth="1"/>
    <col min="9502" max="9502" width="5" style="1" customWidth="1"/>
    <col min="9503" max="9503" width="0" style="1" hidden="1" customWidth="1"/>
    <col min="9504" max="9504" width="14.28515625" style="1" customWidth="1"/>
    <col min="9505" max="9505" width="5.7109375" style="1" customWidth="1"/>
    <col min="9506" max="9506" width="0" style="1" hidden="1" customWidth="1"/>
    <col min="9507" max="9507" width="17.28515625" style="1" customWidth="1"/>
    <col min="9508" max="9508" width="12.7109375" style="1" customWidth="1"/>
    <col min="9509" max="9509" width="0" style="1" hidden="1" customWidth="1"/>
    <col min="9510" max="9510" width="5.28515625" style="1" customWidth="1"/>
    <col min="9511" max="9511" width="0" style="1" hidden="1" customWidth="1"/>
    <col min="9512" max="9512" width="17" style="1" customWidth="1"/>
    <col min="9513" max="9513" width="6.28515625" style="1" customWidth="1"/>
    <col min="9514" max="9514" width="0" style="1" hidden="1" customWidth="1"/>
    <col min="9515" max="9515" width="14.28515625" style="1" customWidth="1"/>
    <col min="9516" max="9516" width="7.5703125" style="1" customWidth="1"/>
    <col min="9517" max="9517" width="0" style="1" hidden="1" customWidth="1"/>
    <col min="9518" max="9519" width="14.28515625" style="1" customWidth="1"/>
    <col min="9520" max="9520" width="20.85546875" style="1" customWidth="1"/>
    <col min="9521" max="9521" width="14.42578125" style="1" customWidth="1"/>
    <col min="9522" max="9522" width="15" style="1" customWidth="1"/>
    <col min="9523" max="9523" width="2.7109375" style="1" customWidth="1"/>
    <col min="9524" max="9524" width="11.7109375" style="1" customWidth="1"/>
    <col min="9525" max="9525" width="11.5703125" style="1" customWidth="1"/>
    <col min="9526" max="9526" width="2.28515625" style="1" customWidth="1"/>
    <col min="9527" max="9527" width="41" style="1" customWidth="1"/>
    <col min="9528" max="9528" width="14.28515625" style="1" customWidth="1"/>
    <col min="9529" max="9530" width="11.5703125" style="1" customWidth="1"/>
    <col min="9531" max="9531" width="21.85546875" style="1" customWidth="1"/>
    <col min="9532" max="9723" width="11.5703125" style="1"/>
    <col min="9724" max="9724" width="21.85546875" style="1" customWidth="1"/>
    <col min="9725" max="9725" width="13.85546875" style="1" customWidth="1"/>
    <col min="9726" max="9726" width="38.7109375" style="1" customWidth="1"/>
    <col min="9727" max="9727" width="3" style="1" bestFit="1" customWidth="1"/>
    <col min="9728" max="9728" width="32.28515625" style="1" customWidth="1"/>
    <col min="9729" max="9729" width="46.28515625" style="1" customWidth="1"/>
    <col min="9730" max="9730" width="19" style="1" customWidth="1"/>
    <col min="9731" max="9731" width="0" style="1" hidden="1" customWidth="1"/>
    <col min="9732" max="9732" width="17.7109375" style="1" customWidth="1"/>
    <col min="9733" max="9733" width="0" style="1" hidden="1" customWidth="1"/>
    <col min="9734" max="9734" width="22.28515625" style="1" customWidth="1"/>
    <col min="9735" max="9735" width="5.28515625" style="1" customWidth="1"/>
    <col min="9736" max="9736" width="36.28515625" style="1" customWidth="1"/>
    <col min="9737" max="9737" width="5.7109375" style="1" customWidth="1"/>
    <col min="9738" max="9738" width="0" style="1" hidden="1" customWidth="1"/>
    <col min="9739" max="9739" width="20.7109375" style="1" customWidth="1"/>
    <col min="9740" max="9740" width="4.85546875" style="1" customWidth="1"/>
    <col min="9741" max="9741" width="0" style="1" hidden="1" customWidth="1"/>
    <col min="9742" max="9742" width="24.7109375" style="1" customWidth="1"/>
    <col min="9743" max="9743" width="12.28515625" style="1" customWidth="1"/>
    <col min="9744" max="9744" width="0" style="1" hidden="1" customWidth="1"/>
    <col min="9745" max="9745" width="3.42578125" style="1" customWidth="1"/>
    <col min="9746" max="9746" width="0" style="1" hidden="1" customWidth="1"/>
    <col min="9747" max="9747" width="17.7109375" style="1" customWidth="1"/>
    <col min="9748" max="9748" width="3.42578125" style="1" customWidth="1"/>
    <col min="9749" max="9749" width="0" style="1" hidden="1" customWidth="1"/>
    <col min="9750" max="9750" width="23.7109375" style="1" customWidth="1"/>
    <col min="9751" max="9751" width="10" style="1" customWidth="1"/>
    <col min="9752" max="9752" width="0" style="1" hidden="1" customWidth="1"/>
    <col min="9753" max="9754" width="14.7109375" style="1" customWidth="1"/>
    <col min="9755" max="9755" width="12.85546875" style="1" customWidth="1"/>
    <col min="9756" max="9756" width="3.28515625" style="1" customWidth="1"/>
    <col min="9757" max="9757" width="30.28515625" style="1" customWidth="1"/>
    <col min="9758" max="9758" width="5" style="1" customWidth="1"/>
    <col min="9759" max="9759" width="0" style="1" hidden="1" customWidth="1"/>
    <col min="9760" max="9760" width="14.28515625" style="1" customWidth="1"/>
    <col min="9761" max="9761" width="5.7109375" style="1" customWidth="1"/>
    <col min="9762" max="9762" width="0" style="1" hidden="1" customWidth="1"/>
    <col min="9763" max="9763" width="17.28515625" style="1" customWidth="1"/>
    <col min="9764" max="9764" width="12.7109375" style="1" customWidth="1"/>
    <col min="9765" max="9765" width="0" style="1" hidden="1" customWidth="1"/>
    <col min="9766" max="9766" width="5.28515625" style="1" customWidth="1"/>
    <col min="9767" max="9767" width="0" style="1" hidden="1" customWidth="1"/>
    <col min="9768" max="9768" width="17" style="1" customWidth="1"/>
    <col min="9769" max="9769" width="6.28515625" style="1" customWidth="1"/>
    <col min="9770" max="9770" width="0" style="1" hidden="1" customWidth="1"/>
    <col min="9771" max="9771" width="14.28515625" style="1" customWidth="1"/>
    <col min="9772" max="9772" width="7.5703125" style="1" customWidth="1"/>
    <col min="9773" max="9773" width="0" style="1" hidden="1" customWidth="1"/>
    <col min="9774" max="9775" width="14.28515625" style="1" customWidth="1"/>
    <col min="9776" max="9776" width="20.85546875" style="1" customWidth="1"/>
    <col min="9777" max="9777" width="14.42578125" style="1" customWidth="1"/>
    <col min="9778" max="9778" width="15" style="1" customWidth="1"/>
    <col min="9779" max="9779" width="2.7109375" style="1" customWidth="1"/>
    <col min="9780" max="9780" width="11.7109375" style="1" customWidth="1"/>
    <col min="9781" max="9781" width="11.5703125" style="1" customWidth="1"/>
    <col min="9782" max="9782" width="2.28515625" style="1" customWidth="1"/>
    <col min="9783" max="9783" width="41" style="1" customWidth="1"/>
    <col min="9784" max="9784" width="14.28515625" style="1" customWidth="1"/>
    <col min="9785" max="9786" width="11.5703125" style="1" customWidth="1"/>
    <col min="9787" max="9787" width="21.85546875" style="1" customWidth="1"/>
    <col min="9788" max="9979" width="11.5703125" style="1"/>
    <col min="9980" max="9980" width="21.85546875" style="1" customWidth="1"/>
    <col min="9981" max="9981" width="13.85546875" style="1" customWidth="1"/>
    <col min="9982" max="9982" width="38.7109375" style="1" customWidth="1"/>
    <col min="9983" max="9983" width="3" style="1" bestFit="1" customWidth="1"/>
    <col min="9984" max="9984" width="32.28515625" style="1" customWidth="1"/>
    <col min="9985" max="9985" width="46.28515625" style="1" customWidth="1"/>
    <col min="9986" max="9986" width="19" style="1" customWidth="1"/>
    <col min="9987" max="9987" width="0" style="1" hidden="1" customWidth="1"/>
    <col min="9988" max="9988" width="17.7109375" style="1" customWidth="1"/>
    <col min="9989" max="9989" width="0" style="1" hidden="1" customWidth="1"/>
    <col min="9990" max="9990" width="22.28515625" style="1" customWidth="1"/>
    <col min="9991" max="9991" width="5.28515625" style="1" customWidth="1"/>
    <col min="9992" max="9992" width="36.28515625" style="1" customWidth="1"/>
    <col min="9993" max="9993" width="5.7109375" style="1" customWidth="1"/>
    <col min="9994" max="9994" width="0" style="1" hidden="1" customWidth="1"/>
    <col min="9995" max="9995" width="20.7109375" style="1" customWidth="1"/>
    <col min="9996" max="9996" width="4.85546875" style="1" customWidth="1"/>
    <col min="9997" max="9997" width="0" style="1" hidden="1" customWidth="1"/>
    <col min="9998" max="9998" width="24.7109375" style="1" customWidth="1"/>
    <col min="9999" max="9999" width="12.28515625" style="1" customWidth="1"/>
    <col min="10000" max="10000" width="0" style="1" hidden="1" customWidth="1"/>
    <col min="10001" max="10001" width="3.42578125" style="1" customWidth="1"/>
    <col min="10002" max="10002" width="0" style="1" hidden="1" customWidth="1"/>
    <col min="10003" max="10003" width="17.7109375" style="1" customWidth="1"/>
    <col min="10004" max="10004" width="3.42578125" style="1" customWidth="1"/>
    <col min="10005" max="10005" width="0" style="1" hidden="1" customWidth="1"/>
    <col min="10006" max="10006" width="23.7109375" style="1" customWidth="1"/>
    <col min="10007" max="10007" width="10" style="1" customWidth="1"/>
    <col min="10008" max="10008" width="0" style="1" hidden="1" customWidth="1"/>
    <col min="10009" max="10010" width="14.7109375" style="1" customWidth="1"/>
    <col min="10011" max="10011" width="12.85546875" style="1" customWidth="1"/>
    <col min="10012" max="10012" width="3.28515625" style="1" customWidth="1"/>
    <col min="10013" max="10013" width="30.28515625" style="1" customWidth="1"/>
    <col min="10014" max="10014" width="5" style="1" customWidth="1"/>
    <col min="10015" max="10015" width="0" style="1" hidden="1" customWidth="1"/>
    <col min="10016" max="10016" width="14.28515625" style="1" customWidth="1"/>
    <col min="10017" max="10017" width="5.7109375" style="1" customWidth="1"/>
    <col min="10018" max="10018" width="0" style="1" hidden="1" customWidth="1"/>
    <col min="10019" max="10019" width="17.28515625" style="1" customWidth="1"/>
    <col min="10020" max="10020" width="12.7109375" style="1" customWidth="1"/>
    <col min="10021" max="10021" width="0" style="1" hidden="1" customWidth="1"/>
    <col min="10022" max="10022" width="5.28515625" style="1" customWidth="1"/>
    <col min="10023" max="10023" width="0" style="1" hidden="1" customWidth="1"/>
    <col min="10024" max="10024" width="17" style="1" customWidth="1"/>
    <col min="10025" max="10025" width="6.28515625" style="1" customWidth="1"/>
    <col min="10026" max="10026" width="0" style="1" hidden="1" customWidth="1"/>
    <col min="10027" max="10027" width="14.28515625" style="1" customWidth="1"/>
    <col min="10028" max="10028" width="7.5703125" style="1" customWidth="1"/>
    <col min="10029" max="10029" width="0" style="1" hidden="1" customWidth="1"/>
    <col min="10030" max="10031" width="14.28515625" style="1" customWidth="1"/>
    <col min="10032" max="10032" width="20.85546875" style="1" customWidth="1"/>
    <col min="10033" max="10033" width="14.42578125" style="1" customWidth="1"/>
    <col min="10034" max="10034" width="15" style="1" customWidth="1"/>
    <col min="10035" max="10035" width="2.7109375" style="1" customWidth="1"/>
    <col min="10036" max="10036" width="11.7109375" style="1" customWidth="1"/>
    <col min="10037" max="10037" width="11.5703125" style="1" customWidth="1"/>
    <col min="10038" max="10038" width="2.28515625" style="1" customWidth="1"/>
    <col min="10039" max="10039" width="41" style="1" customWidth="1"/>
    <col min="10040" max="10040" width="14.28515625" style="1" customWidth="1"/>
    <col min="10041" max="10042" width="11.5703125" style="1" customWidth="1"/>
    <col min="10043" max="10043" width="21.85546875" style="1" customWidth="1"/>
    <col min="10044" max="10235" width="11.5703125" style="1"/>
    <col min="10236" max="10236" width="21.85546875" style="1" customWidth="1"/>
    <col min="10237" max="10237" width="13.85546875" style="1" customWidth="1"/>
    <col min="10238" max="10238" width="38.7109375" style="1" customWidth="1"/>
    <col min="10239" max="10239" width="3" style="1" bestFit="1" customWidth="1"/>
    <col min="10240" max="10240" width="32.28515625" style="1" customWidth="1"/>
    <col min="10241" max="10241" width="46.28515625" style="1" customWidth="1"/>
    <col min="10242" max="10242" width="19" style="1" customWidth="1"/>
    <col min="10243" max="10243" width="0" style="1" hidden="1" customWidth="1"/>
    <col min="10244" max="10244" width="17.7109375" style="1" customWidth="1"/>
    <col min="10245" max="10245" width="0" style="1" hidden="1" customWidth="1"/>
    <col min="10246" max="10246" width="22.28515625" style="1" customWidth="1"/>
    <col min="10247" max="10247" width="5.28515625" style="1" customWidth="1"/>
    <col min="10248" max="10248" width="36.28515625" style="1" customWidth="1"/>
    <col min="10249" max="10249" width="5.7109375" style="1" customWidth="1"/>
    <col min="10250" max="10250" width="0" style="1" hidden="1" customWidth="1"/>
    <col min="10251" max="10251" width="20.7109375" style="1" customWidth="1"/>
    <col min="10252" max="10252" width="4.85546875" style="1" customWidth="1"/>
    <col min="10253" max="10253" width="0" style="1" hidden="1" customWidth="1"/>
    <col min="10254" max="10254" width="24.7109375" style="1" customWidth="1"/>
    <col min="10255" max="10255" width="12.28515625" style="1" customWidth="1"/>
    <col min="10256" max="10256" width="0" style="1" hidden="1" customWidth="1"/>
    <col min="10257" max="10257" width="3.42578125" style="1" customWidth="1"/>
    <col min="10258" max="10258" width="0" style="1" hidden="1" customWidth="1"/>
    <col min="10259" max="10259" width="17.7109375" style="1" customWidth="1"/>
    <col min="10260" max="10260" width="3.42578125" style="1" customWidth="1"/>
    <col min="10261" max="10261" width="0" style="1" hidden="1" customWidth="1"/>
    <col min="10262" max="10262" width="23.7109375" style="1" customWidth="1"/>
    <col min="10263" max="10263" width="10" style="1" customWidth="1"/>
    <col min="10264" max="10264" width="0" style="1" hidden="1" customWidth="1"/>
    <col min="10265" max="10266" width="14.7109375" style="1" customWidth="1"/>
    <col min="10267" max="10267" width="12.85546875" style="1" customWidth="1"/>
    <col min="10268" max="10268" width="3.28515625" style="1" customWidth="1"/>
    <col min="10269" max="10269" width="30.28515625" style="1" customWidth="1"/>
    <col min="10270" max="10270" width="5" style="1" customWidth="1"/>
    <col min="10271" max="10271" width="0" style="1" hidden="1" customWidth="1"/>
    <col min="10272" max="10272" width="14.28515625" style="1" customWidth="1"/>
    <col min="10273" max="10273" width="5.7109375" style="1" customWidth="1"/>
    <col min="10274" max="10274" width="0" style="1" hidden="1" customWidth="1"/>
    <col min="10275" max="10275" width="17.28515625" style="1" customWidth="1"/>
    <col min="10276" max="10276" width="12.7109375" style="1" customWidth="1"/>
    <col min="10277" max="10277" width="0" style="1" hidden="1" customWidth="1"/>
    <col min="10278" max="10278" width="5.28515625" style="1" customWidth="1"/>
    <col min="10279" max="10279" width="0" style="1" hidden="1" customWidth="1"/>
    <col min="10280" max="10280" width="17" style="1" customWidth="1"/>
    <col min="10281" max="10281" width="6.28515625" style="1" customWidth="1"/>
    <col min="10282" max="10282" width="0" style="1" hidden="1" customWidth="1"/>
    <col min="10283" max="10283" width="14.28515625" style="1" customWidth="1"/>
    <col min="10284" max="10284" width="7.5703125" style="1" customWidth="1"/>
    <col min="10285" max="10285" width="0" style="1" hidden="1" customWidth="1"/>
    <col min="10286" max="10287" width="14.28515625" style="1" customWidth="1"/>
    <col min="10288" max="10288" width="20.85546875" style="1" customWidth="1"/>
    <col min="10289" max="10289" width="14.42578125" style="1" customWidth="1"/>
    <col min="10290" max="10290" width="15" style="1" customWidth="1"/>
    <col min="10291" max="10291" width="2.7109375" style="1" customWidth="1"/>
    <col min="10292" max="10292" width="11.7109375" style="1" customWidth="1"/>
    <col min="10293" max="10293" width="11.5703125" style="1" customWidth="1"/>
    <col min="10294" max="10294" width="2.28515625" style="1" customWidth="1"/>
    <col min="10295" max="10295" width="41" style="1" customWidth="1"/>
    <col min="10296" max="10296" width="14.28515625" style="1" customWidth="1"/>
    <col min="10297" max="10298" width="11.5703125" style="1" customWidth="1"/>
    <col min="10299" max="10299" width="21.85546875" style="1" customWidth="1"/>
    <col min="10300" max="10491" width="11.5703125" style="1"/>
    <col min="10492" max="10492" width="21.85546875" style="1" customWidth="1"/>
    <col min="10493" max="10493" width="13.85546875" style="1" customWidth="1"/>
    <col min="10494" max="10494" width="38.7109375" style="1" customWidth="1"/>
    <col min="10495" max="10495" width="3" style="1" bestFit="1" customWidth="1"/>
    <col min="10496" max="10496" width="32.28515625" style="1" customWidth="1"/>
    <col min="10497" max="10497" width="46.28515625" style="1" customWidth="1"/>
    <col min="10498" max="10498" width="19" style="1" customWidth="1"/>
    <col min="10499" max="10499" width="0" style="1" hidden="1" customWidth="1"/>
    <col min="10500" max="10500" width="17.7109375" style="1" customWidth="1"/>
    <col min="10501" max="10501" width="0" style="1" hidden="1" customWidth="1"/>
    <col min="10502" max="10502" width="22.28515625" style="1" customWidth="1"/>
    <col min="10503" max="10503" width="5.28515625" style="1" customWidth="1"/>
    <col min="10504" max="10504" width="36.28515625" style="1" customWidth="1"/>
    <col min="10505" max="10505" width="5.7109375" style="1" customWidth="1"/>
    <col min="10506" max="10506" width="0" style="1" hidden="1" customWidth="1"/>
    <col min="10507" max="10507" width="20.7109375" style="1" customWidth="1"/>
    <col min="10508" max="10508" width="4.85546875" style="1" customWidth="1"/>
    <col min="10509" max="10509" width="0" style="1" hidden="1" customWidth="1"/>
    <col min="10510" max="10510" width="24.7109375" style="1" customWidth="1"/>
    <col min="10511" max="10511" width="12.28515625" style="1" customWidth="1"/>
    <col min="10512" max="10512" width="0" style="1" hidden="1" customWidth="1"/>
    <col min="10513" max="10513" width="3.42578125" style="1" customWidth="1"/>
    <col min="10514" max="10514" width="0" style="1" hidden="1" customWidth="1"/>
    <col min="10515" max="10515" width="17.7109375" style="1" customWidth="1"/>
    <col min="10516" max="10516" width="3.42578125" style="1" customWidth="1"/>
    <col min="10517" max="10517" width="0" style="1" hidden="1" customWidth="1"/>
    <col min="10518" max="10518" width="23.7109375" style="1" customWidth="1"/>
    <col min="10519" max="10519" width="10" style="1" customWidth="1"/>
    <col min="10520" max="10520" width="0" style="1" hidden="1" customWidth="1"/>
    <col min="10521" max="10522" width="14.7109375" style="1" customWidth="1"/>
    <col min="10523" max="10523" width="12.85546875" style="1" customWidth="1"/>
    <col min="10524" max="10524" width="3.28515625" style="1" customWidth="1"/>
    <col min="10525" max="10525" width="30.28515625" style="1" customWidth="1"/>
    <col min="10526" max="10526" width="5" style="1" customWidth="1"/>
    <col min="10527" max="10527" width="0" style="1" hidden="1" customWidth="1"/>
    <col min="10528" max="10528" width="14.28515625" style="1" customWidth="1"/>
    <col min="10529" max="10529" width="5.7109375" style="1" customWidth="1"/>
    <col min="10530" max="10530" width="0" style="1" hidden="1" customWidth="1"/>
    <col min="10531" max="10531" width="17.28515625" style="1" customWidth="1"/>
    <col min="10532" max="10532" width="12.7109375" style="1" customWidth="1"/>
    <col min="10533" max="10533" width="0" style="1" hidden="1" customWidth="1"/>
    <col min="10534" max="10534" width="5.28515625" style="1" customWidth="1"/>
    <col min="10535" max="10535" width="0" style="1" hidden="1" customWidth="1"/>
    <col min="10536" max="10536" width="17" style="1" customWidth="1"/>
    <col min="10537" max="10537" width="6.28515625" style="1" customWidth="1"/>
    <col min="10538" max="10538" width="0" style="1" hidden="1" customWidth="1"/>
    <col min="10539" max="10539" width="14.28515625" style="1" customWidth="1"/>
    <col min="10540" max="10540" width="7.5703125" style="1" customWidth="1"/>
    <col min="10541" max="10541" width="0" style="1" hidden="1" customWidth="1"/>
    <col min="10542" max="10543" width="14.28515625" style="1" customWidth="1"/>
    <col min="10544" max="10544" width="20.85546875" style="1" customWidth="1"/>
    <col min="10545" max="10545" width="14.42578125" style="1" customWidth="1"/>
    <col min="10546" max="10546" width="15" style="1" customWidth="1"/>
    <col min="10547" max="10547" width="2.7109375" style="1" customWidth="1"/>
    <col min="10548" max="10548" width="11.7109375" style="1" customWidth="1"/>
    <col min="10549" max="10549" width="11.5703125" style="1" customWidth="1"/>
    <col min="10550" max="10550" width="2.28515625" style="1" customWidth="1"/>
    <col min="10551" max="10551" width="41" style="1" customWidth="1"/>
    <col min="10552" max="10552" width="14.28515625" style="1" customWidth="1"/>
    <col min="10553" max="10554" width="11.5703125" style="1" customWidth="1"/>
    <col min="10555" max="10555" width="21.85546875" style="1" customWidth="1"/>
    <col min="10556" max="10747" width="11.5703125" style="1"/>
    <col min="10748" max="10748" width="21.85546875" style="1" customWidth="1"/>
    <col min="10749" max="10749" width="13.85546875" style="1" customWidth="1"/>
    <col min="10750" max="10750" width="38.7109375" style="1" customWidth="1"/>
    <col min="10751" max="10751" width="3" style="1" bestFit="1" customWidth="1"/>
    <col min="10752" max="10752" width="32.28515625" style="1" customWidth="1"/>
    <col min="10753" max="10753" width="46.28515625" style="1" customWidth="1"/>
    <col min="10754" max="10754" width="19" style="1" customWidth="1"/>
    <col min="10755" max="10755" width="0" style="1" hidden="1" customWidth="1"/>
    <col min="10756" max="10756" width="17.7109375" style="1" customWidth="1"/>
    <col min="10757" max="10757" width="0" style="1" hidden="1" customWidth="1"/>
    <col min="10758" max="10758" width="22.28515625" style="1" customWidth="1"/>
    <col min="10759" max="10759" width="5.28515625" style="1" customWidth="1"/>
    <col min="10760" max="10760" width="36.28515625" style="1" customWidth="1"/>
    <col min="10761" max="10761" width="5.7109375" style="1" customWidth="1"/>
    <col min="10762" max="10762" width="0" style="1" hidden="1" customWidth="1"/>
    <col min="10763" max="10763" width="20.7109375" style="1" customWidth="1"/>
    <col min="10764" max="10764" width="4.85546875" style="1" customWidth="1"/>
    <col min="10765" max="10765" width="0" style="1" hidden="1" customWidth="1"/>
    <col min="10766" max="10766" width="24.7109375" style="1" customWidth="1"/>
    <col min="10767" max="10767" width="12.28515625" style="1" customWidth="1"/>
    <col min="10768" max="10768" width="0" style="1" hidden="1" customWidth="1"/>
    <col min="10769" max="10769" width="3.42578125" style="1" customWidth="1"/>
    <col min="10770" max="10770" width="0" style="1" hidden="1" customWidth="1"/>
    <col min="10771" max="10771" width="17.7109375" style="1" customWidth="1"/>
    <col min="10772" max="10772" width="3.42578125" style="1" customWidth="1"/>
    <col min="10773" max="10773" width="0" style="1" hidden="1" customWidth="1"/>
    <col min="10774" max="10774" width="23.7109375" style="1" customWidth="1"/>
    <col min="10775" max="10775" width="10" style="1" customWidth="1"/>
    <col min="10776" max="10776" width="0" style="1" hidden="1" customWidth="1"/>
    <col min="10777" max="10778" width="14.7109375" style="1" customWidth="1"/>
    <col min="10779" max="10779" width="12.85546875" style="1" customWidth="1"/>
    <col min="10780" max="10780" width="3.28515625" style="1" customWidth="1"/>
    <col min="10781" max="10781" width="30.28515625" style="1" customWidth="1"/>
    <col min="10782" max="10782" width="5" style="1" customWidth="1"/>
    <col min="10783" max="10783" width="0" style="1" hidden="1" customWidth="1"/>
    <col min="10784" max="10784" width="14.28515625" style="1" customWidth="1"/>
    <col min="10785" max="10785" width="5.7109375" style="1" customWidth="1"/>
    <col min="10786" max="10786" width="0" style="1" hidden="1" customWidth="1"/>
    <col min="10787" max="10787" width="17.28515625" style="1" customWidth="1"/>
    <col min="10788" max="10788" width="12.7109375" style="1" customWidth="1"/>
    <col min="10789" max="10789" width="0" style="1" hidden="1" customWidth="1"/>
    <col min="10790" max="10790" width="5.28515625" style="1" customWidth="1"/>
    <col min="10791" max="10791" width="0" style="1" hidden="1" customWidth="1"/>
    <col min="10792" max="10792" width="17" style="1" customWidth="1"/>
    <col min="10793" max="10793" width="6.28515625" style="1" customWidth="1"/>
    <col min="10794" max="10794" width="0" style="1" hidden="1" customWidth="1"/>
    <col min="10795" max="10795" width="14.28515625" style="1" customWidth="1"/>
    <col min="10796" max="10796" width="7.5703125" style="1" customWidth="1"/>
    <col min="10797" max="10797" width="0" style="1" hidden="1" customWidth="1"/>
    <col min="10798" max="10799" width="14.28515625" style="1" customWidth="1"/>
    <col min="10800" max="10800" width="20.85546875" style="1" customWidth="1"/>
    <col min="10801" max="10801" width="14.42578125" style="1" customWidth="1"/>
    <col min="10802" max="10802" width="15" style="1" customWidth="1"/>
    <col min="10803" max="10803" width="2.7109375" style="1" customWidth="1"/>
    <col min="10804" max="10804" width="11.7109375" style="1" customWidth="1"/>
    <col min="10805" max="10805" width="11.5703125" style="1" customWidth="1"/>
    <col min="10806" max="10806" width="2.28515625" style="1" customWidth="1"/>
    <col min="10807" max="10807" width="41" style="1" customWidth="1"/>
    <col min="10808" max="10808" width="14.28515625" style="1" customWidth="1"/>
    <col min="10809" max="10810" width="11.5703125" style="1" customWidth="1"/>
    <col min="10811" max="10811" width="21.85546875" style="1" customWidth="1"/>
    <col min="10812" max="11003" width="11.5703125" style="1"/>
    <col min="11004" max="11004" width="21.85546875" style="1" customWidth="1"/>
    <col min="11005" max="11005" width="13.85546875" style="1" customWidth="1"/>
    <col min="11006" max="11006" width="38.7109375" style="1" customWidth="1"/>
    <col min="11007" max="11007" width="3" style="1" bestFit="1" customWidth="1"/>
    <col min="11008" max="11008" width="32.28515625" style="1" customWidth="1"/>
    <col min="11009" max="11009" width="46.28515625" style="1" customWidth="1"/>
    <col min="11010" max="11010" width="19" style="1" customWidth="1"/>
    <col min="11011" max="11011" width="0" style="1" hidden="1" customWidth="1"/>
    <col min="11012" max="11012" width="17.7109375" style="1" customWidth="1"/>
    <col min="11013" max="11013" width="0" style="1" hidden="1" customWidth="1"/>
    <col min="11014" max="11014" width="22.28515625" style="1" customWidth="1"/>
    <col min="11015" max="11015" width="5.28515625" style="1" customWidth="1"/>
    <col min="11016" max="11016" width="36.28515625" style="1" customWidth="1"/>
    <col min="11017" max="11017" width="5.7109375" style="1" customWidth="1"/>
    <col min="11018" max="11018" width="0" style="1" hidden="1" customWidth="1"/>
    <col min="11019" max="11019" width="20.7109375" style="1" customWidth="1"/>
    <col min="11020" max="11020" width="4.85546875" style="1" customWidth="1"/>
    <col min="11021" max="11021" width="0" style="1" hidden="1" customWidth="1"/>
    <col min="11022" max="11022" width="24.7109375" style="1" customWidth="1"/>
    <col min="11023" max="11023" width="12.28515625" style="1" customWidth="1"/>
    <col min="11024" max="11024" width="0" style="1" hidden="1" customWidth="1"/>
    <col min="11025" max="11025" width="3.42578125" style="1" customWidth="1"/>
    <col min="11026" max="11026" width="0" style="1" hidden="1" customWidth="1"/>
    <col min="11027" max="11027" width="17.7109375" style="1" customWidth="1"/>
    <col min="11028" max="11028" width="3.42578125" style="1" customWidth="1"/>
    <col min="11029" max="11029" width="0" style="1" hidden="1" customWidth="1"/>
    <col min="11030" max="11030" width="23.7109375" style="1" customWidth="1"/>
    <col min="11031" max="11031" width="10" style="1" customWidth="1"/>
    <col min="11032" max="11032" width="0" style="1" hidden="1" customWidth="1"/>
    <col min="11033" max="11034" width="14.7109375" style="1" customWidth="1"/>
    <col min="11035" max="11035" width="12.85546875" style="1" customWidth="1"/>
    <col min="11036" max="11036" width="3.28515625" style="1" customWidth="1"/>
    <col min="11037" max="11037" width="30.28515625" style="1" customWidth="1"/>
    <col min="11038" max="11038" width="5" style="1" customWidth="1"/>
    <col min="11039" max="11039" width="0" style="1" hidden="1" customWidth="1"/>
    <col min="11040" max="11040" width="14.28515625" style="1" customWidth="1"/>
    <col min="11041" max="11041" width="5.7109375" style="1" customWidth="1"/>
    <col min="11042" max="11042" width="0" style="1" hidden="1" customWidth="1"/>
    <col min="11043" max="11043" width="17.28515625" style="1" customWidth="1"/>
    <col min="11044" max="11044" width="12.7109375" style="1" customWidth="1"/>
    <col min="11045" max="11045" width="0" style="1" hidden="1" customWidth="1"/>
    <col min="11046" max="11046" width="5.28515625" style="1" customWidth="1"/>
    <col min="11047" max="11047" width="0" style="1" hidden="1" customWidth="1"/>
    <col min="11048" max="11048" width="17" style="1" customWidth="1"/>
    <col min="11049" max="11049" width="6.28515625" style="1" customWidth="1"/>
    <col min="11050" max="11050" width="0" style="1" hidden="1" customWidth="1"/>
    <col min="11051" max="11051" width="14.28515625" style="1" customWidth="1"/>
    <col min="11052" max="11052" width="7.5703125" style="1" customWidth="1"/>
    <col min="11053" max="11053" width="0" style="1" hidden="1" customWidth="1"/>
    <col min="11054" max="11055" width="14.28515625" style="1" customWidth="1"/>
    <col min="11056" max="11056" width="20.85546875" style="1" customWidth="1"/>
    <col min="11057" max="11057" width="14.42578125" style="1" customWidth="1"/>
    <col min="11058" max="11058" width="15" style="1" customWidth="1"/>
    <col min="11059" max="11059" width="2.7109375" style="1" customWidth="1"/>
    <col min="11060" max="11060" width="11.7109375" style="1" customWidth="1"/>
    <col min="11061" max="11061" width="11.5703125" style="1" customWidth="1"/>
    <col min="11062" max="11062" width="2.28515625" style="1" customWidth="1"/>
    <col min="11063" max="11063" width="41" style="1" customWidth="1"/>
    <col min="11064" max="11064" width="14.28515625" style="1" customWidth="1"/>
    <col min="11065" max="11066" width="11.5703125" style="1" customWidth="1"/>
    <col min="11067" max="11067" width="21.85546875" style="1" customWidth="1"/>
    <col min="11068" max="11259" width="11.5703125" style="1"/>
    <col min="11260" max="11260" width="21.85546875" style="1" customWidth="1"/>
    <col min="11261" max="11261" width="13.85546875" style="1" customWidth="1"/>
    <col min="11262" max="11262" width="38.7109375" style="1" customWidth="1"/>
    <col min="11263" max="11263" width="3" style="1" bestFit="1" customWidth="1"/>
    <col min="11264" max="11264" width="32.28515625" style="1" customWidth="1"/>
    <col min="11265" max="11265" width="46.28515625" style="1" customWidth="1"/>
    <col min="11266" max="11266" width="19" style="1" customWidth="1"/>
    <col min="11267" max="11267" width="0" style="1" hidden="1" customWidth="1"/>
    <col min="11268" max="11268" width="17.7109375" style="1" customWidth="1"/>
    <col min="11269" max="11269" width="0" style="1" hidden="1" customWidth="1"/>
    <col min="11270" max="11270" width="22.28515625" style="1" customWidth="1"/>
    <col min="11271" max="11271" width="5.28515625" style="1" customWidth="1"/>
    <col min="11272" max="11272" width="36.28515625" style="1" customWidth="1"/>
    <col min="11273" max="11273" width="5.7109375" style="1" customWidth="1"/>
    <col min="11274" max="11274" width="0" style="1" hidden="1" customWidth="1"/>
    <col min="11275" max="11275" width="20.7109375" style="1" customWidth="1"/>
    <col min="11276" max="11276" width="4.85546875" style="1" customWidth="1"/>
    <col min="11277" max="11277" width="0" style="1" hidden="1" customWidth="1"/>
    <col min="11278" max="11278" width="24.7109375" style="1" customWidth="1"/>
    <col min="11279" max="11279" width="12.28515625" style="1" customWidth="1"/>
    <col min="11280" max="11280" width="0" style="1" hidden="1" customWidth="1"/>
    <col min="11281" max="11281" width="3.42578125" style="1" customWidth="1"/>
    <col min="11282" max="11282" width="0" style="1" hidden="1" customWidth="1"/>
    <col min="11283" max="11283" width="17.7109375" style="1" customWidth="1"/>
    <col min="11284" max="11284" width="3.42578125" style="1" customWidth="1"/>
    <col min="11285" max="11285" width="0" style="1" hidden="1" customWidth="1"/>
    <col min="11286" max="11286" width="23.7109375" style="1" customWidth="1"/>
    <col min="11287" max="11287" width="10" style="1" customWidth="1"/>
    <col min="11288" max="11288" width="0" style="1" hidden="1" customWidth="1"/>
    <col min="11289" max="11290" width="14.7109375" style="1" customWidth="1"/>
    <col min="11291" max="11291" width="12.85546875" style="1" customWidth="1"/>
    <col min="11292" max="11292" width="3.28515625" style="1" customWidth="1"/>
    <col min="11293" max="11293" width="30.28515625" style="1" customWidth="1"/>
    <col min="11294" max="11294" width="5" style="1" customWidth="1"/>
    <col min="11295" max="11295" width="0" style="1" hidden="1" customWidth="1"/>
    <col min="11296" max="11296" width="14.28515625" style="1" customWidth="1"/>
    <col min="11297" max="11297" width="5.7109375" style="1" customWidth="1"/>
    <col min="11298" max="11298" width="0" style="1" hidden="1" customWidth="1"/>
    <col min="11299" max="11299" width="17.28515625" style="1" customWidth="1"/>
    <col min="11300" max="11300" width="12.7109375" style="1" customWidth="1"/>
    <col min="11301" max="11301" width="0" style="1" hidden="1" customWidth="1"/>
    <col min="11302" max="11302" width="5.28515625" style="1" customWidth="1"/>
    <col min="11303" max="11303" width="0" style="1" hidden="1" customWidth="1"/>
    <col min="11304" max="11304" width="17" style="1" customWidth="1"/>
    <col min="11305" max="11305" width="6.28515625" style="1" customWidth="1"/>
    <col min="11306" max="11306" width="0" style="1" hidden="1" customWidth="1"/>
    <col min="11307" max="11307" width="14.28515625" style="1" customWidth="1"/>
    <col min="11308" max="11308" width="7.5703125" style="1" customWidth="1"/>
    <col min="11309" max="11309" width="0" style="1" hidden="1" customWidth="1"/>
    <col min="11310" max="11311" width="14.28515625" style="1" customWidth="1"/>
    <col min="11312" max="11312" width="20.85546875" style="1" customWidth="1"/>
    <col min="11313" max="11313" width="14.42578125" style="1" customWidth="1"/>
    <col min="11314" max="11314" width="15" style="1" customWidth="1"/>
    <col min="11315" max="11315" width="2.7109375" style="1" customWidth="1"/>
    <col min="11316" max="11316" width="11.7109375" style="1" customWidth="1"/>
    <col min="11317" max="11317" width="11.5703125" style="1" customWidth="1"/>
    <col min="11318" max="11318" width="2.28515625" style="1" customWidth="1"/>
    <col min="11319" max="11319" width="41" style="1" customWidth="1"/>
    <col min="11320" max="11320" width="14.28515625" style="1" customWidth="1"/>
    <col min="11321" max="11322" width="11.5703125" style="1" customWidth="1"/>
    <col min="11323" max="11323" width="21.85546875" style="1" customWidth="1"/>
    <col min="11324" max="11515" width="11.5703125" style="1"/>
    <col min="11516" max="11516" width="21.85546875" style="1" customWidth="1"/>
    <col min="11517" max="11517" width="13.85546875" style="1" customWidth="1"/>
    <col min="11518" max="11518" width="38.7109375" style="1" customWidth="1"/>
    <col min="11519" max="11519" width="3" style="1" bestFit="1" customWidth="1"/>
    <col min="11520" max="11520" width="32.28515625" style="1" customWidth="1"/>
    <col min="11521" max="11521" width="46.28515625" style="1" customWidth="1"/>
    <col min="11522" max="11522" width="19" style="1" customWidth="1"/>
    <col min="11523" max="11523" width="0" style="1" hidden="1" customWidth="1"/>
    <col min="11524" max="11524" width="17.7109375" style="1" customWidth="1"/>
    <col min="11525" max="11525" width="0" style="1" hidden="1" customWidth="1"/>
    <col min="11526" max="11526" width="22.28515625" style="1" customWidth="1"/>
    <col min="11527" max="11527" width="5.28515625" style="1" customWidth="1"/>
    <col min="11528" max="11528" width="36.28515625" style="1" customWidth="1"/>
    <col min="11529" max="11529" width="5.7109375" style="1" customWidth="1"/>
    <col min="11530" max="11530" width="0" style="1" hidden="1" customWidth="1"/>
    <col min="11531" max="11531" width="20.7109375" style="1" customWidth="1"/>
    <col min="11532" max="11532" width="4.85546875" style="1" customWidth="1"/>
    <col min="11533" max="11533" width="0" style="1" hidden="1" customWidth="1"/>
    <col min="11534" max="11534" width="24.7109375" style="1" customWidth="1"/>
    <col min="11535" max="11535" width="12.28515625" style="1" customWidth="1"/>
    <col min="11536" max="11536" width="0" style="1" hidden="1" customWidth="1"/>
    <col min="11537" max="11537" width="3.42578125" style="1" customWidth="1"/>
    <col min="11538" max="11538" width="0" style="1" hidden="1" customWidth="1"/>
    <col min="11539" max="11539" width="17.7109375" style="1" customWidth="1"/>
    <col min="11540" max="11540" width="3.42578125" style="1" customWidth="1"/>
    <col min="11541" max="11541" width="0" style="1" hidden="1" customWidth="1"/>
    <col min="11542" max="11542" width="23.7109375" style="1" customWidth="1"/>
    <col min="11543" max="11543" width="10" style="1" customWidth="1"/>
    <col min="11544" max="11544" width="0" style="1" hidden="1" customWidth="1"/>
    <col min="11545" max="11546" width="14.7109375" style="1" customWidth="1"/>
    <col min="11547" max="11547" width="12.85546875" style="1" customWidth="1"/>
    <col min="11548" max="11548" width="3.28515625" style="1" customWidth="1"/>
    <col min="11549" max="11549" width="30.28515625" style="1" customWidth="1"/>
    <col min="11550" max="11550" width="5" style="1" customWidth="1"/>
    <col min="11551" max="11551" width="0" style="1" hidden="1" customWidth="1"/>
    <col min="11552" max="11552" width="14.28515625" style="1" customWidth="1"/>
    <col min="11553" max="11553" width="5.7109375" style="1" customWidth="1"/>
    <col min="11554" max="11554" width="0" style="1" hidden="1" customWidth="1"/>
    <col min="11555" max="11555" width="17.28515625" style="1" customWidth="1"/>
    <col min="11556" max="11556" width="12.7109375" style="1" customWidth="1"/>
    <col min="11557" max="11557" width="0" style="1" hidden="1" customWidth="1"/>
    <col min="11558" max="11558" width="5.28515625" style="1" customWidth="1"/>
    <col min="11559" max="11559" width="0" style="1" hidden="1" customWidth="1"/>
    <col min="11560" max="11560" width="17" style="1" customWidth="1"/>
    <col min="11561" max="11561" width="6.28515625" style="1" customWidth="1"/>
    <col min="11562" max="11562" width="0" style="1" hidden="1" customWidth="1"/>
    <col min="11563" max="11563" width="14.28515625" style="1" customWidth="1"/>
    <col min="11564" max="11564" width="7.5703125" style="1" customWidth="1"/>
    <col min="11565" max="11565" width="0" style="1" hidden="1" customWidth="1"/>
    <col min="11566" max="11567" width="14.28515625" style="1" customWidth="1"/>
    <col min="11568" max="11568" width="20.85546875" style="1" customWidth="1"/>
    <col min="11569" max="11569" width="14.42578125" style="1" customWidth="1"/>
    <col min="11570" max="11570" width="15" style="1" customWidth="1"/>
    <col min="11571" max="11571" width="2.7109375" style="1" customWidth="1"/>
    <col min="11572" max="11572" width="11.7109375" style="1" customWidth="1"/>
    <col min="11573" max="11573" width="11.5703125" style="1" customWidth="1"/>
    <col min="11574" max="11574" width="2.28515625" style="1" customWidth="1"/>
    <col min="11575" max="11575" width="41" style="1" customWidth="1"/>
    <col min="11576" max="11576" width="14.28515625" style="1" customWidth="1"/>
    <col min="11577" max="11578" width="11.5703125" style="1" customWidth="1"/>
    <col min="11579" max="11579" width="21.85546875" style="1" customWidth="1"/>
    <col min="11580" max="11771" width="11.5703125" style="1"/>
    <col min="11772" max="11772" width="21.85546875" style="1" customWidth="1"/>
    <col min="11773" max="11773" width="13.85546875" style="1" customWidth="1"/>
    <col min="11774" max="11774" width="38.7109375" style="1" customWidth="1"/>
    <col min="11775" max="11775" width="3" style="1" bestFit="1" customWidth="1"/>
    <col min="11776" max="11776" width="32.28515625" style="1" customWidth="1"/>
    <col min="11777" max="11777" width="46.28515625" style="1" customWidth="1"/>
    <col min="11778" max="11778" width="19" style="1" customWidth="1"/>
    <col min="11779" max="11779" width="0" style="1" hidden="1" customWidth="1"/>
    <col min="11780" max="11780" width="17.7109375" style="1" customWidth="1"/>
    <col min="11781" max="11781" width="0" style="1" hidden="1" customWidth="1"/>
    <col min="11782" max="11782" width="22.28515625" style="1" customWidth="1"/>
    <col min="11783" max="11783" width="5.28515625" style="1" customWidth="1"/>
    <col min="11784" max="11784" width="36.28515625" style="1" customWidth="1"/>
    <col min="11785" max="11785" width="5.7109375" style="1" customWidth="1"/>
    <col min="11786" max="11786" width="0" style="1" hidden="1" customWidth="1"/>
    <col min="11787" max="11787" width="20.7109375" style="1" customWidth="1"/>
    <col min="11788" max="11788" width="4.85546875" style="1" customWidth="1"/>
    <col min="11789" max="11789" width="0" style="1" hidden="1" customWidth="1"/>
    <col min="11790" max="11790" width="24.7109375" style="1" customWidth="1"/>
    <col min="11791" max="11791" width="12.28515625" style="1" customWidth="1"/>
    <col min="11792" max="11792" width="0" style="1" hidden="1" customWidth="1"/>
    <col min="11793" max="11793" width="3.42578125" style="1" customWidth="1"/>
    <col min="11794" max="11794" width="0" style="1" hidden="1" customWidth="1"/>
    <col min="11795" max="11795" width="17.7109375" style="1" customWidth="1"/>
    <col min="11796" max="11796" width="3.42578125" style="1" customWidth="1"/>
    <col min="11797" max="11797" width="0" style="1" hidden="1" customWidth="1"/>
    <col min="11798" max="11798" width="23.7109375" style="1" customWidth="1"/>
    <col min="11799" max="11799" width="10" style="1" customWidth="1"/>
    <col min="11800" max="11800" width="0" style="1" hidden="1" customWidth="1"/>
    <col min="11801" max="11802" width="14.7109375" style="1" customWidth="1"/>
    <col min="11803" max="11803" width="12.85546875" style="1" customWidth="1"/>
    <col min="11804" max="11804" width="3.28515625" style="1" customWidth="1"/>
    <col min="11805" max="11805" width="30.28515625" style="1" customWidth="1"/>
    <col min="11806" max="11806" width="5" style="1" customWidth="1"/>
    <col min="11807" max="11807" width="0" style="1" hidden="1" customWidth="1"/>
    <col min="11808" max="11808" width="14.28515625" style="1" customWidth="1"/>
    <col min="11809" max="11809" width="5.7109375" style="1" customWidth="1"/>
    <col min="11810" max="11810" width="0" style="1" hidden="1" customWidth="1"/>
    <col min="11811" max="11811" width="17.28515625" style="1" customWidth="1"/>
    <col min="11812" max="11812" width="12.7109375" style="1" customWidth="1"/>
    <col min="11813" max="11813" width="0" style="1" hidden="1" customWidth="1"/>
    <col min="11814" max="11814" width="5.28515625" style="1" customWidth="1"/>
    <col min="11815" max="11815" width="0" style="1" hidden="1" customWidth="1"/>
    <col min="11816" max="11816" width="17" style="1" customWidth="1"/>
    <col min="11817" max="11817" width="6.28515625" style="1" customWidth="1"/>
    <col min="11818" max="11818" width="0" style="1" hidden="1" customWidth="1"/>
    <col min="11819" max="11819" width="14.28515625" style="1" customWidth="1"/>
    <col min="11820" max="11820" width="7.5703125" style="1" customWidth="1"/>
    <col min="11821" max="11821" width="0" style="1" hidden="1" customWidth="1"/>
    <col min="11822" max="11823" width="14.28515625" style="1" customWidth="1"/>
    <col min="11824" max="11824" width="20.85546875" style="1" customWidth="1"/>
    <col min="11825" max="11825" width="14.42578125" style="1" customWidth="1"/>
    <col min="11826" max="11826" width="15" style="1" customWidth="1"/>
    <col min="11827" max="11827" width="2.7109375" style="1" customWidth="1"/>
    <col min="11828" max="11828" width="11.7109375" style="1" customWidth="1"/>
    <col min="11829" max="11829" width="11.5703125" style="1" customWidth="1"/>
    <col min="11830" max="11830" width="2.28515625" style="1" customWidth="1"/>
    <col min="11831" max="11831" width="41" style="1" customWidth="1"/>
    <col min="11832" max="11832" width="14.28515625" style="1" customWidth="1"/>
    <col min="11833" max="11834" width="11.5703125" style="1" customWidth="1"/>
    <col min="11835" max="11835" width="21.85546875" style="1" customWidth="1"/>
    <col min="11836" max="12027" width="11.5703125" style="1"/>
    <col min="12028" max="12028" width="21.85546875" style="1" customWidth="1"/>
    <col min="12029" max="12029" width="13.85546875" style="1" customWidth="1"/>
    <col min="12030" max="12030" width="38.7109375" style="1" customWidth="1"/>
    <col min="12031" max="12031" width="3" style="1" bestFit="1" customWidth="1"/>
    <col min="12032" max="12032" width="32.28515625" style="1" customWidth="1"/>
    <col min="12033" max="12033" width="46.28515625" style="1" customWidth="1"/>
    <col min="12034" max="12034" width="19" style="1" customWidth="1"/>
    <col min="12035" max="12035" width="0" style="1" hidden="1" customWidth="1"/>
    <col min="12036" max="12036" width="17.7109375" style="1" customWidth="1"/>
    <col min="12037" max="12037" width="0" style="1" hidden="1" customWidth="1"/>
    <col min="12038" max="12038" width="22.28515625" style="1" customWidth="1"/>
    <col min="12039" max="12039" width="5.28515625" style="1" customWidth="1"/>
    <col min="12040" max="12040" width="36.28515625" style="1" customWidth="1"/>
    <col min="12041" max="12041" width="5.7109375" style="1" customWidth="1"/>
    <col min="12042" max="12042" width="0" style="1" hidden="1" customWidth="1"/>
    <col min="12043" max="12043" width="20.7109375" style="1" customWidth="1"/>
    <col min="12044" max="12044" width="4.85546875" style="1" customWidth="1"/>
    <col min="12045" max="12045" width="0" style="1" hidden="1" customWidth="1"/>
    <col min="12046" max="12046" width="24.7109375" style="1" customWidth="1"/>
    <col min="12047" max="12047" width="12.28515625" style="1" customWidth="1"/>
    <col min="12048" max="12048" width="0" style="1" hidden="1" customWidth="1"/>
    <col min="12049" max="12049" width="3.42578125" style="1" customWidth="1"/>
    <col min="12050" max="12050" width="0" style="1" hidden="1" customWidth="1"/>
    <col min="12051" max="12051" width="17.7109375" style="1" customWidth="1"/>
    <col min="12052" max="12052" width="3.42578125" style="1" customWidth="1"/>
    <col min="12053" max="12053" width="0" style="1" hidden="1" customWidth="1"/>
    <col min="12054" max="12054" width="23.7109375" style="1" customWidth="1"/>
    <col min="12055" max="12055" width="10" style="1" customWidth="1"/>
    <col min="12056" max="12056" width="0" style="1" hidden="1" customWidth="1"/>
    <col min="12057" max="12058" width="14.7109375" style="1" customWidth="1"/>
    <col min="12059" max="12059" width="12.85546875" style="1" customWidth="1"/>
    <col min="12060" max="12060" width="3.28515625" style="1" customWidth="1"/>
    <col min="12061" max="12061" width="30.28515625" style="1" customWidth="1"/>
    <col min="12062" max="12062" width="5" style="1" customWidth="1"/>
    <col min="12063" max="12063" width="0" style="1" hidden="1" customWidth="1"/>
    <col min="12064" max="12064" width="14.28515625" style="1" customWidth="1"/>
    <col min="12065" max="12065" width="5.7109375" style="1" customWidth="1"/>
    <col min="12066" max="12066" width="0" style="1" hidden="1" customWidth="1"/>
    <col min="12067" max="12067" width="17.28515625" style="1" customWidth="1"/>
    <col min="12068" max="12068" width="12.7109375" style="1" customWidth="1"/>
    <col min="12069" max="12069" width="0" style="1" hidden="1" customWidth="1"/>
    <col min="12070" max="12070" width="5.28515625" style="1" customWidth="1"/>
    <col min="12071" max="12071" width="0" style="1" hidden="1" customWidth="1"/>
    <col min="12072" max="12072" width="17" style="1" customWidth="1"/>
    <col min="12073" max="12073" width="6.28515625" style="1" customWidth="1"/>
    <col min="12074" max="12074" width="0" style="1" hidden="1" customWidth="1"/>
    <col min="12075" max="12075" width="14.28515625" style="1" customWidth="1"/>
    <col min="12076" max="12076" width="7.5703125" style="1" customWidth="1"/>
    <col min="12077" max="12077" width="0" style="1" hidden="1" customWidth="1"/>
    <col min="12078" max="12079" width="14.28515625" style="1" customWidth="1"/>
    <col min="12080" max="12080" width="20.85546875" style="1" customWidth="1"/>
    <col min="12081" max="12081" width="14.42578125" style="1" customWidth="1"/>
    <col min="12082" max="12082" width="15" style="1" customWidth="1"/>
    <col min="12083" max="12083" width="2.7109375" style="1" customWidth="1"/>
    <col min="12084" max="12084" width="11.7109375" style="1" customWidth="1"/>
    <col min="12085" max="12085" width="11.5703125" style="1" customWidth="1"/>
    <col min="12086" max="12086" width="2.28515625" style="1" customWidth="1"/>
    <col min="12087" max="12087" width="41" style="1" customWidth="1"/>
    <col min="12088" max="12088" width="14.28515625" style="1" customWidth="1"/>
    <col min="12089" max="12090" width="11.5703125" style="1" customWidth="1"/>
    <col min="12091" max="12091" width="21.85546875" style="1" customWidth="1"/>
    <col min="12092" max="12283" width="11.5703125" style="1"/>
    <col min="12284" max="12284" width="21.85546875" style="1" customWidth="1"/>
    <col min="12285" max="12285" width="13.85546875" style="1" customWidth="1"/>
    <col min="12286" max="12286" width="38.7109375" style="1" customWidth="1"/>
    <col min="12287" max="12287" width="3" style="1" bestFit="1" customWidth="1"/>
    <col min="12288" max="12288" width="32.28515625" style="1" customWidth="1"/>
    <col min="12289" max="12289" width="46.28515625" style="1" customWidth="1"/>
    <col min="12290" max="12290" width="19" style="1" customWidth="1"/>
    <col min="12291" max="12291" width="0" style="1" hidden="1" customWidth="1"/>
    <col min="12292" max="12292" width="17.7109375" style="1" customWidth="1"/>
    <col min="12293" max="12293" width="0" style="1" hidden="1" customWidth="1"/>
    <col min="12294" max="12294" width="22.28515625" style="1" customWidth="1"/>
    <col min="12295" max="12295" width="5.28515625" style="1" customWidth="1"/>
    <col min="12296" max="12296" width="36.28515625" style="1" customWidth="1"/>
    <col min="12297" max="12297" width="5.7109375" style="1" customWidth="1"/>
    <col min="12298" max="12298" width="0" style="1" hidden="1" customWidth="1"/>
    <col min="12299" max="12299" width="20.7109375" style="1" customWidth="1"/>
    <col min="12300" max="12300" width="4.85546875" style="1" customWidth="1"/>
    <col min="12301" max="12301" width="0" style="1" hidden="1" customWidth="1"/>
    <col min="12302" max="12302" width="24.7109375" style="1" customWidth="1"/>
    <col min="12303" max="12303" width="12.28515625" style="1" customWidth="1"/>
    <col min="12304" max="12304" width="0" style="1" hidden="1" customWidth="1"/>
    <col min="12305" max="12305" width="3.42578125" style="1" customWidth="1"/>
    <col min="12306" max="12306" width="0" style="1" hidden="1" customWidth="1"/>
    <col min="12307" max="12307" width="17.7109375" style="1" customWidth="1"/>
    <col min="12308" max="12308" width="3.42578125" style="1" customWidth="1"/>
    <col min="12309" max="12309" width="0" style="1" hidden="1" customWidth="1"/>
    <col min="12310" max="12310" width="23.7109375" style="1" customWidth="1"/>
    <col min="12311" max="12311" width="10" style="1" customWidth="1"/>
    <col min="12312" max="12312" width="0" style="1" hidden="1" customWidth="1"/>
    <col min="12313" max="12314" width="14.7109375" style="1" customWidth="1"/>
    <col min="12315" max="12315" width="12.85546875" style="1" customWidth="1"/>
    <col min="12316" max="12316" width="3.28515625" style="1" customWidth="1"/>
    <col min="12317" max="12317" width="30.28515625" style="1" customWidth="1"/>
    <col min="12318" max="12318" width="5" style="1" customWidth="1"/>
    <col min="12319" max="12319" width="0" style="1" hidden="1" customWidth="1"/>
    <col min="12320" max="12320" width="14.28515625" style="1" customWidth="1"/>
    <col min="12321" max="12321" width="5.7109375" style="1" customWidth="1"/>
    <col min="12322" max="12322" width="0" style="1" hidden="1" customWidth="1"/>
    <col min="12323" max="12323" width="17.28515625" style="1" customWidth="1"/>
    <col min="12324" max="12324" width="12.7109375" style="1" customWidth="1"/>
    <col min="12325" max="12325" width="0" style="1" hidden="1" customWidth="1"/>
    <col min="12326" max="12326" width="5.28515625" style="1" customWidth="1"/>
    <col min="12327" max="12327" width="0" style="1" hidden="1" customWidth="1"/>
    <col min="12328" max="12328" width="17" style="1" customWidth="1"/>
    <col min="12329" max="12329" width="6.28515625" style="1" customWidth="1"/>
    <col min="12330" max="12330" width="0" style="1" hidden="1" customWidth="1"/>
    <col min="12331" max="12331" width="14.28515625" style="1" customWidth="1"/>
    <col min="12332" max="12332" width="7.5703125" style="1" customWidth="1"/>
    <col min="12333" max="12333" width="0" style="1" hidden="1" customWidth="1"/>
    <col min="12334" max="12335" width="14.28515625" style="1" customWidth="1"/>
    <col min="12336" max="12336" width="20.85546875" style="1" customWidth="1"/>
    <col min="12337" max="12337" width="14.42578125" style="1" customWidth="1"/>
    <col min="12338" max="12338" width="15" style="1" customWidth="1"/>
    <col min="12339" max="12339" width="2.7109375" style="1" customWidth="1"/>
    <col min="12340" max="12340" width="11.7109375" style="1" customWidth="1"/>
    <col min="12341" max="12341" width="11.5703125" style="1" customWidth="1"/>
    <col min="12342" max="12342" width="2.28515625" style="1" customWidth="1"/>
    <col min="12343" max="12343" width="41" style="1" customWidth="1"/>
    <col min="12344" max="12344" width="14.28515625" style="1" customWidth="1"/>
    <col min="12345" max="12346" width="11.5703125" style="1" customWidth="1"/>
    <col min="12347" max="12347" width="21.85546875" style="1" customWidth="1"/>
    <col min="12348" max="12539" width="11.5703125" style="1"/>
    <col min="12540" max="12540" width="21.85546875" style="1" customWidth="1"/>
    <col min="12541" max="12541" width="13.85546875" style="1" customWidth="1"/>
    <col min="12542" max="12542" width="38.7109375" style="1" customWidth="1"/>
    <col min="12543" max="12543" width="3" style="1" bestFit="1" customWidth="1"/>
    <col min="12544" max="12544" width="32.28515625" style="1" customWidth="1"/>
    <col min="12545" max="12545" width="46.28515625" style="1" customWidth="1"/>
    <col min="12546" max="12546" width="19" style="1" customWidth="1"/>
    <col min="12547" max="12547" width="0" style="1" hidden="1" customWidth="1"/>
    <col min="12548" max="12548" width="17.7109375" style="1" customWidth="1"/>
    <col min="12549" max="12549" width="0" style="1" hidden="1" customWidth="1"/>
    <col min="12550" max="12550" width="22.28515625" style="1" customWidth="1"/>
    <col min="12551" max="12551" width="5.28515625" style="1" customWidth="1"/>
    <col min="12552" max="12552" width="36.28515625" style="1" customWidth="1"/>
    <col min="12553" max="12553" width="5.7109375" style="1" customWidth="1"/>
    <col min="12554" max="12554" width="0" style="1" hidden="1" customWidth="1"/>
    <col min="12555" max="12555" width="20.7109375" style="1" customWidth="1"/>
    <col min="12556" max="12556" width="4.85546875" style="1" customWidth="1"/>
    <col min="12557" max="12557" width="0" style="1" hidden="1" customWidth="1"/>
    <col min="12558" max="12558" width="24.7109375" style="1" customWidth="1"/>
    <col min="12559" max="12559" width="12.28515625" style="1" customWidth="1"/>
    <col min="12560" max="12560" width="0" style="1" hidden="1" customWidth="1"/>
    <col min="12561" max="12561" width="3.42578125" style="1" customWidth="1"/>
    <col min="12562" max="12562" width="0" style="1" hidden="1" customWidth="1"/>
    <col min="12563" max="12563" width="17.7109375" style="1" customWidth="1"/>
    <col min="12564" max="12564" width="3.42578125" style="1" customWidth="1"/>
    <col min="12565" max="12565" width="0" style="1" hidden="1" customWidth="1"/>
    <col min="12566" max="12566" width="23.7109375" style="1" customWidth="1"/>
    <col min="12567" max="12567" width="10" style="1" customWidth="1"/>
    <col min="12568" max="12568" width="0" style="1" hidden="1" customWidth="1"/>
    <col min="12569" max="12570" width="14.7109375" style="1" customWidth="1"/>
    <col min="12571" max="12571" width="12.85546875" style="1" customWidth="1"/>
    <col min="12572" max="12572" width="3.28515625" style="1" customWidth="1"/>
    <col min="12573" max="12573" width="30.28515625" style="1" customWidth="1"/>
    <col min="12574" max="12574" width="5" style="1" customWidth="1"/>
    <col min="12575" max="12575" width="0" style="1" hidden="1" customWidth="1"/>
    <col min="12576" max="12576" width="14.28515625" style="1" customWidth="1"/>
    <col min="12577" max="12577" width="5.7109375" style="1" customWidth="1"/>
    <col min="12578" max="12578" width="0" style="1" hidden="1" customWidth="1"/>
    <col min="12579" max="12579" width="17.28515625" style="1" customWidth="1"/>
    <col min="12580" max="12580" width="12.7109375" style="1" customWidth="1"/>
    <col min="12581" max="12581" width="0" style="1" hidden="1" customWidth="1"/>
    <col min="12582" max="12582" width="5.28515625" style="1" customWidth="1"/>
    <col min="12583" max="12583" width="0" style="1" hidden="1" customWidth="1"/>
    <col min="12584" max="12584" width="17" style="1" customWidth="1"/>
    <col min="12585" max="12585" width="6.28515625" style="1" customWidth="1"/>
    <col min="12586" max="12586" width="0" style="1" hidden="1" customWidth="1"/>
    <col min="12587" max="12587" width="14.28515625" style="1" customWidth="1"/>
    <col min="12588" max="12588" width="7.5703125" style="1" customWidth="1"/>
    <col min="12589" max="12589" width="0" style="1" hidden="1" customWidth="1"/>
    <col min="12590" max="12591" width="14.28515625" style="1" customWidth="1"/>
    <col min="12592" max="12592" width="20.85546875" style="1" customWidth="1"/>
    <col min="12593" max="12593" width="14.42578125" style="1" customWidth="1"/>
    <col min="12594" max="12594" width="15" style="1" customWidth="1"/>
    <col min="12595" max="12595" width="2.7109375" style="1" customWidth="1"/>
    <col min="12596" max="12596" width="11.7109375" style="1" customWidth="1"/>
    <col min="12597" max="12597" width="11.5703125" style="1" customWidth="1"/>
    <col min="12598" max="12598" width="2.28515625" style="1" customWidth="1"/>
    <col min="12599" max="12599" width="41" style="1" customWidth="1"/>
    <col min="12600" max="12600" width="14.28515625" style="1" customWidth="1"/>
    <col min="12601" max="12602" width="11.5703125" style="1" customWidth="1"/>
    <col min="12603" max="12603" width="21.85546875" style="1" customWidth="1"/>
    <col min="12604" max="12795" width="11.5703125" style="1"/>
    <col min="12796" max="12796" width="21.85546875" style="1" customWidth="1"/>
    <col min="12797" max="12797" width="13.85546875" style="1" customWidth="1"/>
    <col min="12798" max="12798" width="38.7109375" style="1" customWidth="1"/>
    <col min="12799" max="12799" width="3" style="1" bestFit="1" customWidth="1"/>
    <col min="12800" max="12800" width="32.28515625" style="1" customWidth="1"/>
    <col min="12801" max="12801" width="46.28515625" style="1" customWidth="1"/>
    <col min="12802" max="12802" width="19" style="1" customWidth="1"/>
    <col min="12803" max="12803" width="0" style="1" hidden="1" customWidth="1"/>
    <col min="12804" max="12804" width="17.7109375" style="1" customWidth="1"/>
    <col min="12805" max="12805" width="0" style="1" hidden="1" customWidth="1"/>
    <col min="12806" max="12806" width="22.28515625" style="1" customWidth="1"/>
    <col min="12807" max="12807" width="5.28515625" style="1" customWidth="1"/>
    <col min="12808" max="12808" width="36.28515625" style="1" customWidth="1"/>
    <col min="12809" max="12809" width="5.7109375" style="1" customWidth="1"/>
    <col min="12810" max="12810" width="0" style="1" hidden="1" customWidth="1"/>
    <col min="12811" max="12811" width="20.7109375" style="1" customWidth="1"/>
    <col min="12812" max="12812" width="4.85546875" style="1" customWidth="1"/>
    <col min="12813" max="12813" width="0" style="1" hidden="1" customWidth="1"/>
    <col min="12814" max="12814" width="24.7109375" style="1" customWidth="1"/>
    <col min="12815" max="12815" width="12.28515625" style="1" customWidth="1"/>
    <col min="12816" max="12816" width="0" style="1" hidden="1" customWidth="1"/>
    <col min="12817" max="12817" width="3.42578125" style="1" customWidth="1"/>
    <col min="12818" max="12818" width="0" style="1" hidden="1" customWidth="1"/>
    <col min="12819" max="12819" width="17.7109375" style="1" customWidth="1"/>
    <col min="12820" max="12820" width="3.42578125" style="1" customWidth="1"/>
    <col min="12821" max="12821" width="0" style="1" hidden="1" customWidth="1"/>
    <col min="12822" max="12822" width="23.7109375" style="1" customWidth="1"/>
    <col min="12823" max="12823" width="10" style="1" customWidth="1"/>
    <col min="12824" max="12824" width="0" style="1" hidden="1" customWidth="1"/>
    <col min="12825" max="12826" width="14.7109375" style="1" customWidth="1"/>
    <col min="12827" max="12827" width="12.85546875" style="1" customWidth="1"/>
    <col min="12828" max="12828" width="3.28515625" style="1" customWidth="1"/>
    <col min="12829" max="12829" width="30.28515625" style="1" customWidth="1"/>
    <col min="12830" max="12830" width="5" style="1" customWidth="1"/>
    <col min="12831" max="12831" width="0" style="1" hidden="1" customWidth="1"/>
    <col min="12832" max="12832" width="14.28515625" style="1" customWidth="1"/>
    <col min="12833" max="12833" width="5.7109375" style="1" customWidth="1"/>
    <col min="12834" max="12834" width="0" style="1" hidden="1" customWidth="1"/>
    <col min="12835" max="12835" width="17.28515625" style="1" customWidth="1"/>
    <col min="12836" max="12836" width="12.7109375" style="1" customWidth="1"/>
    <col min="12837" max="12837" width="0" style="1" hidden="1" customWidth="1"/>
    <col min="12838" max="12838" width="5.28515625" style="1" customWidth="1"/>
    <col min="12839" max="12839" width="0" style="1" hidden="1" customWidth="1"/>
    <col min="12840" max="12840" width="17" style="1" customWidth="1"/>
    <col min="12841" max="12841" width="6.28515625" style="1" customWidth="1"/>
    <col min="12842" max="12842" width="0" style="1" hidden="1" customWidth="1"/>
    <col min="12843" max="12843" width="14.28515625" style="1" customWidth="1"/>
    <col min="12844" max="12844" width="7.5703125" style="1" customWidth="1"/>
    <col min="12845" max="12845" width="0" style="1" hidden="1" customWidth="1"/>
    <col min="12846" max="12847" width="14.28515625" style="1" customWidth="1"/>
    <col min="12848" max="12848" width="20.85546875" style="1" customWidth="1"/>
    <col min="12849" max="12849" width="14.42578125" style="1" customWidth="1"/>
    <col min="12850" max="12850" width="15" style="1" customWidth="1"/>
    <col min="12851" max="12851" width="2.7109375" style="1" customWidth="1"/>
    <col min="12852" max="12852" width="11.7109375" style="1" customWidth="1"/>
    <col min="12853" max="12853" width="11.5703125" style="1" customWidth="1"/>
    <col min="12854" max="12854" width="2.28515625" style="1" customWidth="1"/>
    <col min="12855" max="12855" width="41" style="1" customWidth="1"/>
    <col min="12856" max="12856" width="14.28515625" style="1" customWidth="1"/>
    <col min="12857" max="12858" width="11.5703125" style="1" customWidth="1"/>
    <col min="12859" max="12859" width="21.85546875" style="1" customWidth="1"/>
    <col min="12860" max="13051" width="11.5703125" style="1"/>
    <col min="13052" max="13052" width="21.85546875" style="1" customWidth="1"/>
    <col min="13053" max="13053" width="13.85546875" style="1" customWidth="1"/>
    <col min="13054" max="13054" width="38.7109375" style="1" customWidth="1"/>
    <col min="13055" max="13055" width="3" style="1" bestFit="1" customWidth="1"/>
    <col min="13056" max="13056" width="32.28515625" style="1" customWidth="1"/>
    <col min="13057" max="13057" width="46.28515625" style="1" customWidth="1"/>
    <col min="13058" max="13058" width="19" style="1" customWidth="1"/>
    <col min="13059" max="13059" width="0" style="1" hidden="1" customWidth="1"/>
    <col min="13060" max="13060" width="17.7109375" style="1" customWidth="1"/>
    <col min="13061" max="13061" width="0" style="1" hidden="1" customWidth="1"/>
    <col min="13062" max="13062" width="22.28515625" style="1" customWidth="1"/>
    <col min="13063" max="13063" width="5.28515625" style="1" customWidth="1"/>
    <col min="13064" max="13064" width="36.28515625" style="1" customWidth="1"/>
    <col min="13065" max="13065" width="5.7109375" style="1" customWidth="1"/>
    <col min="13066" max="13066" width="0" style="1" hidden="1" customWidth="1"/>
    <col min="13067" max="13067" width="20.7109375" style="1" customWidth="1"/>
    <col min="13068" max="13068" width="4.85546875" style="1" customWidth="1"/>
    <col min="13069" max="13069" width="0" style="1" hidden="1" customWidth="1"/>
    <col min="13070" max="13070" width="24.7109375" style="1" customWidth="1"/>
    <col min="13071" max="13071" width="12.28515625" style="1" customWidth="1"/>
    <col min="13072" max="13072" width="0" style="1" hidden="1" customWidth="1"/>
    <col min="13073" max="13073" width="3.42578125" style="1" customWidth="1"/>
    <col min="13074" max="13074" width="0" style="1" hidden="1" customWidth="1"/>
    <col min="13075" max="13075" width="17.7109375" style="1" customWidth="1"/>
    <col min="13076" max="13076" width="3.42578125" style="1" customWidth="1"/>
    <col min="13077" max="13077" width="0" style="1" hidden="1" customWidth="1"/>
    <col min="13078" max="13078" width="23.7109375" style="1" customWidth="1"/>
    <col min="13079" max="13079" width="10" style="1" customWidth="1"/>
    <col min="13080" max="13080" width="0" style="1" hidden="1" customWidth="1"/>
    <col min="13081" max="13082" width="14.7109375" style="1" customWidth="1"/>
    <col min="13083" max="13083" width="12.85546875" style="1" customWidth="1"/>
    <col min="13084" max="13084" width="3.28515625" style="1" customWidth="1"/>
    <col min="13085" max="13085" width="30.28515625" style="1" customWidth="1"/>
    <col min="13086" max="13086" width="5" style="1" customWidth="1"/>
    <col min="13087" max="13087" width="0" style="1" hidden="1" customWidth="1"/>
    <col min="13088" max="13088" width="14.28515625" style="1" customWidth="1"/>
    <col min="13089" max="13089" width="5.7109375" style="1" customWidth="1"/>
    <col min="13090" max="13090" width="0" style="1" hidden="1" customWidth="1"/>
    <col min="13091" max="13091" width="17.28515625" style="1" customWidth="1"/>
    <col min="13092" max="13092" width="12.7109375" style="1" customWidth="1"/>
    <col min="13093" max="13093" width="0" style="1" hidden="1" customWidth="1"/>
    <col min="13094" max="13094" width="5.28515625" style="1" customWidth="1"/>
    <col min="13095" max="13095" width="0" style="1" hidden="1" customWidth="1"/>
    <col min="13096" max="13096" width="17" style="1" customWidth="1"/>
    <col min="13097" max="13097" width="6.28515625" style="1" customWidth="1"/>
    <col min="13098" max="13098" width="0" style="1" hidden="1" customWidth="1"/>
    <col min="13099" max="13099" width="14.28515625" style="1" customWidth="1"/>
    <col min="13100" max="13100" width="7.5703125" style="1" customWidth="1"/>
    <col min="13101" max="13101" width="0" style="1" hidden="1" customWidth="1"/>
    <col min="13102" max="13103" width="14.28515625" style="1" customWidth="1"/>
    <col min="13104" max="13104" width="20.85546875" style="1" customWidth="1"/>
    <col min="13105" max="13105" width="14.42578125" style="1" customWidth="1"/>
    <col min="13106" max="13106" width="15" style="1" customWidth="1"/>
    <col min="13107" max="13107" width="2.7109375" style="1" customWidth="1"/>
    <col min="13108" max="13108" width="11.7109375" style="1" customWidth="1"/>
    <col min="13109" max="13109" width="11.5703125" style="1" customWidth="1"/>
    <col min="13110" max="13110" width="2.28515625" style="1" customWidth="1"/>
    <col min="13111" max="13111" width="41" style="1" customWidth="1"/>
    <col min="13112" max="13112" width="14.28515625" style="1" customWidth="1"/>
    <col min="13113" max="13114" width="11.5703125" style="1" customWidth="1"/>
    <col min="13115" max="13115" width="21.85546875" style="1" customWidth="1"/>
    <col min="13116" max="13307" width="11.5703125" style="1"/>
    <col min="13308" max="13308" width="21.85546875" style="1" customWidth="1"/>
    <col min="13309" max="13309" width="13.85546875" style="1" customWidth="1"/>
    <col min="13310" max="13310" width="38.7109375" style="1" customWidth="1"/>
    <col min="13311" max="13311" width="3" style="1" bestFit="1" customWidth="1"/>
    <col min="13312" max="13312" width="32.28515625" style="1" customWidth="1"/>
    <col min="13313" max="13313" width="46.28515625" style="1" customWidth="1"/>
    <col min="13314" max="13314" width="19" style="1" customWidth="1"/>
    <col min="13315" max="13315" width="0" style="1" hidden="1" customWidth="1"/>
    <col min="13316" max="13316" width="17.7109375" style="1" customWidth="1"/>
    <col min="13317" max="13317" width="0" style="1" hidden="1" customWidth="1"/>
    <col min="13318" max="13318" width="22.28515625" style="1" customWidth="1"/>
    <col min="13319" max="13319" width="5.28515625" style="1" customWidth="1"/>
    <col min="13320" max="13320" width="36.28515625" style="1" customWidth="1"/>
    <col min="13321" max="13321" width="5.7109375" style="1" customWidth="1"/>
    <col min="13322" max="13322" width="0" style="1" hidden="1" customWidth="1"/>
    <col min="13323" max="13323" width="20.7109375" style="1" customWidth="1"/>
    <col min="13324" max="13324" width="4.85546875" style="1" customWidth="1"/>
    <col min="13325" max="13325" width="0" style="1" hidden="1" customWidth="1"/>
    <col min="13326" max="13326" width="24.7109375" style="1" customWidth="1"/>
    <col min="13327" max="13327" width="12.28515625" style="1" customWidth="1"/>
    <col min="13328" max="13328" width="0" style="1" hidden="1" customWidth="1"/>
    <col min="13329" max="13329" width="3.42578125" style="1" customWidth="1"/>
    <col min="13330" max="13330" width="0" style="1" hidden="1" customWidth="1"/>
    <col min="13331" max="13331" width="17.7109375" style="1" customWidth="1"/>
    <col min="13332" max="13332" width="3.42578125" style="1" customWidth="1"/>
    <col min="13333" max="13333" width="0" style="1" hidden="1" customWidth="1"/>
    <col min="13334" max="13334" width="23.7109375" style="1" customWidth="1"/>
    <col min="13335" max="13335" width="10" style="1" customWidth="1"/>
    <col min="13336" max="13336" width="0" style="1" hidden="1" customWidth="1"/>
    <col min="13337" max="13338" width="14.7109375" style="1" customWidth="1"/>
    <col min="13339" max="13339" width="12.85546875" style="1" customWidth="1"/>
    <col min="13340" max="13340" width="3.28515625" style="1" customWidth="1"/>
    <col min="13341" max="13341" width="30.28515625" style="1" customWidth="1"/>
    <col min="13342" max="13342" width="5" style="1" customWidth="1"/>
    <col min="13343" max="13343" width="0" style="1" hidden="1" customWidth="1"/>
    <col min="13344" max="13344" width="14.28515625" style="1" customWidth="1"/>
    <col min="13345" max="13345" width="5.7109375" style="1" customWidth="1"/>
    <col min="13346" max="13346" width="0" style="1" hidden="1" customWidth="1"/>
    <col min="13347" max="13347" width="17.28515625" style="1" customWidth="1"/>
    <col min="13348" max="13348" width="12.7109375" style="1" customWidth="1"/>
    <col min="13349" max="13349" width="0" style="1" hidden="1" customWidth="1"/>
    <col min="13350" max="13350" width="5.28515625" style="1" customWidth="1"/>
    <col min="13351" max="13351" width="0" style="1" hidden="1" customWidth="1"/>
    <col min="13352" max="13352" width="17" style="1" customWidth="1"/>
    <col min="13353" max="13353" width="6.28515625" style="1" customWidth="1"/>
    <col min="13354" max="13354" width="0" style="1" hidden="1" customWidth="1"/>
    <col min="13355" max="13355" width="14.28515625" style="1" customWidth="1"/>
    <col min="13356" max="13356" width="7.5703125" style="1" customWidth="1"/>
    <col min="13357" max="13357" width="0" style="1" hidden="1" customWidth="1"/>
    <col min="13358" max="13359" width="14.28515625" style="1" customWidth="1"/>
    <col min="13360" max="13360" width="20.85546875" style="1" customWidth="1"/>
    <col min="13361" max="13361" width="14.42578125" style="1" customWidth="1"/>
    <col min="13362" max="13362" width="15" style="1" customWidth="1"/>
    <col min="13363" max="13363" width="2.7109375" style="1" customWidth="1"/>
    <col min="13364" max="13364" width="11.7109375" style="1" customWidth="1"/>
    <col min="13365" max="13365" width="11.5703125" style="1" customWidth="1"/>
    <col min="13366" max="13366" width="2.28515625" style="1" customWidth="1"/>
    <col min="13367" max="13367" width="41" style="1" customWidth="1"/>
    <col min="13368" max="13368" width="14.28515625" style="1" customWidth="1"/>
    <col min="13369" max="13370" width="11.5703125" style="1" customWidth="1"/>
    <col min="13371" max="13371" width="21.85546875" style="1" customWidth="1"/>
    <col min="13372" max="13563" width="11.5703125" style="1"/>
    <col min="13564" max="13564" width="21.85546875" style="1" customWidth="1"/>
    <col min="13565" max="13565" width="13.85546875" style="1" customWidth="1"/>
    <col min="13566" max="13566" width="38.7109375" style="1" customWidth="1"/>
    <col min="13567" max="13567" width="3" style="1" bestFit="1" customWidth="1"/>
    <col min="13568" max="13568" width="32.28515625" style="1" customWidth="1"/>
    <col min="13569" max="13569" width="46.28515625" style="1" customWidth="1"/>
    <col min="13570" max="13570" width="19" style="1" customWidth="1"/>
    <col min="13571" max="13571" width="0" style="1" hidden="1" customWidth="1"/>
    <col min="13572" max="13572" width="17.7109375" style="1" customWidth="1"/>
    <col min="13573" max="13573" width="0" style="1" hidden="1" customWidth="1"/>
    <col min="13574" max="13574" width="22.28515625" style="1" customWidth="1"/>
    <col min="13575" max="13575" width="5.28515625" style="1" customWidth="1"/>
    <col min="13576" max="13576" width="36.28515625" style="1" customWidth="1"/>
    <col min="13577" max="13577" width="5.7109375" style="1" customWidth="1"/>
    <col min="13578" max="13578" width="0" style="1" hidden="1" customWidth="1"/>
    <col min="13579" max="13579" width="20.7109375" style="1" customWidth="1"/>
    <col min="13580" max="13580" width="4.85546875" style="1" customWidth="1"/>
    <col min="13581" max="13581" width="0" style="1" hidden="1" customWidth="1"/>
    <col min="13582" max="13582" width="24.7109375" style="1" customWidth="1"/>
    <col min="13583" max="13583" width="12.28515625" style="1" customWidth="1"/>
    <col min="13584" max="13584" width="0" style="1" hidden="1" customWidth="1"/>
    <col min="13585" max="13585" width="3.42578125" style="1" customWidth="1"/>
    <col min="13586" max="13586" width="0" style="1" hidden="1" customWidth="1"/>
    <col min="13587" max="13587" width="17.7109375" style="1" customWidth="1"/>
    <col min="13588" max="13588" width="3.42578125" style="1" customWidth="1"/>
    <col min="13589" max="13589" width="0" style="1" hidden="1" customWidth="1"/>
    <col min="13590" max="13590" width="23.7109375" style="1" customWidth="1"/>
    <col min="13591" max="13591" width="10" style="1" customWidth="1"/>
    <col min="13592" max="13592" width="0" style="1" hidden="1" customWidth="1"/>
    <col min="13593" max="13594" width="14.7109375" style="1" customWidth="1"/>
    <col min="13595" max="13595" width="12.85546875" style="1" customWidth="1"/>
    <col min="13596" max="13596" width="3.28515625" style="1" customWidth="1"/>
    <col min="13597" max="13597" width="30.28515625" style="1" customWidth="1"/>
    <col min="13598" max="13598" width="5" style="1" customWidth="1"/>
    <col min="13599" max="13599" width="0" style="1" hidden="1" customWidth="1"/>
    <col min="13600" max="13600" width="14.28515625" style="1" customWidth="1"/>
    <col min="13601" max="13601" width="5.7109375" style="1" customWidth="1"/>
    <col min="13602" max="13602" width="0" style="1" hidden="1" customWidth="1"/>
    <col min="13603" max="13603" width="17.28515625" style="1" customWidth="1"/>
    <col min="13604" max="13604" width="12.7109375" style="1" customWidth="1"/>
    <col min="13605" max="13605" width="0" style="1" hidden="1" customWidth="1"/>
    <col min="13606" max="13606" width="5.28515625" style="1" customWidth="1"/>
    <col min="13607" max="13607" width="0" style="1" hidden="1" customWidth="1"/>
    <col min="13608" max="13608" width="17" style="1" customWidth="1"/>
    <col min="13609" max="13609" width="6.28515625" style="1" customWidth="1"/>
    <col min="13610" max="13610" width="0" style="1" hidden="1" customWidth="1"/>
    <col min="13611" max="13611" width="14.28515625" style="1" customWidth="1"/>
    <col min="13612" max="13612" width="7.5703125" style="1" customWidth="1"/>
    <col min="13613" max="13613" width="0" style="1" hidden="1" customWidth="1"/>
    <col min="13614" max="13615" width="14.28515625" style="1" customWidth="1"/>
    <col min="13616" max="13616" width="20.85546875" style="1" customWidth="1"/>
    <col min="13617" max="13617" width="14.42578125" style="1" customWidth="1"/>
    <col min="13618" max="13618" width="15" style="1" customWidth="1"/>
    <col min="13619" max="13619" width="2.7109375" style="1" customWidth="1"/>
    <col min="13620" max="13620" width="11.7109375" style="1" customWidth="1"/>
    <col min="13621" max="13621" width="11.5703125" style="1" customWidth="1"/>
    <col min="13622" max="13622" width="2.28515625" style="1" customWidth="1"/>
    <col min="13623" max="13623" width="41" style="1" customWidth="1"/>
    <col min="13624" max="13624" width="14.28515625" style="1" customWidth="1"/>
    <col min="13625" max="13626" width="11.5703125" style="1" customWidth="1"/>
    <col min="13627" max="13627" width="21.85546875" style="1" customWidth="1"/>
    <col min="13628" max="13819" width="11.5703125" style="1"/>
    <col min="13820" max="13820" width="21.85546875" style="1" customWidth="1"/>
    <col min="13821" max="13821" width="13.85546875" style="1" customWidth="1"/>
    <col min="13822" max="13822" width="38.7109375" style="1" customWidth="1"/>
    <col min="13823" max="13823" width="3" style="1" bestFit="1" customWidth="1"/>
    <col min="13824" max="13824" width="32.28515625" style="1" customWidth="1"/>
    <col min="13825" max="13825" width="46.28515625" style="1" customWidth="1"/>
    <col min="13826" max="13826" width="19" style="1" customWidth="1"/>
    <col min="13827" max="13827" width="0" style="1" hidden="1" customWidth="1"/>
    <col min="13828" max="13828" width="17.7109375" style="1" customWidth="1"/>
    <col min="13829" max="13829" width="0" style="1" hidden="1" customWidth="1"/>
    <col min="13830" max="13830" width="22.28515625" style="1" customWidth="1"/>
    <col min="13831" max="13831" width="5.28515625" style="1" customWidth="1"/>
    <col min="13832" max="13832" width="36.28515625" style="1" customWidth="1"/>
    <col min="13833" max="13833" width="5.7109375" style="1" customWidth="1"/>
    <col min="13834" max="13834" width="0" style="1" hidden="1" customWidth="1"/>
    <col min="13835" max="13835" width="20.7109375" style="1" customWidth="1"/>
    <col min="13836" max="13836" width="4.85546875" style="1" customWidth="1"/>
    <col min="13837" max="13837" width="0" style="1" hidden="1" customWidth="1"/>
    <col min="13838" max="13838" width="24.7109375" style="1" customWidth="1"/>
    <col min="13839" max="13839" width="12.28515625" style="1" customWidth="1"/>
    <col min="13840" max="13840" width="0" style="1" hidden="1" customWidth="1"/>
    <col min="13841" max="13841" width="3.42578125" style="1" customWidth="1"/>
    <col min="13842" max="13842" width="0" style="1" hidden="1" customWidth="1"/>
    <col min="13843" max="13843" width="17.7109375" style="1" customWidth="1"/>
    <col min="13844" max="13844" width="3.42578125" style="1" customWidth="1"/>
    <col min="13845" max="13845" width="0" style="1" hidden="1" customWidth="1"/>
    <col min="13846" max="13846" width="23.7109375" style="1" customWidth="1"/>
    <col min="13847" max="13847" width="10" style="1" customWidth="1"/>
    <col min="13848" max="13848" width="0" style="1" hidden="1" customWidth="1"/>
    <col min="13849" max="13850" width="14.7109375" style="1" customWidth="1"/>
    <col min="13851" max="13851" width="12.85546875" style="1" customWidth="1"/>
    <col min="13852" max="13852" width="3.28515625" style="1" customWidth="1"/>
    <col min="13853" max="13853" width="30.28515625" style="1" customWidth="1"/>
    <col min="13854" max="13854" width="5" style="1" customWidth="1"/>
    <col min="13855" max="13855" width="0" style="1" hidden="1" customWidth="1"/>
    <col min="13856" max="13856" width="14.28515625" style="1" customWidth="1"/>
    <col min="13857" max="13857" width="5.7109375" style="1" customWidth="1"/>
    <col min="13858" max="13858" width="0" style="1" hidden="1" customWidth="1"/>
    <col min="13859" max="13859" width="17.28515625" style="1" customWidth="1"/>
    <col min="13860" max="13860" width="12.7109375" style="1" customWidth="1"/>
    <col min="13861" max="13861" width="0" style="1" hidden="1" customWidth="1"/>
    <col min="13862" max="13862" width="5.28515625" style="1" customWidth="1"/>
    <col min="13863" max="13863" width="0" style="1" hidden="1" customWidth="1"/>
    <col min="13864" max="13864" width="17" style="1" customWidth="1"/>
    <col min="13865" max="13865" width="6.28515625" style="1" customWidth="1"/>
    <col min="13866" max="13866" width="0" style="1" hidden="1" customWidth="1"/>
    <col min="13867" max="13867" width="14.28515625" style="1" customWidth="1"/>
    <col min="13868" max="13868" width="7.5703125" style="1" customWidth="1"/>
    <col min="13869" max="13869" width="0" style="1" hidden="1" customWidth="1"/>
    <col min="13870" max="13871" width="14.28515625" style="1" customWidth="1"/>
    <col min="13872" max="13872" width="20.85546875" style="1" customWidth="1"/>
    <col min="13873" max="13873" width="14.42578125" style="1" customWidth="1"/>
    <col min="13874" max="13874" width="15" style="1" customWidth="1"/>
    <col min="13875" max="13875" width="2.7109375" style="1" customWidth="1"/>
    <col min="13876" max="13876" width="11.7109375" style="1" customWidth="1"/>
    <col min="13877" max="13877" width="11.5703125" style="1" customWidth="1"/>
    <col min="13878" max="13878" width="2.28515625" style="1" customWidth="1"/>
    <col min="13879" max="13879" width="41" style="1" customWidth="1"/>
    <col min="13880" max="13880" width="14.28515625" style="1" customWidth="1"/>
    <col min="13881" max="13882" width="11.5703125" style="1" customWidth="1"/>
    <col min="13883" max="13883" width="21.85546875" style="1" customWidth="1"/>
    <col min="13884" max="14075" width="11.5703125" style="1"/>
    <col min="14076" max="14076" width="21.85546875" style="1" customWidth="1"/>
    <col min="14077" max="14077" width="13.85546875" style="1" customWidth="1"/>
    <col min="14078" max="14078" width="38.7109375" style="1" customWidth="1"/>
    <col min="14079" max="14079" width="3" style="1" bestFit="1" customWidth="1"/>
    <col min="14080" max="14080" width="32.28515625" style="1" customWidth="1"/>
    <col min="14081" max="14081" width="46.28515625" style="1" customWidth="1"/>
    <col min="14082" max="14082" width="19" style="1" customWidth="1"/>
    <col min="14083" max="14083" width="0" style="1" hidden="1" customWidth="1"/>
    <col min="14084" max="14084" width="17.7109375" style="1" customWidth="1"/>
    <col min="14085" max="14085" width="0" style="1" hidden="1" customWidth="1"/>
    <col min="14086" max="14086" width="22.28515625" style="1" customWidth="1"/>
    <col min="14087" max="14087" width="5.28515625" style="1" customWidth="1"/>
    <col min="14088" max="14088" width="36.28515625" style="1" customWidth="1"/>
    <col min="14089" max="14089" width="5.7109375" style="1" customWidth="1"/>
    <col min="14090" max="14090" width="0" style="1" hidden="1" customWidth="1"/>
    <col min="14091" max="14091" width="20.7109375" style="1" customWidth="1"/>
    <col min="14092" max="14092" width="4.85546875" style="1" customWidth="1"/>
    <col min="14093" max="14093" width="0" style="1" hidden="1" customWidth="1"/>
    <col min="14094" max="14094" width="24.7109375" style="1" customWidth="1"/>
    <col min="14095" max="14095" width="12.28515625" style="1" customWidth="1"/>
    <col min="14096" max="14096" width="0" style="1" hidden="1" customWidth="1"/>
    <col min="14097" max="14097" width="3.42578125" style="1" customWidth="1"/>
    <col min="14098" max="14098" width="0" style="1" hidden="1" customWidth="1"/>
    <col min="14099" max="14099" width="17.7109375" style="1" customWidth="1"/>
    <col min="14100" max="14100" width="3.42578125" style="1" customWidth="1"/>
    <col min="14101" max="14101" width="0" style="1" hidden="1" customWidth="1"/>
    <col min="14102" max="14102" width="23.7109375" style="1" customWidth="1"/>
    <col min="14103" max="14103" width="10" style="1" customWidth="1"/>
    <col min="14104" max="14104" width="0" style="1" hidden="1" customWidth="1"/>
    <col min="14105" max="14106" width="14.7109375" style="1" customWidth="1"/>
    <col min="14107" max="14107" width="12.85546875" style="1" customWidth="1"/>
    <col min="14108" max="14108" width="3.28515625" style="1" customWidth="1"/>
    <col min="14109" max="14109" width="30.28515625" style="1" customWidth="1"/>
    <col min="14110" max="14110" width="5" style="1" customWidth="1"/>
    <col min="14111" max="14111" width="0" style="1" hidden="1" customWidth="1"/>
    <col min="14112" max="14112" width="14.28515625" style="1" customWidth="1"/>
    <col min="14113" max="14113" width="5.7109375" style="1" customWidth="1"/>
    <col min="14114" max="14114" width="0" style="1" hidden="1" customWidth="1"/>
    <col min="14115" max="14115" width="17.28515625" style="1" customWidth="1"/>
    <col min="14116" max="14116" width="12.7109375" style="1" customWidth="1"/>
    <col min="14117" max="14117" width="0" style="1" hidden="1" customWidth="1"/>
    <col min="14118" max="14118" width="5.28515625" style="1" customWidth="1"/>
    <col min="14119" max="14119" width="0" style="1" hidden="1" customWidth="1"/>
    <col min="14120" max="14120" width="17" style="1" customWidth="1"/>
    <col min="14121" max="14121" width="6.28515625" style="1" customWidth="1"/>
    <col min="14122" max="14122" width="0" style="1" hidden="1" customWidth="1"/>
    <col min="14123" max="14123" width="14.28515625" style="1" customWidth="1"/>
    <col min="14124" max="14124" width="7.5703125" style="1" customWidth="1"/>
    <col min="14125" max="14125" width="0" style="1" hidden="1" customWidth="1"/>
    <col min="14126" max="14127" width="14.28515625" style="1" customWidth="1"/>
    <col min="14128" max="14128" width="20.85546875" style="1" customWidth="1"/>
    <col min="14129" max="14129" width="14.42578125" style="1" customWidth="1"/>
    <col min="14130" max="14130" width="15" style="1" customWidth="1"/>
    <col min="14131" max="14131" width="2.7109375" style="1" customWidth="1"/>
    <col min="14132" max="14132" width="11.7109375" style="1" customWidth="1"/>
    <col min="14133" max="14133" width="11.5703125" style="1" customWidth="1"/>
    <col min="14134" max="14134" width="2.28515625" style="1" customWidth="1"/>
    <col min="14135" max="14135" width="41" style="1" customWidth="1"/>
    <col min="14136" max="14136" width="14.28515625" style="1" customWidth="1"/>
    <col min="14137" max="14138" width="11.5703125" style="1" customWidth="1"/>
    <col min="14139" max="14139" width="21.85546875" style="1" customWidth="1"/>
    <col min="14140" max="14331" width="11.5703125" style="1"/>
    <col min="14332" max="14332" width="21.85546875" style="1" customWidth="1"/>
    <col min="14333" max="14333" width="13.85546875" style="1" customWidth="1"/>
    <col min="14334" max="14334" width="38.7109375" style="1" customWidth="1"/>
    <col min="14335" max="14335" width="3" style="1" bestFit="1" customWidth="1"/>
    <col min="14336" max="14336" width="32.28515625" style="1" customWidth="1"/>
    <col min="14337" max="14337" width="46.28515625" style="1" customWidth="1"/>
    <col min="14338" max="14338" width="19" style="1" customWidth="1"/>
    <col min="14339" max="14339" width="0" style="1" hidden="1" customWidth="1"/>
    <col min="14340" max="14340" width="17.7109375" style="1" customWidth="1"/>
    <col min="14341" max="14341" width="0" style="1" hidden="1" customWidth="1"/>
    <col min="14342" max="14342" width="22.28515625" style="1" customWidth="1"/>
    <col min="14343" max="14343" width="5.28515625" style="1" customWidth="1"/>
    <col min="14344" max="14344" width="36.28515625" style="1" customWidth="1"/>
    <col min="14345" max="14345" width="5.7109375" style="1" customWidth="1"/>
    <col min="14346" max="14346" width="0" style="1" hidden="1" customWidth="1"/>
    <col min="14347" max="14347" width="20.7109375" style="1" customWidth="1"/>
    <col min="14348" max="14348" width="4.85546875" style="1" customWidth="1"/>
    <col min="14349" max="14349" width="0" style="1" hidden="1" customWidth="1"/>
    <col min="14350" max="14350" width="24.7109375" style="1" customWidth="1"/>
    <col min="14351" max="14351" width="12.28515625" style="1" customWidth="1"/>
    <col min="14352" max="14352" width="0" style="1" hidden="1" customWidth="1"/>
    <col min="14353" max="14353" width="3.42578125" style="1" customWidth="1"/>
    <col min="14354" max="14354" width="0" style="1" hidden="1" customWidth="1"/>
    <col min="14355" max="14355" width="17.7109375" style="1" customWidth="1"/>
    <col min="14356" max="14356" width="3.42578125" style="1" customWidth="1"/>
    <col min="14357" max="14357" width="0" style="1" hidden="1" customWidth="1"/>
    <col min="14358" max="14358" width="23.7109375" style="1" customWidth="1"/>
    <col min="14359" max="14359" width="10" style="1" customWidth="1"/>
    <col min="14360" max="14360" width="0" style="1" hidden="1" customWidth="1"/>
    <col min="14361" max="14362" width="14.7109375" style="1" customWidth="1"/>
    <col min="14363" max="14363" width="12.85546875" style="1" customWidth="1"/>
    <col min="14364" max="14364" width="3.28515625" style="1" customWidth="1"/>
    <col min="14365" max="14365" width="30.28515625" style="1" customWidth="1"/>
    <col min="14366" max="14366" width="5" style="1" customWidth="1"/>
    <col min="14367" max="14367" width="0" style="1" hidden="1" customWidth="1"/>
    <col min="14368" max="14368" width="14.28515625" style="1" customWidth="1"/>
    <col min="14369" max="14369" width="5.7109375" style="1" customWidth="1"/>
    <col min="14370" max="14370" width="0" style="1" hidden="1" customWidth="1"/>
    <col min="14371" max="14371" width="17.28515625" style="1" customWidth="1"/>
    <col min="14372" max="14372" width="12.7109375" style="1" customWidth="1"/>
    <col min="14373" max="14373" width="0" style="1" hidden="1" customWidth="1"/>
    <col min="14374" max="14374" width="5.28515625" style="1" customWidth="1"/>
    <col min="14375" max="14375" width="0" style="1" hidden="1" customWidth="1"/>
    <col min="14376" max="14376" width="17" style="1" customWidth="1"/>
    <col min="14377" max="14377" width="6.28515625" style="1" customWidth="1"/>
    <col min="14378" max="14378" width="0" style="1" hidden="1" customWidth="1"/>
    <col min="14379" max="14379" width="14.28515625" style="1" customWidth="1"/>
    <col min="14380" max="14380" width="7.5703125" style="1" customWidth="1"/>
    <col min="14381" max="14381" width="0" style="1" hidden="1" customWidth="1"/>
    <col min="14382" max="14383" width="14.28515625" style="1" customWidth="1"/>
    <col min="14384" max="14384" width="20.85546875" style="1" customWidth="1"/>
    <col min="14385" max="14385" width="14.42578125" style="1" customWidth="1"/>
    <col min="14386" max="14386" width="15" style="1" customWidth="1"/>
    <col min="14387" max="14387" width="2.7109375" style="1" customWidth="1"/>
    <col min="14388" max="14388" width="11.7109375" style="1" customWidth="1"/>
    <col min="14389" max="14389" width="11.5703125" style="1" customWidth="1"/>
    <col min="14390" max="14390" width="2.28515625" style="1" customWidth="1"/>
    <col min="14391" max="14391" width="41" style="1" customWidth="1"/>
    <col min="14392" max="14392" width="14.28515625" style="1" customWidth="1"/>
    <col min="14393" max="14394" width="11.5703125" style="1" customWidth="1"/>
    <col min="14395" max="14395" width="21.85546875" style="1" customWidth="1"/>
    <col min="14396" max="14587" width="11.5703125" style="1"/>
    <col min="14588" max="14588" width="21.85546875" style="1" customWidth="1"/>
    <col min="14589" max="14589" width="13.85546875" style="1" customWidth="1"/>
    <col min="14590" max="14590" width="38.7109375" style="1" customWidth="1"/>
    <col min="14591" max="14591" width="3" style="1" bestFit="1" customWidth="1"/>
    <col min="14592" max="14592" width="32.28515625" style="1" customWidth="1"/>
    <col min="14593" max="14593" width="46.28515625" style="1" customWidth="1"/>
    <col min="14594" max="14594" width="19" style="1" customWidth="1"/>
    <col min="14595" max="14595" width="0" style="1" hidden="1" customWidth="1"/>
    <col min="14596" max="14596" width="17.7109375" style="1" customWidth="1"/>
    <col min="14597" max="14597" width="0" style="1" hidden="1" customWidth="1"/>
    <col min="14598" max="14598" width="22.28515625" style="1" customWidth="1"/>
    <col min="14599" max="14599" width="5.28515625" style="1" customWidth="1"/>
    <col min="14600" max="14600" width="36.28515625" style="1" customWidth="1"/>
    <col min="14601" max="14601" width="5.7109375" style="1" customWidth="1"/>
    <col min="14602" max="14602" width="0" style="1" hidden="1" customWidth="1"/>
    <col min="14603" max="14603" width="20.7109375" style="1" customWidth="1"/>
    <col min="14604" max="14604" width="4.85546875" style="1" customWidth="1"/>
    <col min="14605" max="14605" width="0" style="1" hidden="1" customWidth="1"/>
    <col min="14606" max="14606" width="24.7109375" style="1" customWidth="1"/>
    <col min="14607" max="14607" width="12.28515625" style="1" customWidth="1"/>
    <col min="14608" max="14608" width="0" style="1" hidden="1" customWidth="1"/>
    <col min="14609" max="14609" width="3.42578125" style="1" customWidth="1"/>
    <col min="14610" max="14610" width="0" style="1" hidden="1" customWidth="1"/>
    <col min="14611" max="14611" width="17.7109375" style="1" customWidth="1"/>
    <col min="14612" max="14612" width="3.42578125" style="1" customWidth="1"/>
    <col min="14613" max="14613" width="0" style="1" hidden="1" customWidth="1"/>
    <col min="14614" max="14614" width="23.7109375" style="1" customWidth="1"/>
    <col min="14615" max="14615" width="10" style="1" customWidth="1"/>
    <col min="14616" max="14616" width="0" style="1" hidden="1" customWidth="1"/>
    <col min="14617" max="14618" width="14.7109375" style="1" customWidth="1"/>
    <col min="14619" max="14619" width="12.85546875" style="1" customWidth="1"/>
    <col min="14620" max="14620" width="3.28515625" style="1" customWidth="1"/>
    <col min="14621" max="14621" width="30.28515625" style="1" customWidth="1"/>
    <col min="14622" max="14622" width="5" style="1" customWidth="1"/>
    <col min="14623" max="14623" width="0" style="1" hidden="1" customWidth="1"/>
    <col min="14624" max="14624" width="14.28515625" style="1" customWidth="1"/>
    <col min="14625" max="14625" width="5.7109375" style="1" customWidth="1"/>
    <col min="14626" max="14626" width="0" style="1" hidden="1" customWidth="1"/>
    <col min="14627" max="14627" width="17.28515625" style="1" customWidth="1"/>
    <col min="14628" max="14628" width="12.7109375" style="1" customWidth="1"/>
    <col min="14629" max="14629" width="0" style="1" hidden="1" customWidth="1"/>
    <col min="14630" max="14630" width="5.28515625" style="1" customWidth="1"/>
    <col min="14631" max="14631" width="0" style="1" hidden="1" customWidth="1"/>
    <col min="14632" max="14632" width="17" style="1" customWidth="1"/>
    <col min="14633" max="14633" width="6.28515625" style="1" customWidth="1"/>
    <col min="14634" max="14634" width="0" style="1" hidden="1" customWidth="1"/>
    <col min="14635" max="14635" width="14.28515625" style="1" customWidth="1"/>
    <col min="14636" max="14636" width="7.5703125" style="1" customWidth="1"/>
    <col min="14637" max="14637" width="0" style="1" hidden="1" customWidth="1"/>
    <col min="14638" max="14639" width="14.28515625" style="1" customWidth="1"/>
    <col min="14640" max="14640" width="20.85546875" style="1" customWidth="1"/>
    <col min="14641" max="14641" width="14.42578125" style="1" customWidth="1"/>
    <col min="14642" max="14642" width="15" style="1" customWidth="1"/>
    <col min="14643" max="14643" width="2.7109375" style="1" customWidth="1"/>
    <col min="14644" max="14644" width="11.7109375" style="1" customWidth="1"/>
    <col min="14645" max="14645" width="11.5703125" style="1" customWidth="1"/>
    <col min="14646" max="14646" width="2.28515625" style="1" customWidth="1"/>
    <col min="14647" max="14647" width="41" style="1" customWidth="1"/>
    <col min="14648" max="14648" width="14.28515625" style="1" customWidth="1"/>
    <col min="14649" max="14650" width="11.5703125" style="1" customWidth="1"/>
    <col min="14651" max="14651" width="21.85546875" style="1" customWidth="1"/>
    <col min="14652" max="14843" width="11.5703125" style="1"/>
    <col min="14844" max="14844" width="21.85546875" style="1" customWidth="1"/>
    <col min="14845" max="14845" width="13.85546875" style="1" customWidth="1"/>
    <col min="14846" max="14846" width="38.7109375" style="1" customWidth="1"/>
    <col min="14847" max="14847" width="3" style="1" bestFit="1" customWidth="1"/>
    <col min="14848" max="14848" width="32.28515625" style="1" customWidth="1"/>
    <col min="14849" max="14849" width="46.28515625" style="1" customWidth="1"/>
    <col min="14850" max="14850" width="19" style="1" customWidth="1"/>
    <col min="14851" max="14851" width="0" style="1" hidden="1" customWidth="1"/>
    <col min="14852" max="14852" width="17.7109375" style="1" customWidth="1"/>
    <col min="14853" max="14853" width="0" style="1" hidden="1" customWidth="1"/>
    <col min="14854" max="14854" width="22.28515625" style="1" customWidth="1"/>
    <col min="14855" max="14855" width="5.28515625" style="1" customWidth="1"/>
    <col min="14856" max="14856" width="36.28515625" style="1" customWidth="1"/>
    <col min="14857" max="14857" width="5.7109375" style="1" customWidth="1"/>
    <col min="14858" max="14858" width="0" style="1" hidden="1" customWidth="1"/>
    <col min="14859" max="14859" width="20.7109375" style="1" customWidth="1"/>
    <col min="14860" max="14860" width="4.85546875" style="1" customWidth="1"/>
    <col min="14861" max="14861" width="0" style="1" hidden="1" customWidth="1"/>
    <col min="14862" max="14862" width="24.7109375" style="1" customWidth="1"/>
    <col min="14863" max="14863" width="12.28515625" style="1" customWidth="1"/>
    <col min="14864" max="14864" width="0" style="1" hidden="1" customWidth="1"/>
    <col min="14865" max="14865" width="3.42578125" style="1" customWidth="1"/>
    <col min="14866" max="14866" width="0" style="1" hidden="1" customWidth="1"/>
    <col min="14867" max="14867" width="17.7109375" style="1" customWidth="1"/>
    <col min="14868" max="14868" width="3.42578125" style="1" customWidth="1"/>
    <col min="14869" max="14869" width="0" style="1" hidden="1" customWidth="1"/>
    <col min="14870" max="14870" width="23.7109375" style="1" customWidth="1"/>
    <col min="14871" max="14871" width="10" style="1" customWidth="1"/>
    <col min="14872" max="14872" width="0" style="1" hidden="1" customWidth="1"/>
    <col min="14873" max="14874" width="14.7109375" style="1" customWidth="1"/>
    <col min="14875" max="14875" width="12.85546875" style="1" customWidth="1"/>
    <col min="14876" max="14876" width="3.28515625" style="1" customWidth="1"/>
    <col min="14877" max="14877" width="30.28515625" style="1" customWidth="1"/>
    <col min="14878" max="14878" width="5" style="1" customWidth="1"/>
    <col min="14879" max="14879" width="0" style="1" hidden="1" customWidth="1"/>
    <col min="14880" max="14880" width="14.28515625" style="1" customWidth="1"/>
    <col min="14881" max="14881" width="5.7109375" style="1" customWidth="1"/>
    <col min="14882" max="14882" width="0" style="1" hidden="1" customWidth="1"/>
    <col min="14883" max="14883" width="17.28515625" style="1" customWidth="1"/>
    <col min="14884" max="14884" width="12.7109375" style="1" customWidth="1"/>
    <col min="14885" max="14885" width="0" style="1" hidden="1" customWidth="1"/>
    <col min="14886" max="14886" width="5.28515625" style="1" customWidth="1"/>
    <col min="14887" max="14887" width="0" style="1" hidden="1" customWidth="1"/>
    <col min="14888" max="14888" width="17" style="1" customWidth="1"/>
    <col min="14889" max="14889" width="6.28515625" style="1" customWidth="1"/>
    <col min="14890" max="14890" width="0" style="1" hidden="1" customWidth="1"/>
    <col min="14891" max="14891" width="14.28515625" style="1" customWidth="1"/>
    <col min="14892" max="14892" width="7.5703125" style="1" customWidth="1"/>
    <col min="14893" max="14893" width="0" style="1" hidden="1" customWidth="1"/>
    <col min="14894" max="14895" width="14.28515625" style="1" customWidth="1"/>
    <col min="14896" max="14896" width="20.85546875" style="1" customWidth="1"/>
    <col min="14897" max="14897" width="14.42578125" style="1" customWidth="1"/>
    <col min="14898" max="14898" width="15" style="1" customWidth="1"/>
    <col min="14899" max="14899" width="2.7109375" style="1" customWidth="1"/>
    <col min="14900" max="14900" width="11.7109375" style="1" customWidth="1"/>
    <col min="14901" max="14901" width="11.5703125" style="1" customWidth="1"/>
    <col min="14902" max="14902" width="2.28515625" style="1" customWidth="1"/>
    <col min="14903" max="14903" width="41" style="1" customWidth="1"/>
    <col min="14904" max="14904" width="14.28515625" style="1" customWidth="1"/>
    <col min="14905" max="14906" width="11.5703125" style="1" customWidth="1"/>
    <col min="14907" max="14907" width="21.85546875" style="1" customWidth="1"/>
    <col min="14908" max="15099" width="11.5703125" style="1"/>
    <col min="15100" max="15100" width="21.85546875" style="1" customWidth="1"/>
    <col min="15101" max="15101" width="13.85546875" style="1" customWidth="1"/>
    <col min="15102" max="15102" width="38.7109375" style="1" customWidth="1"/>
    <col min="15103" max="15103" width="3" style="1" bestFit="1" customWidth="1"/>
    <col min="15104" max="15104" width="32.28515625" style="1" customWidth="1"/>
    <col min="15105" max="15105" width="46.28515625" style="1" customWidth="1"/>
    <col min="15106" max="15106" width="19" style="1" customWidth="1"/>
    <col min="15107" max="15107" width="0" style="1" hidden="1" customWidth="1"/>
    <col min="15108" max="15108" width="17.7109375" style="1" customWidth="1"/>
    <col min="15109" max="15109" width="0" style="1" hidden="1" customWidth="1"/>
    <col min="15110" max="15110" width="22.28515625" style="1" customWidth="1"/>
    <col min="15111" max="15111" width="5.28515625" style="1" customWidth="1"/>
    <col min="15112" max="15112" width="36.28515625" style="1" customWidth="1"/>
    <col min="15113" max="15113" width="5.7109375" style="1" customWidth="1"/>
    <col min="15114" max="15114" width="0" style="1" hidden="1" customWidth="1"/>
    <col min="15115" max="15115" width="20.7109375" style="1" customWidth="1"/>
    <col min="15116" max="15116" width="4.85546875" style="1" customWidth="1"/>
    <col min="15117" max="15117" width="0" style="1" hidden="1" customWidth="1"/>
    <col min="15118" max="15118" width="24.7109375" style="1" customWidth="1"/>
    <col min="15119" max="15119" width="12.28515625" style="1" customWidth="1"/>
    <col min="15120" max="15120" width="0" style="1" hidden="1" customWidth="1"/>
    <col min="15121" max="15121" width="3.42578125" style="1" customWidth="1"/>
    <col min="15122" max="15122" width="0" style="1" hidden="1" customWidth="1"/>
    <col min="15123" max="15123" width="17.7109375" style="1" customWidth="1"/>
    <col min="15124" max="15124" width="3.42578125" style="1" customWidth="1"/>
    <col min="15125" max="15125" width="0" style="1" hidden="1" customWidth="1"/>
    <col min="15126" max="15126" width="23.7109375" style="1" customWidth="1"/>
    <col min="15127" max="15127" width="10" style="1" customWidth="1"/>
    <col min="15128" max="15128" width="0" style="1" hidden="1" customWidth="1"/>
    <col min="15129" max="15130" width="14.7109375" style="1" customWidth="1"/>
    <col min="15131" max="15131" width="12.85546875" style="1" customWidth="1"/>
    <col min="15132" max="15132" width="3.28515625" style="1" customWidth="1"/>
    <col min="15133" max="15133" width="30.28515625" style="1" customWidth="1"/>
    <col min="15134" max="15134" width="5" style="1" customWidth="1"/>
    <col min="15135" max="15135" width="0" style="1" hidden="1" customWidth="1"/>
    <col min="15136" max="15136" width="14.28515625" style="1" customWidth="1"/>
    <col min="15137" max="15137" width="5.7109375" style="1" customWidth="1"/>
    <col min="15138" max="15138" width="0" style="1" hidden="1" customWidth="1"/>
    <col min="15139" max="15139" width="17.28515625" style="1" customWidth="1"/>
    <col min="15140" max="15140" width="12.7109375" style="1" customWidth="1"/>
    <col min="15141" max="15141" width="0" style="1" hidden="1" customWidth="1"/>
    <col min="15142" max="15142" width="5.28515625" style="1" customWidth="1"/>
    <col min="15143" max="15143" width="0" style="1" hidden="1" customWidth="1"/>
    <col min="15144" max="15144" width="17" style="1" customWidth="1"/>
    <col min="15145" max="15145" width="6.28515625" style="1" customWidth="1"/>
    <col min="15146" max="15146" width="0" style="1" hidden="1" customWidth="1"/>
    <col min="15147" max="15147" width="14.28515625" style="1" customWidth="1"/>
    <col min="15148" max="15148" width="7.5703125" style="1" customWidth="1"/>
    <col min="15149" max="15149" width="0" style="1" hidden="1" customWidth="1"/>
    <col min="15150" max="15151" width="14.28515625" style="1" customWidth="1"/>
    <col min="15152" max="15152" width="20.85546875" style="1" customWidth="1"/>
    <col min="15153" max="15153" width="14.42578125" style="1" customWidth="1"/>
    <col min="15154" max="15154" width="15" style="1" customWidth="1"/>
    <col min="15155" max="15155" width="2.7109375" style="1" customWidth="1"/>
    <col min="15156" max="15156" width="11.7109375" style="1" customWidth="1"/>
    <col min="15157" max="15157" width="11.5703125" style="1" customWidth="1"/>
    <col min="15158" max="15158" width="2.28515625" style="1" customWidth="1"/>
    <col min="15159" max="15159" width="41" style="1" customWidth="1"/>
    <col min="15160" max="15160" width="14.28515625" style="1" customWidth="1"/>
    <col min="15161" max="15162" width="11.5703125" style="1" customWidth="1"/>
    <col min="15163" max="15163" width="21.85546875" style="1" customWidth="1"/>
    <col min="15164" max="15355" width="11.5703125" style="1"/>
    <col min="15356" max="15356" width="21.85546875" style="1" customWidth="1"/>
    <col min="15357" max="15357" width="13.85546875" style="1" customWidth="1"/>
    <col min="15358" max="15358" width="38.7109375" style="1" customWidth="1"/>
    <col min="15359" max="15359" width="3" style="1" bestFit="1" customWidth="1"/>
    <col min="15360" max="15360" width="32.28515625" style="1" customWidth="1"/>
    <col min="15361" max="15361" width="46.28515625" style="1" customWidth="1"/>
    <col min="15362" max="15362" width="19" style="1" customWidth="1"/>
    <col min="15363" max="15363" width="0" style="1" hidden="1" customWidth="1"/>
    <col min="15364" max="15364" width="17.7109375" style="1" customWidth="1"/>
    <col min="15365" max="15365" width="0" style="1" hidden="1" customWidth="1"/>
    <col min="15366" max="15366" width="22.28515625" style="1" customWidth="1"/>
    <col min="15367" max="15367" width="5.28515625" style="1" customWidth="1"/>
    <col min="15368" max="15368" width="36.28515625" style="1" customWidth="1"/>
    <col min="15369" max="15369" width="5.7109375" style="1" customWidth="1"/>
    <col min="15370" max="15370" width="0" style="1" hidden="1" customWidth="1"/>
    <col min="15371" max="15371" width="20.7109375" style="1" customWidth="1"/>
    <col min="15372" max="15372" width="4.85546875" style="1" customWidth="1"/>
    <col min="15373" max="15373" width="0" style="1" hidden="1" customWidth="1"/>
    <col min="15374" max="15374" width="24.7109375" style="1" customWidth="1"/>
    <col min="15375" max="15375" width="12.28515625" style="1" customWidth="1"/>
    <col min="15376" max="15376" width="0" style="1" hidden="1" customWidth="1"/>
    <col min="15377" max="15377" width="3.42578125" style="1" customWidth="1"/>
    <col min="15378" max="15378" width="0" style="1" hidden="1" customWidth="1"/>
    <col min="15379" max="15379" width="17.7109375" style="1" customWidth="1"/>
    <col min="15380" max="15380" width="3.42578125" style="1" customWidth="1"/>
    <col min="15381" max="15381" width="0" style="1" hidden="1" customWidth="1"/>
    <col min="15382" max="15382" width="23.7109375" style="1" customWidth="1"/>
    <col min="15383" max="15383" width="10" style="1" customWidth="1"/>
    <col min="15384" max="15384" width="0" style="1" hidden="1" customWidth="1"/>
    <col min="15385" max="15386" width="14.7109375" style="1" customWidth="1"/>
    <col min="15387" max="15387" width="12.85546875" style="1" customWidth="1"/>
    <col min="15388" max="15388" width="3.28515625" style="1" customWidth="1"/>
    <col min="15389" max="15389" width="30.28515625" style="1" customWidth="1"/>
    <col min="15390" max="15390" width="5" style="1" customWidth="1"/>
    <col min="15391" max="15391" width="0" style="1" hidden="1" customWidth="1"/>
    <col min="15392" max="15392" width="14.28515625" style="1" customWidth="1"/>
    <col min="15393" max="15393" width="5.7109375" style="1" customWidth="1"/>
    <col min="15394" max="15394" width="0" style="1" hidden="1" customWidth="1"/>
    <col min="15395" max="15395" width="17.28515625" style="1" customWidth="1"/>
    <col min="15396" max="15396" width="12.7109375" style="1" customWidth="1"/>
    <col min="15397" max="15397" width="0" style="1" hidden="1" customWidth="1"/>
    <col min="15398" max="15398" width="5.28515625" style="1" customWidth="1"/>
    <col min="15399" max="15399" width="0" style="1" hidden="1" customWidth="1"/>
    <col min="15400" max="15400" width="17" style="1" customWidth="1"/>
    <col min="15401" max="15401" width="6.28515625" style="1" customWidth="1"/>
    <col min="15402" max="15402" width="0" style="1" hidden="1" customWidth="1"/>
    <col min="15403" max="15403" width="14.28515625" style="1" customWidth="1"/>
    <col min="15404" max="15404" width="7.5703125" style="1" customWidth="1"/>
    <col min="15405" max="15405" width="0" style="1" hidden="1" customWidth="1"/>
    <col min="15406" max="15407" width="14.28515625" style="1" customWidth="1"/>
    <col min="15408" max="15408" width="20.85546875" style="1" customWidth="1"/>
    <col min="15409" max="15409" width="14.42578125" style="1" customWidth="1"/>
    <col min="15410" max="15410" width="15" style="1" customWidth="1"/>
    <col min="15411" max="15411" width="2.7109375" style="1" customWidth="1"/>
    <col min="15412" max="15412" width="11.7109375" style="1" customWidth="1"/>
    <col min="15413" max="15413" width="11.5703125" style="1" customWidth="1"/>
    <col min="15414" max="15414" width="2.28515625" style="1" customWidth="1"/>
    <col min="15415" max="15415" width="41" style="1" customWidth="1"/>
    <col min="15416" max="15416" width="14.28515625" style="1" customWidth="1"/>
    <col min="15417" max="15418" width="11.5703125" style="1" customWidth="1"/>
    <col min="15419" max="15419" width="21.85546875" style="1" customWidth="1"/>
    <col min="15420" max="15611" width="11.5703125" style="1"/>
    <col min="15612" max="15612" width="21.85546875" style="1" customWidth="1"/>
    <col min="15613" max="15613" width="13.85546875" style="1" customWidth="1"/>
    <col min="15614" max="15614" width="38.7109375" style="1" customWidth="1"/>
    <col min="15615" max="15615" width="3" style="1" bestFit="1" customWidth="1"/>
    <col min="15616" max="15616" width="32.28515625" style="1" customWidth="1"/>
    <col min="15617" max="15617" width="46.28515625" style="1" customWidth="1"/>
    <col min="15618" max="15618" width="19" style="1" customWidth="1"/>
    <col min="15619" max="15619" width="0" style="1" hidden="1" customWidth="1"/>
    <col min="15620" max="15620" width="17.7109375" style="1" customWidth="1"/>
    <col min="15621" max="15621" width="0" style="1" hidden="1" customWidth="1"/>
    <col min="15622" max="15622" width="22.28515625" style="1" customWidth="1"/>
    <col min="15623" max="15623" width="5.28515625" style="1" customWidth="1"/>
    <col min="15624" max="15624" width="36.28515625" style="1" customWidth="1"/>
    <col min="15625" max="15625" width="5.7109375" style="1" customWidth="1"/>
    <col min="15626" max="15626" width="0" style="1" hidden="1" customWidth="1"/>
    <col min="15627" max="15627" width="20.7109375" style="1" customWidth="1"/>
    <col min="15628" max="15628" width="4.85546875" style="1" customWidth="1"/>
    <col min="15629" max="15629" width="0" style="1" hidden="1" customWidth="1"/>
    <col min="15630" max="15630" width="24.7109375" style="1" customWidth="1"/>
    <col min="15631" max="15631" width="12.28515625" style="1" customWidth="1"/>
    <col min="15632" max="15632" width="0" style="1" hidden="1" customWidth="1"/>
    <col min="15633" max="15633" width="3.42578125" style="1" customWidth="1"/>
    <col min="15634" max="15634" width="0" style="1" hidden="1" customWidth="1"/>
    <col min="15635" max="15635" width="17.7109375" style="1" customWidth="1"/>
    <col min="15636" max="15636" width="3.42578125" style="1" customWidth="1"/>
    <col min="15637" max="15637" width="0" style="1" hidden="1" customWidth="1"/>
    <col min="15638" max="15638" width="23.7109375" style="1" customWidth="1"/>
    <col min="15639" max="15639" width="10" style="1" customWidth="1"/>
    <col min="15640" max="15640" width="0" style="1" hidden="1" customWidth="1"/>
    <col min="15641" max="15642" width="14.7109375" style="1" customWidth="1"/>
    <col min="15643" max="15643" width="12.85546875" style="1" customWidth="1"/>
    <col min="15644" max="15644" width="3.28515625" style="1" customWidth="1"/>
    <col min="15645" max="15645" width="30.28515625" style="1" customWidth="1"/>
    <col min="15646" max="15646" width="5" style="1" customWidth="1"/>
    <col min="15647" max="15647" width="0" style="1" hidden="1" customWidth="1"/>
    <col min="15648" max="15648" width="14.28515625" style="1" customWidth="1"/>
    <col min="15649" max="15649" width="5.7109375" style="1" customWidth="1"/>
    <col min="15650" max="15650" width="0" style="1" hidden="1" customWidth="1"/>
    <col min="15651" max="15651" width="17.28515625" style="1" customWidth="1"/>
    <col min="15652" max="15652" width="12.7109375" style="1" customWidth="1"/>
    <col min="15653" max="15653" width="0" style="1" hidden="1" customWidth="1"/>
    <col min="15654" max="15654" width="5.28515625" style="1" customWidth="1"/>
    <col min="15655" max="15655" width="0" style="1" hidden="1" customWidth="1"/>
    <col min="15656" max="15656" width="17" style="1" customWidth="1"/>
    <col min="15657" max="15657" width="6.28515625" style="1" customWidth="1"/>
    <col min="15658" max="15658" width="0" style="1" hidden="1" customWidth="1"/>
    <col min="15659" max="15659" width="14.28515625" style="1" customWidth="1"/>
    <col min="15660" max="15660" width="7.5703125" style="1" customWidth="1"/>
    <col min="15661" max="15661" width="0" style="1" hidden="1" customWidth="1"/>
    <col min="15662" max="15663" width="14.28515625" style="1" customWidth="1"/>
    <col min="15664" max="15664" width="20.85546875" style="1" customWidth="1"/>
    <col min="15665" max="15665" width="14.42578125" style="1" customWidth="1"/>
    <col min="15666" max="15666" width="15" style="1" customWidth="1"/>
    <col min="15667" max="15667" width="2.7109375" style="1" customWidth="1"/>
    <col min="15668" max="15668" width="11.7109375" style="1" customWidth="1"/>
    <col min="15669" max="15669" width="11.5703125" style="1" customWidth="1"/>
    <col min="15670" max="15670" width="2.28515625" style="1" customWidth="1"/>
    <col min="15671" max="15671" width="41" style="1" customWidth="1"/>
    <col min="15672" max="15672" width="14.28515625" style="1" customWidth="1"/>
    <col min="15673" max="15674" width="11.5703125" style="1" customWidth="1"/>
    <col min="15675" max="15675" width="21.85546875" style="1" customWidth="1"/>
    <col min="15676" max="15867" width="11.5703125" style="1"/>
    <col min="15868" max="15868" width="21.85546875" style="1" customWidth="1"/>
    <col min="15869" max="15869" width="13.85546875" style="1" customWidth="1"/>
    <col min="15870" max="15870" width="38.7109375" style="1" customWidth="1"/>
    <col min="15871" max="15871" width="3" style="1" bestFit="1" customWidth="1"/>
    <col min="15872" max="15872" width="32.28515625" style="1" customWidth="1"/>
    <col min="15873" max="15873" width="46.28515625" style="1" customWidth="1"/>
    <col min="15874" max="15874" width="19" style="1" customWidth="1"/>
    <col min="15875" max="15875" width="0" style="1" hidden="1" customWidth="1"/>
    <col min="15876" max="15876" width="17.7109375" style="1" customWidth="1"/>
    <col min="15877" max="15877" width="0" style="1" hidden="1" customWidth="1"/>
    <col min="15878" max="15878" width="22.28515625" style="1" customWidth="1"/>
    <col min="15879" max="15879" width="5.28515625" style="1" customWidth="1"/>
    <col min="15880" max="15880" width="36.28515625" style="1" customWidth="1"/>
    <col min="15881" max="15881" width="5.7109375" style="1" customWidth="1"/>
    <col min="15882" max="15882" width="0" style="1" hidden="1" customWidth="1"/>
    <col min="15883" max="15883" width="20.7109375" style="1" customWidth="1"/>
    <col min="15884" max="15884" width="4.85546875" style="1" customWidth="1"/>
    <col min="15885" max="15885" width="0" style="1" hidden="1" customWidth="1"/>
    <col min="15886" max="15886" width="24.7109375" style="1" customWidth="1"/>
    <col min="15887" max="15887" width="12.28515625" style="1" customWidth="1"/>
    <col min="15888" max="15888" width="0" style="1" hidden="1" customWidth="1"/>
    <col min="15889" max="15889" width="3.42578125" style="1" customWidth="1"/>
    <col min="15890" max="15890" width="0" style="1" hidden="1" customWidth="1"/>
    <col min="15891" max="15891" width="17.7109375" style="1" customWidth="1"/>
    <col min="15892" max="15892" width="3.42578125" style="1" customWidth="1"/>
    <col min="15893" max="15893" width="0" style="1" hidden="1" customWidth="1"/>
    <col min="15894" max="15894" width="23.7109375" style="1" customWidth="1"/>
    <col min="15895" max="15895" width="10" style="1" customWidth="1"/>
    <col min="15896" max="15896" width="0" style="1" hidden="1" customWidth="1"/>
    <col min="15897" max="15898" width="14.7109375" style="1" customWidth="1"/>
    <col min="15899" max="15899" width="12.85546875" style="1" customWidth="1"/>
    <col min="15900" max="15900" width="3.28515625" style="1" customWidth="1"/>
    <col min="15901" max="15901" width="30.28515625" style="1" customWidth="1"/>
    <col min="15902" max="15902" width="5" style="1" customWidth="1"/>
    <col min="15903" max="15903" width="0" style="1" hidden="1" customWidth="1"/>
    <col min="15904" max="15904" width="14.28515625" style="1" customWidth="1"/>
    <col min="15905" max="15905" width="5.7109375" style="1" customWidth="1"/>
    <col min="15906" max="15906" width="0" style="1" hidden="1" customWidth="1"/>
    <col min="15907" max="15907" width="17.28515625" style="1" customWidth="1"/>
    <col min="15908" max="15908" width="12.7109375" style="1" customWidth="1"/>
    <col min="15909" max="15909" width="0" style="1" hidden="1" customWidth="1"/>
    <col min="15910" max="15910" width="5.28515625" style="1" customWidth="1"/>
    <col min="15911" max="15911" width="0" style="1" hidden="1" customWidth="1"/>
    <col min="15912" max="15912" width="17" style="1" customWidth="1"/>
    <col min="15913" max="15913" width="6.28515625" style="1" customWidth="1"/>
    <col min="15914" max="15914" width="0" style="1" hidden="1" customWidth="1"/>
    <col min="15915" max="15915" width="14.28515625" style="1" customWidth="1"/>
    <col min="15916" max="15916" width="7.5703125" style="1" customWidth="1"/>
    <col min="15917" max="15917" width="0" style="1" hidden="1" customWidth="1"/>
    <col min="15918" max="15919" width="14.28515625" style="1" customWidth="1"/>
    <col min="15920" max="15920" width="20.85546875" style="1" customWidth="1"/>
    <col min="15921" max="15921" width="14.42578125" style="1" customWidth="1"/>
    <col min="15922" max="15922" width="15" style="1" customWidth="1"/>
    <col min="15923" max="15923" width="2.7109375" style="1" customWidth="1"/>
    <col min="15924" max="15924" width="11.7109375" style="1" customWidth="1"/>
    <col min="15925" max="15925" width="11.5703125" style="1" customWidth="1"/>
    <col min="15926" max="15926" width="2.28515625" style="1" customWidth="1"/>
    <col min="15927" max="15927" width="41" style="1" customWidth="1"/>
    <col min="15928" max="15928" width="14.28515625" style="1" customWidth="1"/>
    <col min="15929" max="15930" width="11.5703125" style="1" customWidth="1"/>
    <col min="15931" max="15931" width="21.85546875" style="1" customWidth="1"/>
    <col min="15932" max="16123" width="11.5703125" style="1"/>
    <col min="16124" max="16124" width="21.85546875" style="1" customWidth="1"/>
    <col min="16125" max="16125" width="13.85546875" style="1" customWidth="1"/>
    <col min="16126" max="16126" width="38.7109375" style="1" customWidth="1"/>
    <col min="16127" max="16127" width="3" style="1" bestFit="1" customWidth="1"/>
    <col min="16128" max="16128" width="32.28515625" style="1" customWidth="1"/>
    <col min="16129" max="16129" width="46.28515625" style="1" customWidth="1"/>
    <col min="16130" max="16130" width="19" style="1" customWidth="1"/>
    <col min="16131" max="16131" width="0" style="1" hidden="1" customWidth="1"/>
    <col min="16132" max="16132" width="17.7109375" style="1" customWidth="1"/>
    <col min="16133" max="16133" width="0" style="1" hidden="1" customWidth="1"/>
    <col min="16134" max="16134" width="22.28515625" style="1" customWidth="1"/>
    <col min="16135" max="16135" width="5.28515625" style="1" customWidth="1"/>
    <col min="16136" max="16136" width="36.28515625" style="1" customWidth="1"/>
    <col min="16137" max="16137" width="5.7109375" style="1" customWidth="1"/>
    <col min="16138" max="16138" width="0" style="1" hidden="1" customWidth="1"/>
    <col min="16139" max="16139" width="20.7109375" style="1" customWidth="1"/>
    <col min="16140" max="16140" width="4.85546875" style="1" customWidth="1"/>
    <col min="16141" max="16141" width="0" style="1" hidden="1" customWidth="1"/>
    <col min="16142" max="16142" width="24.7109375" style="1" customWidth="1"/>
    <col min="16143" max="16143" width="12.28515625" style="1" customWidth="1"/>
    <col min="16144" max="16144" width="0" style="1" hidden="1" customWidth="1"/>
    <col min="16145" max="16145" width="3.42578125" style="1" customWidth="1"/>
    <col min="16146" max="16146" width="0" style="1" hidden="1" customWidth="1"/>
    <col min="16147" max="16147" width="17.7109375" style="1" customWidth="1"/>
    <col min="16148" max="16148" width="3.42578125" style="1" customWidth="1"/>
    <col min="16149" max="16149" width="0" style="1" hidden="1" customWidth="1"/>
    <col min="16150" max="16150" width="23.7109375" style="1" customWidth="1"/>
    <col min="16151" max="16151" width="10" style="1" customWidth="1"/>
    <col min="16152" max="16152" width="0" style="1" hidden="1" customWidth="1"/>
    <col min="16153" max="16154" width="14.7109375" style="1" customWidth="1"/>
    <col min="16155" max="16155" width="12.85546875" style="1" customWidth="1"/>
    <col min="16156" max="16156" width="3.28515625" style="1" customWidth="1"/>
    <col min="16157" max="16157" width="30.28515625" style="1" customWidth="1"/>
    <col min="16158" max="16158" width="5" style="1" customWidth="1"/>
    <col min="16159" max="16159" width="0" style="1" hidden="1" customWidth="1"/>
    <col min="16160" max="16160" width="14.28515625" style="1" customWidth="1"/>
    <col min="16161" max="16161" width="5.7109375" style="1" customWidth="1"/>
    <col min="16162" max="16162" width="0" style="1" hidden="1" customWidth="1"/>
    <col min="16163" max="16163" width="17.28515625" style="1" customWidth="1"/>
    <col min="16164" max="16164" width="12.7109375" style="1" customWidth="1"/>
    <col min="16165" max="16165" width="0" style="1" hidden="1" customWidth="1"/>
    <col min="16166" max="16166" width="5.28515625" style="1" customWidth="1"/>
    <col min="16167" max="16167" width="0" style="1" hidden="1" customWidth="1"/>
    <col min="16168" max="16168" width="17" style="1" customWidth="1"/>
    <col min="16169" max="16169" width="6.28515625" style="1" customWidth="1"/>
    <col min="16170" max="16170" width="0" style="1" hidden="1" customWidth="1"/>
    <col min="16171" max="16171" width="14.28515625" style="1" customWidth="1"/>
    <col min="16172" max="16172" width="7.5703125" style="1" customWidth="1"/>
    <col min="16173" max="16173" width="0" style="1" hidden="1" customWidth="1"/>
    <col min="16174" max="16175" width="14.28515625" style="1" customWidth="1"/>
    <col min="16176" max="16176" width="20.85546875" style="1" customWidth="1"/>
    <col min="16177" max="16177" width="14.42578125" style="1" customWidth="1"/>
    <col min="16178" max="16178" width="15" style="1" customWidth="1"/>
    <col min="16179" max="16179" width="2.7109375" style="1" customWidth="1"/>
    <col min="16180" max="16180" width="11.7109375" style="1" customWidth="1"/>
    <col min="16181" max="16181" width="11.5703125" style="1" customWidth="1"/>
    <col min="16182" max="16182" width="2.28515625" style="1" customWidth="1"/>
    <col min="16183" max="16183" width="41" style="1" customWidth="1"/>
    <col min="16184" max="16184" width="14.28515625" style="1" customWidth="1"/>
    <col min="16185" max="16186" width="11.5703125" style="1" customWidth="1"/>
    <col min="16187" max="16187" width="21.85546875" style="1" customWidth="1"/>
    <col min="16188" max="16381" width="11.5703125" style="1"/>
    <col min="16382" max="16384" width="11.5703125" style="1" customWidth="1"/>
  </cols>
  <sheetData>
    <row r="1" spans="1:79" ht="21.75" customHeight="1" x14ac:dyDescent="0.25">
      <c r="A1" s="965" t="s">
        <v>151</v>
      </c>
      <c r="B1" s="966"/>
      <c r="C1" s="966"/>
      <c r="D1" s="966"/>
      <c r="E1" s="966"/>
      <c r="F1" s="966"/>
      <c r="G1" s="966"/>
      <c r="H1" s="966"/>
      <c r="I1" s="966"/>
      <c r="J1" s="966"/>
      <c r="K1" s="966"/>
      <c r="L1" s="966"/>
      <c r="M1" s="966"/>
      <c r="N1" s="966"/>
      <c r="O1" s="966"/>
      <c r="P1" s="966"/>
      <c r="Q1" s="966"/>
      <c r="R1" s="966"/>
      <c r="S1" s="966"/>
      <c r="T1" s="967"/>
      <c r="U1" s="971" t="s">
        <v>152</v>
      </c>
      <c r="V1" s="972"/>
      <c r="W1" s="972"/>
      <c r="X1" s="972"/>
      <c r="Y1" s="972"/>
      <c r="Z1" s="972"/>
      <c r="AA1" s="972"/>
      <c r="AB1" s="973"/>
      <c r="AC1" s="698" t="s">
        <v>153</v>
      </c>
      <c r="AD1" s="698"/>
      <c r="AE1" s="698"/>
      <c r="AF1" s="698"/>
      <c r="AG1" s="698"/>
      <c r="AH1" s="698"/>
      <c r="AI1" s="698"/>
      <c r="AJ1" s="698"/>
      <c r="AK1" s="698"/>
      <c r="AL1" s="698"/>
      <c r="AM1" s="698"/>
      <c r="AN1" s="698"/>
      <c r="AO1" s="698"/>
      <c r="AP1" s="698"/>
      <c r="AQ1" s="698"/>
      <c r="AR1" s="698"/>
      <c r="AS1" s="698"/>
      <c r="AT1" s="471"/>
      <c r="AU1" s="699" t="s">
        <v>154</v>
      </c>
      <c r="AV1" s="699"/>
      <c r="AW1" s="700"/>
      <c r="AX1" s="717" t="s">
        <v>523</v>
      </c>
      <c r="AY1" s="718"/>
      <c r="AZ1" s="718"/>
      <c r="BA1" s="718"/>
      <c r="BB1" s="718"/>
      <c r="BC1" s="718"/>
      <c r="BD1" s="718"/>
      <c r="BE1" s="718"/>
      <c r="BF1" s="718"/>
      <c r="BG1" s="718"/>
      <c r="BH1" s="718"/>
      <c r="BI1" s="718"/>
      <c r="BJ1" s="718"/>
      <c r="BK1" s="718"/>
      <c r="BL1" s="718"/>
      <c r="BM1" s="718"/>
      <c r="BN1" s="718"/>
      <c r="BO1" s="718"/>
      <c r="BP1" s="718"/>
      <c r="BQ1" s="718"/>
      <c r="BR1" s="718"/>
      <c r="BS1" s="718"/>
      <c r="BT1" s="718"/>
      <c r="BU1" s="718"/>
      <c r="BV1" s="718"/>
      <c r="BW1" s="718"/>
      <c r="BX1" s="718"/>
      <c r="BY1" s="718"/>
      <c r="BZ1" s="718"/>
      <c r="CA1" s="718"/>
    </row>
    <row r="2" spans="1:79" ht="18.75" customHeight="1" x14ac:dyDescent="0.25">
      <c r="A2" s="968"/>
      <c r="B2" s="969"/>
      <c r="C2" s="969"/>
      <c r="D2" s="969"/>
      <c r="E2" s="969"/>
      <c r="F2" s="969"/>
      <c r="G2" s="969"/>
      <c r="H2" s="969"/>
      <c r="I2" s="969"/>
      <c r="J2" s="969"/>
      <c r="K2" s="969"/>
      <c r="L2" s="969"/>
      <c r="M2" s="969"/>
      <c r="N2" s="969"/>
      <c r="O2" s="969"/>
      <c r="P2" s="969"/>
      <c r="Q2" s="969"/>
      <c r="R2" s="969"/>
      <c r="S2" s="969"/>
      <c r="T2" s="970"/>
      <c r="U2" s="974"/>
      <c r="V2" s="975"/>
      <c r="W2" s="975"/>
      <c r="X2" s="975"/>
      <c r="Y2" s="975"/>
      <c r="Z2" s="975"/>
      <c r="AA2" s="975"/>
      <c r="AB2" s="976"/>
      <c r="AC2" s="688" t="s">
        <v>155</v>
      </c>
      <c r="AD2" s="688" t="s">
        <v>156</v>
      </c>
      <c r="AE2" s="688" t="s">
        <v>157</v>
      </c>
      <c r="AF2" s="688"/>
      <c r="AG2" s="688"/>
      <c r="AH2" s="688"/>
      <c r="AI2" s="688" t="s">
        <v>158</v>
      </c>
      <c r="AJ2" s="688"/>
      <c r="AK2" s="688"/>
      <c r="AL2" s="688"/>
      <c r="AM2" s="688"/>
      <c r="AN2" s="688"/>
      <c r="AO2" s="688"/>
      <c r="AP2" s="688"/>
      <c r="AQ2" s="688"/>
      <c r="AR2" s="688"/>
      <c r="AS2" s="688"/>
      <c r="AT2" s="689" t="s">
        <v>160</v>
      </c>
      <c r="AU2" s="689"/>
      <c r="AV2" s="689"/>
      <c r="AW2" s="690" t="s">
        <v>9</v>
      </c>
      <c r="AX2" s="691" t="s">
        <v>161</v>
      </c>
      <c r="AY2" s="685"/>
      <c r="AZ2" s="685" t="s">
        <v>126</v>
      </c>
      <c r="BA2" s="685" t="s">
        <v>162</v>
      </c>
      <c r="BB2" s="685" t="s">
        <v>163</v>
      </c>
      <c r="BC2" s="685" t="s">
        <v>164</v>
      </c>
      <c r="BD2" s="715" t="s">
        <v>165</v>
      </c>
      <c r="BE2" s="716"/>
      <c r="BF2" s="716"/>
      <c r="BG2" s="716"/>
      <c r="BH2" s="716"/>
      <c r="BI2" s="716"/>
      <c r="BJ2" s="716"/>
      <c r="BK2" s="716"/>
      <c r="BL2" s="716"/>
      <c r="BM2" s="716"/>
      <c r="BN2" s="716"/>
      <c r="BO2" s="716"/>
      <c r="BP2" s="716"/>
      <c r="BQ2" s="716"/>
      <c r="BR2" s="716"/>
      <c r="BS2" s="716"/>
      <c r="BT2" s="716"/>
      <c r="BU2" s="716"/>
      <c r="BV2" s="716"/>
      <c r="BW2" s="716"/>
      <c r="BX2" s="716"/>
      <c r="BY2" s="716"/>
      <c r="BZ2" s="716"/>
      <c r="CA2" s="716"/>
    </row>
    <row r="3" spans="1:79" s="15" customFormat="1" ht="60.75" customHeight="1" thickBot="1" x14ac:dyDescent="0.3">
      <c r="A3" s="136" t="s">
        <v>166</v>
      </c>
      <c r="B3" s="404" t="s">
        <v>124</v>
      </c>
      <c r="C3" s="404" t="s">
        <v>6</v>
      </c>
      <c r="D3" s="404" t="s">
        <v>1</v>
      </c>
      <c r="E3" s="404" t="s">
        <v>2</v>
      </c>
      <c r="F3" s="404" t="s">
        <v>167</v>
      </c>
      <c r="G3" s="713" t="s">
        <v>168</v>
      </c>
      <c r="H3" s="713"/>
      <c r="I3" s="404" t="s">
        <v>169</v>
      </c>
      <c r="J3" s="404" t="s">
        <v>16</v>
      </c>
      <c r="K3" s="404" t="s">
        <v>170</v>
      </c>
      <c r="L3" s="404" t="s">
        <v>171</v>
      </c>
      <c r="M3" s="404" t="s">
        <v>13</v>
      </c>
      <c r="N3" s="404" t="s">
        <v>147</v>
      </c>
      <c r="O3" s="404" t="s">
        <v>14</v>
      </c>
      <c r="P3" s="404" t="s">
        <v>147</v>
      </c>
      <c r="Q3" s="404" t="s">
        <v>15</v>
      </c>
      <c r="R3" s="404" t="s">
        <v>147</v>
      </c>
      <c r="S3" s="404" t="s">
        <v>172</v>
      </c>
      <c r="T3" s="404" t="s">
        <v>11</v>
      </c>
      <c r="U3" s="137" t="s">
        <v>173</v>
      </c>
      <c r="V3" s="138" t="s">
        <v>174</v>
      </c>
      <c r="W3" s="137" t="s">
        <v>147</v>
      </c>
      <c r="X3" s="138" t="s">
        <v>175</v>
      </c>
      <c r="Y3" s="137" t="s">
        <v>147</v>
      </c>
      <c r="Z3" s="138" t="s">
        <v>176</v>
      </c>
      <c r="AA3" s="138" t="s">
        <v>147</v>
      </c>
      <c r="AB3" s="138" t="s">
        <v>177</v>
      </c>
      <c r="AC3" s="714"/>
      <c r="AD3" s="714"/>
      <c r="AE3" s="405" t="s">
        <v>5</v>
      </c>
      <c r="AF3" s="139" t="s">
        <v>178</v>
      </c>
      <c r="AG3" s="405" t="s">
        <v>179</v>
      </c>
      <c r="AH3" s="405" t="s">
        <v>178</v>
      </c>
      <c r="AI3" s="714"/>
      <c r="AJ3" s="714" t="s">
        <v>181</v>
      </c>
      <c r="AK3" s="714"/>
      <c r="AL3" s="714" t="s">
        <v>7</v>
      </c>
      <c r="AM3" s="714"/>
      <c r="AN3" s="714" t="s">
        <v>8</v>
      </c>
      <c r="AO3" s="714"/>
      <c r="AP3" s="405" t="s">
        <v>182</v>
      </c>
      <c r="AQ3" s="714" t="s">
        <v>126</v>
      </c>
      <c r="AR3" s="714"/>
      <c r="AS3" s="405" t="s">
        <v>183</v>
      </c>
      <c r="AT3" s="719"/>
      <c r="AU3" s="719"/>
      <c r="AV3" s="719"/>
      <c r="AW3" s="720"/>
      <c r="AX3" s="691"/>
      <c r="AY3" s="685"/>
      <c r="AZ3" s="685"/>
      <c r="BA3" s="685"/>
      <c r="BB3" s="685"/>
      <c r="BC3" s="685"/>
      <c r="BD3" s="392" t="s">
        <v>184</v>
      </c>
      <c r="BE3" s="392" t="s">
        <v>185</v>
      </c>
      <c r="BF3" s="392" t="s">
        <v>186</v>
      </c>
      <c r="BG3" s="392" t="s">
        <v>184</v>
      </c>
      <c r="BH3" s="392" t="s">
        <v>185</v>
      </c>
      <c r="BI3" s="392" t="s">
        <v>186</v>
      </c>
      <c r="BJ3" s="392" t="s">
        <v>184</v>
      </c>
      <c r="BK3" s="392" t="s">
        <v>185</v>
      </c>
      <c r="BL3" s="392" t="s">
        <v>186</v>
      </c>
      <c r="BM3" s="392" t="s">
        <v>184</v>
      </c>
      <c r="BN3" s="392" t="s">
        <v>1561</v>
      </c>
      <c r="BO3" s="392" t="s">
        <v>185</v>
      </c>
      <c r="BP3" s="392" t="s">
        <v>1557</v>
      </c>
      <c r="BQ3" s="392" t="s">
        <v>1558</v>
      </c>
      <c r="BR3" s="392" t="s">
        <v>184</v>
      </c>
      <c r="BS3" s="392" t="s">
        <v>1561</v>
      </c>
      <c r="BT3" s="392" t="s">
        <v>185</v>
      </c>
      <c r="BU3" s="392" t="s">
        <v>1557</v>
      </c>
      <c r="BV3" s="392" t="s">
        <v>1558</v>
      </c>
      <c r="BW3" s="392" t="s">
        <v>184</v>
      </c>
      <c r="BX3" s="392" t="s">
        <v>1561</v>
      </c>
      <c r="BY3" s="392" t="s">
        <v>185</v>
      </c>
      <c r="BZ3" s="392" t="s">
        <v>1557</v>
      </c>
      <c r="CA3" s="392" t="s">
        <v>1558</v>
      </c>
    </row>
    <row r="4" spans="1:79" ht="166.5" customHeight="1" x14ac:dyDescent="0.25">
      <c r="A4" s="674" t="s">
        <v>197</v>
      </c>
      <c r="B4" s="647" t="s">
        <v>106</v>
      </c>
      <c r="C4" s="647" t="s">
        <v>89</v>
      </c>
      <c r="D4" s="647" t="s">
        <v>87</v>
      </c>
      <c r="E4" s="647" t="s">
        <v>51</v>
      </c>
      <c r="F4" s="676" t="s">
        <v>1344</v>
      </c>
      <c r="G4" s="647" t="s">
        <v>1661</v>
      </c>
      <c r="H4" s="647" t="s">
        <v>1107</v>
      </c>
      <c r="I4" s="676" t="s">
        <v>1345</v>
      </c>
      <c r="J4" s="977" t="s">
        <v>32</v>
      </c>
      <c r="K4" s="977">
        <v>3</v>
      </c>
      <c r="L4" s="978">
        <f>IF(J4="Diaria",+(K4/360),IF(J4="Semanal",+(K4/52),IF(J4="Mensual",+(K4/12),IF(J4="Bimestral",+(K4/6),IF(J4="Trimestral",+(K4/4),IF(J4="Semestral",+(K4/2),IF(J4="Anual",+(K4/1),"")))))))</f>
        <v>8.3333333333333332E-3</v>
      </c>
      <c r="M4" s="977" t="s">
        <v>45</v>
      </c>
      <c r="N4" s="97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977" t="s">
        <v>46</v>
      </c>
      <c r="P4" s="97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977" t="s">
        <v>47</v>
      </c>
      <c r="R4" s="97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639" t="s">
        <v>94</v>
      </c>
      <c r="T4" s="639" t="s">
        <v>43</v>
      </c>
      <c r="U4" s="979">
        <f>+MAX(N4,P4,R4)</f>
        <v>0.4</v>
      </c>
      <c r="V4" s="659" t="str">
        <f>IF(L4&lt;=20%,"Muy baja",IF(L4&lt;=40%,"Baja",IF(L4&lt;=60%,"Media",IF(L4&lt;=80%,"Alta",IF(L4&lt;=100%,"Muy alta",IF(L4&gt;=100%,"Muy alta",""))))))</f>
        <v>Muy baja</v>
      </c>
      <c r="W4" s="627">
        <f>+IFERROR(VLOOKUP(V4,Fórmula!$F$1:$G$6,2,FALSE),"")</f>
        <v>0.2</v>
      </c>
      <c r="X4" s="659" t="str">
        <f>IF(U4=20%,"Leve",IF(U4=40%,"Menor",IF(U4=60%,"Moderado",IF(U4=80%,"Mayor",IF(U4=100%,"Catastrófico","")))))</f>
        <v>Menor</v>
      </c>
      <c r="Y4" s="627">
        <f>+IFERROR(VLOOKUP(X4,Fórmula!$H$1:$I$6,2,FALSE),"")</f>
        <v>0.4</v>
      </c>
      <c r="Z4" s="706" t="str">
        <f>+IFERROR(VLOOKUP(V4&amp;X4,Fórmula!$C$2:$D$26,2,FALSE),"")</f>
        <v>Bajo</v>
      </c>
      <c r="AA4" s="627">
        <f>IF(Z4="Bajo",25%,IF(Z4="Moderado",50%,IF(Z4="Alto",75%,IF(Z4="Extremo",100%,""))))</f>
        <v>0.25</v>
      </c>
      <c r="AB4" s="704" t="s">
        <v>1108</v>
      </c>
      <c r="AC4" s="50" t="s">
        <v>1109</v>
      </c>
      <c r="AD4" s="50" t="s">
        <v>1346</v>
      </c>
      <c r="AE4" s="50" t="s">
        <v>54</v>
      </c>
      <c r="AF4" s="22">
        <f t="shared" ref="AF4:AF15" si="0">IF(AE4="Preventivo",25%,IF(AE4="Detectivo",15%,IF(AE4="Correctivo",10%,"")))</f>
        <v>0.25</v>
      </c>
      <c r="AG4" s="385" t="s">
        <v>195</v>
      </c>
      <c r="AH4" s="22">
        <f t="shared" ref="AH4:AH17" si="1">IF(AG4="Manual",15%,IF(AG4="Automático",25%,""))</f>
        <v>0.15</v>
      </c>
      <c r="AI4" s="22">
        <f t="shared" ref="AI4:AI9" si="2">+AH4+AF4</f>
        <v>0.4</v>
      </c>
      <c r="AJ4" s="362" t="s">
        <v>197</v>
      </c>
      <c r="AK4" s="50" t="s">
        <v>1110</v>
      </c>
      <c r="AL4" s="362" t="s">
        <v>23</v>
      </c>
      <c r="AM4" s="385" t="s">
        <v>1111</v>
      </c>
      <c r="AN4" s="385" t="s">
        <v>24</v>
      </c>
      <c r="AO4" s="385" t="s">
        <v>96</v>
      </c>
      <c r="AP4" s="385" t="s">
        <v>1112</v>
      </c>
      <c r="AQ4" s="385" t="s">
        <v>202</v>
      </c>
      <c r="AR4" s="386" t="s">
        <v>1113</v>
      </c>
      <c r="AS4" s="385" t="s">
        <v>204</v>
      </c>
      <c r="AT4" s="385">
        <f>+AI4*AA4</f>
        <v>0.1</v>
      </c>
      <c r="AU4" s="466">
        <f>+AA4-AT4</f>
        <v>0.15</v>
      </c>
      <c r="AV4" s="706" t="str">
        <f>+IF(C4="Corrupción","Moderado",IF(AU8&lt;=25%,"Bajo",IF(AU8&lt;=50%,"Moderado",IF(AU8&lt;=75%,"Alto",IF(AU8&gt;75%,"Extremo","")))))</f>
        <v>Bajo</v>
      </c>
      <c r="AW4" s="633" t="s">
        <v>56</v>
      </c>
      <c r="AX4" s="152">
        <v>1</v>
      </c>
      <c r="AY4" s="33" t="s">
        <v>1114</v>
      </c>
      <c r="AZ4" s="377" t="s">
        <v>1115</v>
      </c>
      <c r="BA4" s="376">
        <v>44927</v>
      </c>
      <c r="BB4" s="376">
        <v>45107</v>
      </c>
      <c r="BC4" s="377" t="s">
        <v>1116</v>
      </c>
      <c r="BD4" s="83">
        <v>44985</v>
      </c>
      <c r="BE4" s="84" t="s">
        <v>1117</v>
      </c>
      <c r="BF4" s="84" t="s">
        <v>1118</v>
      </c>
      <c r="BG4" s="34">
        <v>45046</v>
      </c>
      <c r="BH4" s="84"/>
      <c r="BI4" s="84"/>
      <c r="BJ4" s="34">
        <v>45107</v>
      </c>
      <c r="BK4" s="84"/>
      <c r="BL4" s="97"/>
      <c r="BM4" s="210">
        <v>45169</v>
      </c>
      <c r="BN4" s="34"/>
      <c r="BO4" s="97"/>
      <c r="BP4" s="97"/>
      <c r="BQ4" s="97"/>
      <c r="BR4" s="34">
        <v>45230</v>
      </c>
      <c r="BS4" s="34"/>
      <c r="BT4" s="97"/>
      <c r="BU4" s="97"/>
      <c r="BV4" s="97"/>
      <c r="BW4" s="34">
        <v>45291</v>
      </c>
      <c r="BX4" s="34"/>
      <c r="BY4" s="97"/>
      <c r="BZ4" s="97"/>
      <c r="CA4" s="97"/>
    </row>
    <row r="5" spans="1:79" ht="152.44999999999999" customHeight="1" x14ac:dyDescent="0.25">
      <c r="A5" s="675"/>
      <c r="B5" s="663"/>
      <c r="C5" s="663"/>
      <c r="D5" s="663"/>
      <c r="E5" s="663"/>
      <c r="F5" s="677"/>
      <c r="G5" s="663"/>
      <c r="H5" s="663"/>
      <c r="I5" s="677"/>
      <c r="J5" s="883"/>
      <c r="K5" s="883"/>
      <c r="L5" s="906"/>
      <c r="M5" s="883"/>
      <c r="N5" s="883"/>
      <c r="O5" s="883"/>
      <c r="P5" s="883"/>
      <c r="Q5" s="883"/>
      <c r="R5" s="883"/>
      <c r="S5" s="658"/>
      <c r="T5" s="658"/>
      <c r="U5" s="891"/>
      <c r="V5" s="660"/>
      <c r="W5" s="661"/>
      <c r="X5" s="660"/>
      <c r="Y5" s="661"/>
      <c r="Z5" s="724"/>
      <c r="AA5" s="661"/>
      <c r="AB5" s="678"/>
      <c r="AC5" s="49" t="s">
        <v>1119</v>
      </c>
      <c r="AD5" s="49" t="s">
        <v>1347</v>
      </c>
      <c r="AE5" s="49" t="s">
        <v>54</v>
      </c>
      <c r="AF5" s="31">
        <f t="shared" si="0"/>
        <v>0.25</v>
      </c>
      <c r="AG5" s="386" t="s">
        <v>701</v>
      </c>
      <c r="AH5" s="31">
        <f t="shared" si="1"/>
        <v>0.25</v>
      </c>
      <c r="AI5" s="31">
        <f t="shared" si="2"/>
        <v>0.5</v>
      </c>
      <c r="AJ5" s="373" t="s">
        <v>197</v>
      </c>
      <c r="AK5" s="49" t="s">
        <v>1120</v>
      </c>
      <c r="AL5" s="373" t="s">
        <v>23</v>
      </c>
      <c r="AM5" s="386" t="s">
        <v>1121</v>
      </c>
      <c r="AN5" s="386" t="s">
        <v>24</v>
      </c>
      <c r="AO5" s="386" t="s">
        <v>1122</v>
      </c>
      <c r="AP5" s="386" t="s">
        <v>1123</v>
      </c>
      <c r="AQ5" s="386" t="s">
        <v>202</v>
      </c>
      <c r="AR5" s="386" t="s">
        <v>1113</v>
      </c>
      <c r="AS5" s="386" t="s">
        <v>204</v>
      </c>
      <c r="AT5" s="386">
        <f>+AU4*AI5</f>
        <v>7.4999999999999997E-2</v>
      </c>
      <c r="AU5" s="32">
        <f>+AU4-AT5</f>
        <v>7.4999999999999997E-2</v>
      </c>
      <c r="AV5" s="724"/>
      <c r="AW5" s="672"/>
      <c r="AX5" s="158">
        <v>2</v>
      </c>
      <c r="AY5" s="33" t="s">
        <v>1124</v>
      </c>
      <c r="AZ5" s="377" t="s">
        <v>1125</v>
      </c>
      <c r="BA5" s="376">
        <v>44927</v>
      </c>
      <c r="BB5" s="376">
        <v>45107</v>
      </c>
      <c r="BC5" s="377" t="s">
        <v>278</v>
      </c>
      <c r="BD5" s="83">
        <v>44985</v>
      </c>
      <c r="BE5" s="84" t="s">
        <v>1126</v>
      </c>
      <c r="BF5" s="84" t="s">
        <v>1127</v>
      </c>
      <c r="BG5" s="34">
        <v>45046</v>
      </c>
      <c r="BH5" s="84"/>
      <c r="BI5" s="84"/>
      <c r="BJ5" s="34">
        <v>45107</v>
      </c>
      <c r="BK5" s="97"/>
      <c r="BL5" s="97"/>
      <c r="BM5" s="34">
        <v>45169</v>
      </c>
      <c r="BN5" s="34"/>
      <c r="BO5" s="97"/>
      <c r="BP5" s="97"/>
      <c r="BQ5" s="97"/>
      <c r="BR5" s="34">
        <v>45230</v>
      </c>
      <c r="BS5" s="34"/>
      <c r="BT5" s="97"/>
      <c r="BU5" s="97"/>
      <c r="BV5" s="97"/>
      <c r="BW5" s="34">
        <v>45291</v>
      </c>
      <c r="BX5" s="34"/>
      <c r="BY5" s="97"/>
      <c r="BZ5" s="97"/>
      <c r="CA5" s="97"/>
    </row>
    <row r="6" spans="1:79" ht="105" x14ac:dyDescent="0.25">
      <c r="A6" s="675"/>
      <c r="B6" s="663"/>
      <c r="C6" s="663"/>
      <c r="D6" s="663"/>
      <c r="E6" s="663"/>
      <c r="F6" s="677"/>
      <c r="G6" s="663"/>
      <c r="H6" s="663"/>
      <c r="I6" s="677"/>
      <c r="J6" s="883"/>
      <c r="K6" s="883"/>
      <c r="L6" s="906"/>
      <c r="M6" s="883"/>
      <c r="N6" s="883"/>
      <c r="O6" s="883"/>
      <c r="P6" s="883"/>
      <c r="Q6" s="883"/>
      <c r="R6" s="883"/>
      <c r="S6" s="658"/>
      <c r="T6" s="658"/>
      <c r="U6" s="891"/>
      <c r="V6" s="660"/>
      <c r="W6" s="661"/>
      <c r="X6" s="660"/>
      <c r="Y6" s="661"/>
      <c r="Z6" s="724"/>
      <c r="AA6" s="661"/>
      <c r="AB6" s="678"/>
      <c r="AC6" s="49" t="s">
        <v>1128</v>
      </c>
      <c r="AD6" s="49" t="s">
        <v>1129</v>
      </c>
      <c r="AE6" s="49" t="s">
        <v>54</v>
      </c>
      <c r="AF6" s="31">
        <f t="shared" si="0"/>
        <v>0.25</v>
      </c>
      <c r="AG6" s="386" t="s">
        <v>195</v>
      </c>
      <c r="AH6" s="31">
        <f t="shared" si="1"/>
        <v>0.15</v>
      </c>
      <c r="AI6" s="31">
        <f t="shared" si="2"/>
        <v>0.4</v>
      </c>
      <c r="AJ6" s="373" t="s">
        <v>197</v>
      </c>
      <c r="AK6" s="49" t="s">
        <v>1130</v>
      </c>
      <c r="AL6" s="373" t="s">
        <v>23</v>
      </c>
      <c r="AM6" s="386" t="s">
        <v>1131</v>
      </c>
      <c r="AN6" s="386" t="s">
        <v>24</v>
      </c>
      <c r="AO6" s="386" t="s">
        <v>1132</v>
      </c>
      <c r="AP6" s="386" t="s">
        <v>1133</v>
      </c>
      <c r="AQ6" s="386" t="s">
        <v>202</v>
      </c>
      <c r="AR6" s="386" t="s">
        <v>1134</v>
      </c>
      <c r="AS6" s="386" t="s">
        <v>204</v>
      </c>
      <c r="AT6" s="386">
        <f>+AU5*AI6</f>
        <v>0.03</v>
      </c>
      <c r="AU6" s="32">
        <f>+AU5-AT6</f>
        <v>4.4999999999999998E-2</v>
      </c>
      <c r="AV6" s="724"/>
      <c r="AW6" s="672"/>
      <c r="AX6" s="158">
        <v>3</v>
      </c>
      <c r="AY6" s="33" t="s">
        <v>1135</v>
      </c>
      <c r="AZ6" s="377" t="s">
        <v>1115</v>
      </c>
      <c r="BA6" s="376">
        <v>44927</v>
      </c>
      <c r="BB6" s="376">
        <v>45107</v>
      </c>
      <c r="BC6" s="377" t="s">
        <v>1136</v>
      </c>
      <c r="BD6" s="83">
        <v>44985</v>
      </c>
      <c r="BE6" s="84" t="s">
        <v>1117</v>
      </c>
      <c r="BF6" s="84" t="s">
        <v>1118</v>
      </c>
      <c r="BG6" s="34">
        <v>45046</v>
      </c>
      <c r="BH6" s="85"/>
      <c r="BI6" s="85"/>
      <c r="BJ6" s="34">
        <v>45107</v>
      </c>
      <c r="BK6" s="85"/>
      <c r="BL6" s="85"/>
      <c r="BM6" s="34">
        <v>45169</v>
      </c>
      <c r="BN6" s="34"/>
      <c r="BO6" s="85"/>
      <c r="BP6" s="85"/>
      <c r="BQ6" s="85"/>
      <c r="BR6" s="34">
        <v>45230</v>
      </c>
      <c r="BS6" s="34"/>
      <c r="BT6" s="85"/>
      <c r="BU6" s="85"/>
      <c r="BV6" s="85"/>
      <c r="BW6" s="34">
        <v>45291</v>
      </c>
      <c r="BX6" s="34"/>
      <c r="BY6" s="85"/>
      <c r="BZ6" s="85"/>
      <c r="CA6" s="85"/>
    </row>
    <row r="7" spans="1:79" ht="105" x14ac:dyDescent="0.25">
      <c r="A7" s="675"/>
      <c r="B7" s="663"/>
      <c r="C7" s="663"/>
      <c r="D7" s="663"/>
      <c r="E7" s="663"/>
      <c r="F7" s="677"/>
      <c r="G7" s="663"/>
      <c r="H7" s="663"/>
      <c r="I7" s="677"/>
      <c r="J7" s="883"/>
      <c r="K7" s="883"/>
      <c r="L7" s="906"/>
      <c r="M7" s="883"/>
      <c r="N7" s="883"/>
      <c r="O7" s="883"/>
      <c r="P7" s="883"/>
      <c r="Q7" s="883"/>
      <c r="R7" s="883"/>
      <c r="S7" s="658"/>
      <c r="T7" s="658"/>
      <c r="U7" s="891"/>
      <c r="V7" s="660"/>
      <c r="W7" s="661"/>
      <c r="X7" s="660"/>
      <c r="Y7" s="661"/>
      <c r="Z7" s="724"/>
      <c r="AA7" s="661"/>
      <c r="AB7" s="678"/>
      <c r="AC7" s="49" t="s">
        <v>1137</v>
      </c>
      <c r="AD7" s="49" t="s">
        <v>1348</v>
      </c>
      <c r="AE7" s="49" t="s">
        <v>54</v>
      </c>
      <c r="AF7" s="31">
        <f t="shared" si="0"/>
        <v>0.25</v>
      </c>
      <c r="AG7" s="386" t="s">
        <v>195</v>
      </c>
      <c r="AH7" s="31">
        <f t="shared" si="1"/>
        <v>0.15</v>
      </c>
      <c r="AI7" s="31">
        <f t="shared" si="2"/>
        <v>0.4</v>
      </c>
      <c r="AJ7" s="373" t="s">
        <v>197</v>
      </c>
      <c r="AK7" s="49" t="s">
        <v>1138</v>
      </c>
      <c r="AL7" s="373" t="s">
        <v>39</v>
      </c>
      <c r="AM7" s="386" t="s">
        <v>1139</v>
      </c>
      <c r="AN7" s="386" t="s">
        <v>24</v>
      </c>
      <c r="AO7" s="386" t="s">
        <v>96</v>
      </c>
      <c r="AP7" s="386" t="s">
        <v>1140</v>
      </c>
      <c r="AQ7" s="386" t="s">
        <v>202</v>
      </c>
      <c r="AR7" s="386" t="s">
        <v>1113</v>
      </c>
      <c r="AS7" s="386" t="s">
        <v>204</v>
      </c>
      <c r="AT7" s="386">
        <f>+AU6*AI7</f>
        <v>1.7999999999999999E-2</v>
      </c>
      <c r="AU7" s="32">
        <f>+AU6-AT7</f>
        <v>2.7E-2</v>
      </c>
      <c r="AV7" s="724"/>
      <c r="AW7" s="672"/>
      <c r="AX7" s="158">
        <v>4</v>
      </c>
      <c r="AY7" s="33" t="s">
        <v>1141</v>
      </c>
      <c r="AZ7" s="377" t="s">
        <v>1115</v>
      </c>
      <c r="BA7" s="377"/>
      <c r="BB7" s="377"/>
      <c r="BC7" s="377"/>
      <c r="BD7" s="83">
        <v>44985</v>
      </c>
      <c r="BE7" s="84" t="s">
        <v>1142</v>
      </c>
      <c r="BF7" s="84" t="s">
        <v>1143</v>
      </c>
      <c r="BG7" s="34">
        <v>45046</v>
      </c>
      <c r="BH7" s="84"/>
      <c r="BI7" s="84"/>
      <c r="BJ7" s="34">
        <v>45107</v>
      </c>
      <c r="BK7" s="84"/>
      <c r="BL7" s="84"/>
      <c r="BM7" s="34">
        <v>45169</v>
      </c>
      <c r="BN7" s="34"/>
      <c r="BO7" s="84"/>
      <c r="BP7" s="84"/>
      <c r="BQ7" s="84"/>
      <c r="BR7" s="34">
        <v>45230</v>
      </c>
      <c r="BS7" s="34"/>
      <c r="BT7" s="84"/>
      <c r="BU7" s="84"/>
      <c r="BV7" s="84"/>
      <c r="BW7" s="34">
        <v>45291</v>
      </c>
      <c r="BX7" s="34"/>
      <c r="BY7" s="84"/>
      <c r="BZ7" s="84"/>
      <c r="CA7" s="84"/>
    </row>
    <row r="8" spans="1:79" ht="63.75" x14ac:dyDescent="0.25">
      <c r="A8" s="675"/>
      <c r="B8" s="663"/>
      <c r="C8" s="663"/>
      <c r="D8" s="663"/>
      <c r="E8" s="663"/>
      <c r="F8" s="677"/>
      <c r="G8" s="663"/>
      <c r="H8" s="663"/>
      <c r="I8" s="677"/>
      <c r="J8" s="883"/>
      <c r="K8" s="883"/>
      <c r="L8" s="906"/>
      <c r="M8" s="883"/>
      <c r="N8" s="883"/>
      <c r="O8" s="883"/>
      <c r="P8" s="883"/>
      <c r="Q8" s="883"/>
      <c r="R8" s="883"/>
      <c r="S8" s="658"/>
      <c r="T8" s="658"/>
      <c r="U8" s="891"/>
      <c r="V8" s="660"/>
      <c r="W8" s="661"/>
      <c r="X8" s="660"/>
      <c r="Y8" s="661"/>
      <c r="Z8" s="724"/>
      <c r="AA8" s="661"/>
      <c r="AB8" s="678"/>
      <c r="AC8" s="49" t="s">
        <v>1144</v>
      </c>
      <c r="AD8" s="49" t="s">
        <v>1349</v>
      </c>
      <c r="AE8" s="49" t="s">
        <v>54</v>
      </c>
      <c r="AF8" s="31">
        <f t="shared" si="0"/>
        <v>0.25</v>
      </c>
      <c r="AG8" s="386" t="s">
        <v>195</v>
      </c>
      <c r="AH8" s="31">
        <f t="shared" si="1"/>
        <v>0.15</v>
      </c>
      <c r="AI8" s="31">
        <f t="shared" si="2"/>
        <v>0.4</v>
      </c>
      <c r="AJ8" s="373" t="s">
        <v>197</v>
      </c>
      <c r="AK8" s="49" t="s">
        <v>1145</v>
      </c>
      <c r="AL8" s="373" t="s">
        <v>23</v>
      </c>
      <c r="AM8" s="386" t="s">
        <v>1146</v>
      </c>
      <c r="AN8" s="386" t="s">
        <v>40</v>
      </c>
      <c r="AO8" s="386" t="s">
        <v>1147</v>
      </c>
      <c r="AP8" s="386" t="s">
        <v>881</v>
      </c>
      <c r="AQ8" s="386" t="s">
        <v>202</v>
      </c>
      <c r="AR8" s="386" t="s">
        <v>1148</v>
      </c>
      <c r="AS8" s="386" t="s">
        <v>204</v>
      </c>
      <c r="AT8" s="386">
        <f>+AU7*AI8</f>
        <v>1.0800000000000001E-2</v>
      </c>
      <c r="AU8" s="32">
        <f>+AU7-AT8</f>
        <v>1.6199999999999999E-2</v>
      </c>
      <c r="AV8" s="724"/>
      <c r="AW8" s="672"/>
      <c r="AX8" s="158">
        <v>5</v>
      </c>
      <c r="AY8" s="386"/>
      <c r="AZ8" s="377"/>
      <c r="BA8" s="30"/>
      <c r="BB8" s="30"/>
      <c r="BC8" s="377"/>
      <c r="BD8" s="83"/>
      <c r="BE8" s="84"/>
      <c r="BF8" s="84"/>
      <c r="BG8" s="34"/>
      <c r="BH8" s="90"/>
      <c r="BI8" s="90"/>
      <c r="BJ8" s="34">
        <v>45107</v>
      </c>
      <c r="BK8" s="90"/>
      <c r="BL8" s="90"/>
      <c r="BM8" s="34">
        <v>45169</v>
      </c>
      <c r="BN8" s="34"/>
      <c r="BO8" s="90"/>
      <c r="BP8" s="90"/>
      <c r="BQ8" s="90"/>
      <c r="BR8" s="34">
        <v>45230</v>
      </c>
      <c r="BS8" s="34"/>
      <c r="BT8" s="90"/>
      <c r="BU8" s="90"/>
      <c r="BV8" s="90"/>
      <c r="BW8" s="34">
        <v>45291</v>
      </c>
      <c r="BX8" s="34"/>
      <c r="BY8" s="90"/>
      <c r="BZ8" s="90"/>
      <c r="CA8" s="90"/>
    </row>
    <row r="9" spans="1:79" ht="64.5" thickBot="1" x14ac:dyDescent="0.3">
      <c r="A9" s="823"/>
      <c r="B9" s="825"/>
      <c r="C9" s="825"/>
      <c r="D9" s="825"/>
      <c r="E9" s="825"/>
      <c r="F9" s="832"/>
      <c r="G9" s="825"/>
      <c r="H9" s="825"/>
      <c r="I9" s="832"/>
      <c r="J9" s="883"/>
      <c r="K9" s="883"/>
      <c r="L9" s="906"/>
      <c r="M9" s="883"/>
      <c r="N9" s="883"/>
      <c r="O9" s="883"/>
      <c r="P9" s="883"/>
      <c r="Q9" s="883"/>
      <c r="R9" s="883"/>
      <c r="S9" s="830"/>
      <c r="T9" s="830"/>
      <c r="U9" s="891"/>
      <c r="V9" s="840"/>
      <c r="W9" s="834"/>
      <c r="X9" s="840"/>
      <c r="Y9" s="834"/>
      <c r="Z9" s="707"/>
      <c r="AA9" s="834"/>
      <c r="AB9" s="964"/>
      <c r="AC9" s="44" t="s">
        <v>1149</v>
      </c>
      <c r="AD9" s="44" t="s">
        <v>1150</v>
      </c>
      <c r="AE9" s="44" t="s">
        <v>54</v>
      </c>
      <c r="AF9" s="45">
        <f t="shared" si="0"/>
        <v>0.25</v>
      </c>
      <c r="AG9" s="468" t="s">
        <v>195</v>
      </c>
      <c r="AH9" s="45">
        <f t="shared" si="1"/>
        <v>0.15</v>
      </c>
      <c r="AI9" s="45">
        <f t="shared" si="2"/>
        <v>0.4</v>
      </c>
      <c r="AJ9" s="425" t="s">
        <v>197</v>
      </c>
      <c r="AK9" s="44" t="s">
        <v>1151</v>
      </c>
      <c r="AL9" s="425" t="s">
        <v>23</v>
      </c>
      <c r="AM9" s="468" t="s">
        <v>1152</v>
      </c>
      <c r="AN9" s="468" t="s">
        <v>40</v>
      </c>
      <c r="AO9" s="468" t="s">
        <v>1153</v>
      </c>
      <c r="AP9" s="468" t="s">
        <v>1154</v>
      </c>
      <c r="AQ9" s="468" t="s">
        <v>202</v>
      </c>
      <c r="AR9" s="468" t="s">
        <v>1155</v>
      </c>
      <c r="AS9" s="468" t="s">
        <v>204</v>
      </c>
      <c r="AT9" s="60"/>
      <c r="AU9" s="46">
        <f>+AU8-AT9</f>
        <v>1.6199999999999999E-2</v>
      </c>
      <c r="AV9" s="707"/>
      <c r="AW9" s="634"/>
      <c r="AX9" s="158">
        <v>6</v>
      </c>
      <c r="AY9" s="33"/>
      <c r="AZ9" s="377"/>
      <c r="BA9" s="30"/>
      <c r="BB9" s="30"/>
      <c r="BC9" s="377"/>
      <c r="BD9" s="83"/>
      <c r="BE9" s="84"/>
      <c r="BF9" s="84"/>
      <c r="BG9" s="34"/>
      <c r="BH9" s="84"/>
      <c r="BI9" s="84"/>
      <c r="BJ9" s="34">
        <v>45107</v>
      </c>
      <c r="BK9" s="34"/>
      <c r="BL9" s="34"/>
      <c r="BM9" s="34">
        <v>45169</v>
      </c>
      <c r="BN9" s="34"/>
      <c r="BO9" s="34"/>
      <c r="BP9" s="34"/>
      <c r="BQ9" s="34"/>
      <c r="BR9" s="34">
        <v>45230</v>
      </c>
      <c r="BS9" s="34"/>
      <c r="BT9" s="34"/>
      <c r="BU9" s="34"/>
      <c r="BV9" s="34"/>
      <c r="BW9" s="34">
        <v>45291</v>
      </c>
      <c r="BX9" s="34"/>
      <c r="BY9" s="34"/>
      <c r="BZ9" s="34"/>
      <c r="CA9" s="34"/>
    </row>
    <row r="10" spans="1:79" ht="94.5" customHeight="1" x14ac:dyDescent="0.25">
      <c r="A10" s="674" t="s">
        <v>197</v>
      </c>
      <c r="B10" s="647" t="s">
        <v>106</v>
      </c>
      <c r="C10" s="647" t="s">
        <v>89</v>
      </c>
      <c r="D10" s="647" t="s">
        <v>87</v>
      </c>
      <c r="E10" s="647" t="s">
        <v>51</v>
      </c>
      <c r="F10" s="664" t="s">
        <v>1156</v>
      </c>
      <c r="G10" s="647" t="s">
        <v>1662</v>
      </c>
      <c r="H10" s="647" t="s">
        <v>1157</v>
      </c>
      <c r="I10" s="664" t="s">
        <v>1158</v>
      </c>
      <c r="J10" s="647" t="s">
        <v>92</v>
      </c>
      <c r="K10" s="647">
        <v>1</v>
      </c>
      <c r="L10" s="651">
        <f>IF(J10="Diaria",+(K10/360),IF(J10="Mensual",+(K10/12),IF(J10="Bimestral",+(K10/6),IF(J10="Trimestral",+(K10/4),IF(J10="Semestral",+(K10/2),IF(J10="Anual",+(K10/1),""))))))</f>
        <v>0.5</v>
      </c>
      <c r="M10" s="647" t="s">
        <v>29</v>
      </c>
      <c r="N10" s="647">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647" t="s">
        <v>30</v>
      </c>
      <c r="P10" s="647">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647" t="s">
        <v>70</v>
      </c>
      <c r="R10" s="647">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39" t="s">
        <v>94</v>
      </c>
      <c r="T10" s="639" t="s">
        <v>43</v>
      </c>
      <c r="U10" s="639">
        <f>+MAX(N10,P10,R10)</f>
        <v>0.2</v>
      </c>
      <c r="V10" s="643" t="str">
        <f>IF(L10&lt;=20%,"Muy baja",IF(L10&lt;=40%,"Baja",IF(L10&lt;=60%,"Media",IF(L10&lt;=80%,"Alta",IF(L10&lt;=100%,"Muy alta",IF(L10&gt;=100%,"Muy alta",""))))))</f>
        <v>Media</v>
      </c>
      <c r="W10" s="627">
        <f>+IFERROR(VLOOKUP(V10,Fórmula!$F$1:$G$6,2,FALSE),"")</f>
        <v>0.6</v>
      </c>
      <c r="X10" s="659" t="str">
        <f>IF(U10=20%,"Leve",IF(U10=40%,"Menor",IF(U10=60%,"Moderado",IF(U10=80%,"Mayor",IF(U10=100%,"Catastrófico","")))))</f>
        <v>Leve</v>
      </c>
      <c r="Y10" s="627">
        <f>+IFERROR(VLOOKUP(X10,Fórmula!$H$1:$I$6,2,FALSE),"")</f>
        <v>0.2</v>
      </c>
      <c r="Z10" s="631" t="str">
        <f>+IFERROR(VLOOKUP(V10&amp;X10,Fórmula!$C$2:$D$26,2,FALSE),"")</f>
        <v>Moderado</v>
      </c>
      <c r="AA10" s="627">
        <f>IF(Z10="Bajo",25%,IF(Z10="Moderado",50%,IF(Z10="Alto",75%,IF(Z10="Extremo",100%,""))))</f>
        <v>0.5</v>
      </c>
      <c r="AB10" s="704" t="s">
        <v>1159</v>
      </c>
      <c r="AC10" s="50" t="s">
        <v>1160</v>
      </c>
      <c r="AD10" s="50" t="s">
        <v>1161</v>
      </c>
      <c r="AE10" s="50" t="s">
        <v>54</v>
      </c>
      <c r="AF10" s="22">
        <f t="shared" si="0"/>
        <v>0.25</v>
      </c>
      <c r="AG10" s="385" t="s">
        <v>195</v>
      </c>
      <c r="AH10" s="22">
        <f t="shared" si="1"/>
        <v>0.15</v>
      </c>
      <c r="AI10" s="22">
        <f t="shared" ref="AI10:AI17" si="3">+AH10+AF10</f>
        <v>0.4</v>
      </c>
      <c r="AJ10" s="362" t="s">
        <v>197</v>
      </c>
      <c r="AK10" s="50" t="s">
        <v>1162</v>
      </c>
      <c r="AL10" s="362" t="s">
        <v>23</v>
      </c>
      <c r="AM10" s="385" t="s">
        <v>1163</v>
      </c>
      <c r="AN10" s="385" t="s">
        <v>40</v>
      </c>
      <c r="AO10" s="385" t="s">
        <v>1164</v>
      </c>
      <c r="AP10" s="385" t="s">
        <v>1165</v>
      </c>
      <c r="AQ10" s="385" t="s">
        <v>202</v>
      </c>
      <c r="AR10" s="386" t="s">
        <v>1113</v>
      </c>
      <c r="AS10" s="385" t="s">
        <v>204</v>
      </c>
      <c r="AT10" s="385">
        <f>+AI10*AA10</f>
        <v>0.2</v>
      </c>
      <c r="AU10" s="466">
        <f>+AA10-AT10</f>
        <v>0.3</v>
      </c>
      <c r="AV10" s="706" t="str">
        <f>+IF(C10="Corrupción","Moderado",IF(AU13&lt;=25%,"Bajo",IF(AU13&lt;=50%,"Moderado",IF(AU13&lt;=75%,"Alto",IF(AU13&gt;75%,"Extremo","")))))</f>
        <v>Bajo</v>
      </c>
      <c r="AW10" s="633" t="s">
        <v>56</v>
      </c>
      <c r="AX10" s="157">
        <v>1</v>
      </c>
      <c r="AY10" s="29" t="s">
        <v>1166</v>
      </c>
      <c r="AZ10" s="377" t="s">
        <v>1113</v>
      </c>
      <c r="BA10" s="376">
        <v>44927</v>
      </c>
      <c r="BB10" s="376">
        <v>45291</v>
      </c>
      <c r="BC10" s="377" t="s">
        <v>1167</v>
      </c>
      <c r="BD10" s="83">
        <v>44985</v>
      </c>
      <c r="BE10" s="84" t="s">
        <v>1168</v>
      </c>
      <c r="BF10" s="84" t="s">
        <v>1169</v>
      </c>
      <c r="BG10" s="34">
        <v>45046</v>
      </c>
      <c r="BH10" s="84"/>
      <c r="BI10" s="84"/>
      <c r="BJ10" s="34">
        <v>45107</v>
      </c>
      <c r="BK10" s="97"/>
      <c r="BL10" s="34"/>
      <c r="BM10" s="34">
        <v>45169</v>
      </c>
      <c r="BN10" s="34"/>
      <c r="BO10" s="84"/>
      <c r="BP10" s="84"/>
      <c r="BQ10" s="84"/>
      <c r="BR10" s="34">
        <v>45230</v>
      </c>
      <c r="BS10" s="34"/>
      <c r="BT10" s="84"/>
      <c r="BU10" s="84"/>
      <c r="BV10" s="84"/>
      <c r="BW10" s="34">
        <v>45291</v>
      </c>
      <c r="BX10" s="34"/>
      <c r="BY10" s="84"/>
      <c r="BZ10" s="84"/>
      <c r="CA10" s="84"/>
    </row>
    <row r="11" spans="1:79" ht="63.75" x14ac:dyDescent="0.25">
      <c r="A11" s="675"/>
      <c r="B11" s="663"/>
      <c r="C11" s="663"/>
      <c r="D11" s="663"/>
      <c r="E11" s="663"/>
      <c r="F11" s="665"/>
      <c r="G11" s="663"/>
      <c r="H11" s="663"/>
      <c r="I11" s="665"/>
      <c r="J11" s="663"/>
      <c r="K11" s="663"/>
      <c r="L11" s="673"/>
      <c r="M11" s="663"/>
      <c r="N11" s="663"/>
      <c r="O11" s="663"/>
      <c r="P11" s="663"/>
      <c r="Q11" s="663"/>
      <c r="R11" s="663"/>
      <c r="S11" s="658"/>
      <c r="T11" s="658"/>
      <c r="U11" s="658"/>
      <c r="V11" s="662"/>
      <c r="W11" s="661"/>
      <c r="X11" s="660"/>
      <c r="Y11" s="661"/>
      <c r="Z11" s="670"/>
      <c r="AA11" s="661"/>
      <c r="AB11" s="678"/>
      <c r="AC11" s="49" t="s">
        <v>1149</v>
      </c>
      <c r="AD11" s="49" t="s">
        <v>1170</v>
      </c>
      <c r="AE11" s="49" t="s">
        <v>54</v>
      </c>
      <c r="AF11" s="31">
        <f t="shared" si="0"/>
        <v>0.25</v>
      </c>
      <c r="AG11" s="386" t="s">
        <v>195</v>
      </c>
      <c r="AH11" s="31">
        <f t="shared" si="1"/>
        <v>0.15</v>
      </c>
      <c r="AI11" s="31">
        <f t="shared" si="3"/>
        <v>0.4</v>
      </c>
      <c r="AJ11" s="373" t="s">
        <v>197</v>
      </c>
      <c r="AK11" s="49" t="s">
        <v>1151</v>
      </c>
      <c r="AL11" s="373" t="s">
        <v>23</v>
      </c>
      <c r="AM11" s="386" t="s">
        <v>1171</v>
      </c>
      <c r="AN11" s="386" t="s">
        <v>40</v>
      </c>
      <c r="AO11" s="386" t="s">
        <v>1153</v>
      </c>
      <c r="AP11" s="386" t="s">
        <v>1172</v>
      </c>
      <c r="AQ11" s="386" t="s">
        <v>202</v>
      </c>
      <c r="AR11" s="386" t="s">
        <v>1155</v>
      </c>
      <c r="AS11" s="386" t="s">
        <v>204</v>
      </c>
      <c r="AT11" s="386">
        <f>+AU10*AI11</f>
        <v>0.12</v>
      </c>
      <c r="AU11" s="32">
        <f>+AU10-AT11</f>
        <v>0.18</v>
      </c>
      <c r="AV11" s="724"/>
      <c r="AW11" s="672"/>
      <c r="AX11" s="157">
        <v>2</v>
      </c>
      <c r="AY11" s="29" t="s">
        <v>1173</v>
      </c>
      <c r="AZ11" s="377" t="s">
        <v>1174</v>
      </c>
      <c r="BA11" s="376">
        <v>44927</v>
      </c>
      <c r="BB11" s="376">
        <v>45291</v>
      </c>
      <c r="BC11" s="377" t="s">
        <v>1175</v>
      </c>
      <c r="BD11" s="83">
        <v>44985</v>
      </c>
      <c r="BE11" s="84" t="s">
        <v>1176</v>
      </c>
      <c r="BF11" s="84" t="s">
        <v>1177</v>
      </c>
      <c r="BG11" s="34">
        <v>45046</v>
      </c>
      <c r="BH11" s="84"/>
      <c r="BI11" s="84"/>
      <c r="BJ11" s="34">
        <v>45107</v>
      </c>
      <c r="BK11" s="34"/>
      <c r="BL11" s="34"/>
      <c r="BM11" s="34">
        <v>45169</v>
      </c>
      <c r="BN11" s="34"/>
      <c r="BO11" s="84"/>
      <c r="BP11" s="84"/>
      <c r="BQ11" s="84"/>
      <c r="BR11" s="34">
        <v>45230</v>
      </c>
      <c r="BS11" s="34"/>
      <c r="BT11" s="84"/>
      <c r="BU11" s="84"/>
      <c r="BV11" s="84"/>
      <c r="BW11" s="34">
        <v>45291</v>
      </c>
      <c r="BX11" s="34"/>
      <c r="BY11" s="84"/>
      <c r="BZ11" s="84"/>
      <c r="CA11" s="84"/>
    </row>
    <row r="12" spans="1:79" ht="63.75" x14ac:dyDescent="0.25">
      <c r="A12" s="675"/>
      <c r="B12" s="663"/>
      <c r="C12" s="663"/>
      <c r="D12" s="663"/>
      <c r="E12" s="663"/>
      <c r="F12" s="665"/>
      <c r="G12" s="663"/>
      <c r="H12" s="663"/>
      <c r="I12" s="665"/>
      <c r="J12" s="663"/>
      <c r="K12" s="663"/>
      <c r="L12" s="673"/>
      <c r="M12" s="663"/>
      <c r="N12" s="663"/>
      <c r="O12" s="663"/>
      <c r="P12" s="663"/>
      <c r="Q12" s="663"/>
      <c r="R12" s="663"/>
      <c r="S12" s="658"/>
      <c r="T12" s="658"/>
      <c r="U12" s="658"/>
      <c r="V12" s="662"/>
      <c r="W12" s="661"/>
      <c r="X12" s="660"/>
      <c r="Y12" s="661"/>
      <c r="Z12" s="670"/>
      <c r="AA12" s="661"/>
      <c r="AB12" s="678"/>
      <c r="AC12" s="49" t="s">
        <v>1128</v>
      </c>
      <c r="AD12" s="49" t="s">
        <v>1129</v>
      </c>
      <c r="AE12" s="49" t="s">
        <v>54</v>
      </c>
      <c r="AF12" s="31">
        <f t="shared" si="0"/>
        <v>0.25</v>
      </c>
      <c r="AG12" s="386" t="s">
        <v>195</v>
      </c>
      <c r="AH12" s="31">
        <f t="shared" si="1"/>
        <v>0.15</v>
      </c>
      <c r="AI12" s="31">
        <f t="shared" si="3"/>
        <v>0.4</v>
      </c>
      <c r="AJ12" s="373" t="s">
        <v>197</v>
      </c>
      <c r="AK12" s="49" t="s">
        <v>1130</v>
      </c>
      <c r="AL12" s="373" t="s">
        <v>23</v>
      </c>
      <c r="AM12" s="386" t="s">
        <v>1131</v>
      </c>
      <c r="AN12" s="386" t="s">
        <v>24</v>
      </c>
      <c r="AO12" s="386" t="s">
        <v>1132</v>
      </c>
      <c r="AP12" s="386" t="s">
        <v>1133</v>
      </c>
      <c r="AQ12" s="386" t="s">
        <v>202</v>
      </c>
      <c r="AR12" s="386" t="s">
        <v>1134</v>
      </c>
      <c r="AS12" s="386" t="s">
        <v>204</v>
      </c>
      <c r="AT12" s="386">
        <f>+AU11*AI12</f>
        <v>7.1999999999999995E-2</v>
      </c>
      <c r="AU12" s="32">
        <f>+AU11-AT12</f>
        <v>0.108</v>
      </c>
      <c r="AV12" s="724"/>
      <c r="AW12" s="672"/>
      <c r="AX12" s="158">
        <v>3</v>
      </c>
      <c r="AY12" s="29" t="s">
        <v>1178</v>
      </c>
      <c r="AZ12" s="377" t="s">
        <v>1113</v>
      </c>
      <c r="BA12" s="376">
        <v>44927</v>
      </c>
      <c r="BB12" s="376">
        <v>45291</v>
      </c>
      <c r="BC12" s="377" t="s">
        <v>1179</v>
      </c>
      <c r="BD12" s="83">
        <v>44985</v>
      </c>
      <c r="BE12" s="84" t="s">
        <v>1180</v>
      </c>
      <c r="BF12" s="84" t="s">
        <v>1181</v>
      </c>
      <c r="BG12" s="34">
        <v>45046</v>
      </c>
      <c r="BH12" s="84"/>
      <c r="BI12" s="84"/>
      <c r="BJ12" s="34">
        <v>45107</v>
      </c>
      <c r="BK12" s="84"/>
      <c r="BL12" s="34"/>
      <c r="BM12" s="34">
        <v>45169</v>
      </c>
      <c r="BN12" s="34"/>
      <c r="BO12" s="84"/>
      <c r="BP12" s="84"/>
      <c r="BQ12" s="84"/>
      <c r="BR12" s="34">
        <v>45230</v>
      </c>
      <c r="BS12" s="34"/>
      <c r="BT12" s="84"/>
      <c r="BU12" s="84"/>
      <c r="BV12" s="84"/>
      <c r="BW12" s="34">
        <v>45291</v>
      </c>
      <c r="BX12" s="34"/>
      <c r="BY12" s="84"/>
      <c r="BZ12" s="84"/>
      <c r="CA12" s="84"/>
    </row>
    <row r="13" spans="1:79" ht="81.75" customHeight="1" thickBot="1" x14ac:dyDescent="0.3">
      <c r="A13" s="709"/>
      <c r="B13" s="648"/>
      <c r="C13" s="648"/>
      <c r="D13" s="648"/>
      <c r="E13" s="648"/>
      <c r="F13" s="820"/>
      <c r="G13" s="648"/>
      <c r="H13" s="648"/>
      <c r="I13" s="820"/>
      <c r="J13" s="648"/>
      <c r="K13" s="648"/>
      <c r="L13" s="652"/>
      <c r="M13" s="648"/>
      <c r="N13" s="363"/>
      <c r="O13" s="648"/>
      <c r="P13" s="363"/>
      <c r="Q13" s="648"/>
      <c r="R13" s="363"/>
      <c r="S13" s="640"/>
      <c r="T13" s="640"/>
      <c r="U13" s="359"/>
      <c r="V13" s="644"/>
      <c r="W13" s="352"/>
      <c r="X13" s="708"/>
      <c r="Y13" s="352"/>
      <c r="Z13" s="632"/>
      <c r="AA13" s="352"/>
      <c r="AB13" s="705"/>
      <c r="AC13" s="28" t="s">
        <v>1182</v>
      </c>
      <c r="AD13" s="28" t="s">
        <v>1183</v>
      </c>
      <c r="AE13" s="28" t="s">
        <v>54</v>
      </c>
      <c r="AF13" s="37">
        <f t="shared" si="0"/>
        <v>0.25</v>
      </c>
      <c r="AG13" s="403" t="s">
        <v>195</v>
      </c>
      <c r="AH13" s="37">
        <f t="shared" si="1"/>
        <v>0.15</v>
      </c>
      <c r="AI13" s="37">
        <f t="shared" si="3"/>
        <v>0.4</v>
      </c>
      <c r="AJ13" s="363" t="s">
        <v>197</v>
      </c>
      <c r="AK13" s="28" t="s">
        <v>1184</v>
      </c>
      <c r="AL13" s="363" t="s">
        <v>23</v>
      </c>
      <c r="AM13" s="403" t="s">
        <v>1185</v>
      </c>
      <c r="AN13" s="403" t="s">
        <v>24</v>
      </c>
      <c r="AO13" s="403" t="s">
        <v>863</v>
      </c>
      <c r="AP13" s="403" t="s">
        <v>1186</v>
      </c>
      <c r="AQ13" s="403" t="s">
        <v>202</v>
      </c>
      <c r="AR13" s="403" t="s">
        <v>1174</v>
      </c>
      <c r="AS13" s="403" t="s">
        <v>204</v>
      </c>
      <c r="AT13" s="403">
        <f>+AU12*AI13</f>
        <v>4.3200000000000002E-2</v>
      </c>
      <c r="AU13" s="467">
        <f>+AU12-AT13</f>
        <v>6.4799999999999996E-2</v>
      </c>
      <c r="AV13" s="711"/>
      <c r="AW13" s="712"/>
      <c r="AX13" s="158">
        <v>4</v>
      </c>
      <c r="AY13" s="29" t="s">
        <v>1187</v>
      </c>
      <c r="AZ13" s="377" t="s">
        <v>1113</v>
      </c>
      <c r="BA13" s="376">
        <v>44927</v>
      </c>
      <c r="BB13" s="376">
        <v>45291</v>
      </c>
      <c r="BC13" s="377" t="s">
        <v>1188</v>
      </c>
      <c r="BD13" s="83">
        <v>44985</v>
      </c>
      <c r="BE13" s="84" t="s">
        <v>1189</v>
      </c>
      <c r="BF13" s="84" t="s">
        <v>1190</v>
      </c>
      <c r="BG13" s="34">
        <v>45046</v>
      </c>
      <c r="BH13" s="34"/>
      <c r="BI13" s="119"/>
      <c r="BJ13" s="34">
        <v>45107</v>
      </c>
      <c r="BK13" s="34"/>
      <c r="BL13" s="211"/>
      <c r="BM13" s="34">
        <v>45169</v>
      </c>
      <c r="BN13" s="34"/>
      <c r="BO13" s="84"/>
      <c r="BP13" s="84"/>
      <c r="BQ13" s="84"/>
      <c r="BR13" s="34">
        <v>45230</v>
      </c>
      <c r="BS13" s="34"/>
      <c r="BT13" s="84"/>
      <c r="BU13" s="84"/>
      <c r="BV13" s="84"/>
      <c r="BW13" s="34">
        <v>45291</v>
      </c>
      <c r="BX13" s="34"/>
      <c r="BY13" s="84"/>
      <c r="BZ13" s="84"/>
      <c r="CA13" s="84"/>
    </row>
    <row r="14" spans="1:79" ht="315.75" thickBot="1" x14ac:dyDescent="0.3">
      <c r="A14" s="383" t="s">
        <v>197</v>
      </c>
      <c r="B14" s="362" t="s">
        <v>106</v>
      </c>
      <c r="C14" s="362" t="s">
        <v>98</v>
      </c>
      <c r="D14" s="362" t="s">
        <v>87</v>
      </c>
      <c r="E14" s="362" t="s">
        <v>18</v>
      </c>
      <c r="F14" s="374" t="s">
        <v>1191</v>
      </c>
      <c r="G14" s="362" t="s">
        <v>1663</v>
      </c>
      <c r="H14" s="362" t="s">
        <v>1192</v>
      </c>
      <c r="I14" s="374" t="s">
        <v>1193</v>
      </c>
      <c r="J14" s="362" t="s">
        <v>63</v>
      </c>
      <c r="K14" s="362">
        <v>0</v>
      </c>
      <c r="L14" s="365">
        <f>IF(J14="Diaria",+(K14/360),IF(J14="Mensual",+(K14/12),IF(J14="Bimestral",+(K14/6),IF(J14="Trimestral",+(K14/4),IF(J14="Semestral",+(K14/2),IF(J14="Anual",+(K14/1),""))))))</f>
        <v>0</v>
      </c>
      <c r="M14" s="362" t="s">
        <v>29</v>
      </c>
      <c r="N14" s="36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2" t="s">
        <v>61</v>
      </c>
      <c r="P14" s="36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2" t="s">
        <v>31</v>
      </c>
      <c r="R14" s="36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358" t="s">
        <v>26</v>
      </c>
      <c r="T14" s="358" t="s">
        <v>43</v>
      </c>
      <c r="U14" s="358">
        <f>+MAX(N14,P14,R14)</f>
        <v>0.6</v>
      </c>
      <c r="V14" s="369" t="str">
        <f>IF(L14&lt;=20%,"Muy baja",IF(L14&lt;=40%,"Baja",IF(L14&lt;=60%,"Media",IF(L14&lt;=80%,"Alta",IF(L14&lt;=100%,"Muy alta",IF(L14&gt;=100%,"Muy alta",""))))))</f>
        <v>Muy baja</v>
      </c>
      <c r="W14" s="351">
        <v>0.2</v>
      </c>
      <c r="X14" s="360" t="str">
        <f>IF(U14=20%,"Leve",IF(U14=40%,"Menor",IF(U14=60%,"Moderado",IF(U14=80%,"Mayor",IF(U14=100%,"Catastrófico","")))))</f>
        <v>Moderado</v>
      </c>
      <c r="Y14" s="378">
        <v>0.6</v>
      </c>
      <c r="Z14" s="355" t="s">
        <v>53</v>
      </c>
      <c r="AA14" s="351">
        <f>IF(Z14="Bajo",25%,IF(Z14="Moderado",50%,IF(Z14="Alto",75%,IF(Z14="Extremo",100%,""))))</f>
        <v>0.5</v>
      </c>
      <c r="AB14" s="397" t="s">
        <v>1194</v>
      </c>
      <c r="AC14" s="50" t="s">
        <v>1195</v>
      </c>
      <c r="AD14" s="50" t="s">
        <v>1622</v>
      </c>
      <c r="AE14" s="50" t="s">
        <v>54</v>
      </c>
      <c r="AF14" s="22">
        <f t="shared" si="0"/>
        <v>0.25</v>
      </c>
      <c r="AG14" s="385" t="s">
        <v>195</v>
      </c>
      <c r="AH14" s="22">
        <f t="shared" si="1"/>
        <v>0.15</v>
      </c>
      <c r="AI14" s="22">
        <f t="shared" si="3"/>
        <v>0.4</v>
      </c>
      <c r="AJ14" s="362" t="s">
        <v>197</v>
      </c>
      <c r="AK14" s="50" t="s">
        <v>1196</v>
      </c>
      <c r="AL14" s="362" t="s">
        <v>23</v>
      </c>
      <c r="AM14" s="385" t="s">
        <v>1121</v>
      </c>
      <c r="AN14" s="385" t="s">
        <v>24</v>
      </c>
      <c r="AO14" s="385" t="s">
        <v>1197</v>
      </c>
      <c r="AP14" s="385" t="s">
        <v>1198</v>
      </c>
      <c r="AQ14" s="385" t="s">
        <v>202</v>
      </c>
      <c r="AR14" s="385" t="s">
        <v>1623</v>
      </c>
      <c r="AS14" s="385" t="s">
        <v>204</v>
      </c>
      <c r="AT14" s="385">
        <f>+AI14*AA14</f>
        <v>0.2</v>
      </c>
      <c r="AU14" s="466">
        <f>+AA14-AT14</f>
        <v>0.3</v>
      </c>
      <c r="AV14" s="355" t="str">
        <f>+IF(C14="Corrupción","Moderado",IF(AU14&lt;=25%,"Bajo",IF(AU14&lt;=50%,"Moderado",IF(AU14&lt;=75%,"Alto",IF(AU14&gt;75%,"Extremo","")))))</f>
        <v>Moderado</v>
      </c>
      <c r="AW14" s="357" t="s">
        <v>56</v>
      </c>
      <c r="AX14" s="157">
        <v>1</v>
      </c>
      <c r="AY14" s="29" t="s">
        <v>1199</v>
      </c>
      <c r="AZ14" s="373" t="s">
        <v>1623</v>
      </c>
      <c r="BA14" s="376">
        <v>44927</v>
      </c>
      <c r="BB14" s="376">
        <v>45291</v>
      </c>
      <c r="BC14" s="377" t="s">
        <v>1200</v>
      </c>
      <c r="BD14" s="83">
        <v>44985</v>
      </c>
      <c r="BE14" s="512"/>
      <c r="BF14" s="84"/>
      <c r="BG14" s="34">
        <v>45046</v>
      </c>
      <c r="BH14" s="84"/>
      <c r="BI14" s="84"/>
      <c r="BJ14" s="34">
        <v>45107</v>
      </c>
      <c r="BK14" s="34"/>
      <c r="BL14" s="34"/>
      <c r="BM14" s="34">
        <v>45169</v>
      </c>
      <c r="BN14" s="34"/>
      <c r="BO14" s="84"/>
      <c r="BP14" s="84"/>
      <c r="BQ14" s="84"/>
      <c r="BR14" s="34">
        <v>45230</v>
      </c>
      <c r="BS14" s="34"/>
      <c r="BT14" s="84"/>
      <c r="BU14" s="84"/>
      <c r="BV14" s="84"/>
      <c r="BW14" s="34">
        <v>45291</v>
      </c>
      <c r="BX14" s="34"/>
      <c r="BY14" s="84"/>
      <c r="BZ14" s="84"/>
      <c r="CA14" s="84"/>
    </row>
    <row r="15" spans="1:79" ht="133.5" customHeight="1" thickBot="1" x14ac:dyDescent="0.3">
      <c r="A15" s="383" t="s">
        <v>197</v>
      </c>
      <c r="B15" s="362" t="s">
        <v>106</v>
      </c>
      <c r="C15" s="362" t="s">
        <v>89</v>
      </c>
      <c r="D15" s="362" t="s">
        <v>87</v>
      </c>
      <c r="E15" s="362" t="s">
        <v>34</v>
      </c>
      <c r="F15" s="463" t="s">
        <v>1201</v>
      </c>
      <c r="G15" s="374" t="s">
        <v>1664</v>
      </c>
      <c r="H15" s="362" t="s">
        <v>1202</v>
      </c>
      <c r="I15" s="385" t="s">
        <v>1203</v>
      </c>
      <c r="J15" s="362" t="s">
        <v>32</v>
      </c>
      <c r="K15" s="362">
        <v>72</v>
      </c>
      <c r="L15" s="365">
        <f>IF(J15="Diaria",+(K15/360),IF(J15="Mensual",+(K15/12),IF(J15="Bimestral",+(K15/6),IF(J15="Trimestral",+(K15/4),IF(J15="Semestral",+(K15/2),IF(J15="Anual",+(K15/1),""))))))</f>
        <v>0.2</v>
      </c>
      <c r="M15" s="362" t="s">
        <v>29</v>
      </c>
      <c r="N15" s="36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362" t="s">
        <v>61</v>
      </c>
      <c r="P15" s="36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362" t="s">
        <v>70</v>
      </c>
      <c r="R15" s="36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58" t="s">
        <v>70</v>
      </c>
      <c r="T15" s="358" t="s">
        <v>70</v>
      </c>
      <c r="U15" s="358">
        <f>+MAX(N15,P15,R15)</f>
        <v>0.6</v>
      </c>
      <c r="V15" s="369" t="str">
        <f>IF(L15&lt;=20%,"Muy baja",IF(L15&lt;=40%,"Baja",IF(L15&lt;=60%,"Media",IF(L15&lt;=80%,"Alta",IF(L15&lt;=100%,"Muy alta",IF(L15&gt;=100%,"Muy alta",""))))))</f>
        <v>Muy baja</v>
      </c>
      <c r="W15" s="170">
        <v>0.2</v>
      </c>
      <c r="X15" s="369" t="str">
        <f>IF(U10=20%,"Leve",IF(U15=40%,"Menor",IF(U15=60%,"Moderado",IF(U15=80%,"Mayor",IF(U15=100%,"Catastrófico","")))))</f>
        <v>Leve</v>
      </c>
      <c r="Y15" s="170">
        <v>0.2</v>
      </c>
      <c r="Z15" s="399" t="s">
        <v>148</v>
      </c>
      <c r="AA15" s="351">
        <f>IF(Z15="Bajo",25%,IF(Z15="Moderado",50%,IF(Z15="Alto",75%,IF(Z15="Extremo",100%,""))))</f>
        <v>0.25</v>
      </c>
      <c r="AB15" s="465" t="s">
        <v>1204</v>
      </c>
      <c r="AC15" s="50" t="s">
        <v>1205</v>
      </c>
      <c r="AD15" s="50" t="s">
        <v>1206</v>
      </c>
      <c r="AE15" s="50" t="s">
        <v>54</v>
      </c>
      <c r="AF15" s="22">
        <f t="shared" si="0"/>
        <v>0.25</v>
      </c>
      <c r="AG15" s="385" t="s">
        <v>195</v>
      </c>
      <c r="AH15" s="22">
        <f t="shared" si="1"/>
        <v>0.15</v>
      </c>
      <c r="AI15" s="22">
        <f t="shared" si="3"/>
        <v>0.4</v>
      </c>
      <c r="AJ15" s="362" t="s">
        <v>197</v>
      </c>
      <c r="AK15" s="50" t="s">
        <v>1207</v>
      </c>
      <c r="AL15" s="362" t="s">
        <v>39</v>
      </c>
      <c r="AM15" s="385"/>
      <c r="AN15" s="385" t="s">
        <v>24</v>
      </c>
      <c r="AO15" s="385" t="s">
        <v>1208</v>
      </c>
      <c r="AP15" s="385" t="s">
        <v>1209</v>
      </c>
      <c r="AQ15" s="385" t="s">
        <v>202</v>
      </c>
      <c r="AR15" s="386" t="s">
        <v>1113</v>
      </c>
      <c r="AS15" s="385" t="s">
        <v>204</v>
      </c>
      <c r="AT15" s="385">
        <f>+AI15*AA15</f>
        <v>0.1</v>
      </c>
      <c r="AU15" s="466">
        <f>+AA15-AT15</f>
        <v>0.15</v>
      </c>
      <c r="AV15" s="399" t="str">
        <f>+IF(C15="Corrupción","Moderado",IF(AU15&lt;=25%,"Bajo",IF(AU15&lt;=50%,"Moderado",IF(AU15&lt;=75%,"Alto",IF(AU15&gt;75%,"Extremo","")))))</f>
        <v>Bajo</v>
      </c>
      <c r="AW15" s="357" t="s">
        <v>56</v>
      </c>
      <c r="AX15" s="154">
        <v>1</v>
      </c>
      <c r="AY15" s="13" t="s">
        <v>1205</v>
      </c>
      <c r="AZ15" s="122" t="s">
        <v>1113</v>
      </c>
      <c r="BA15" s="123">
        <v>45234</v>
      </c>
      <c r="BB15" s="123">
        <v>45291</v>
      </c>
      <c r="BC15" s="122" t="s">
        <v>70</v>
      </c>
      <c r="BD15" s="124">
        <v>44985</v>
      </c>
      <c r="BE15" s="125" t="s">
        <v>1210</v>
      </c>
      <c r="BF15" s="125" t="s">
        <v>1211</v>
      </c>
      <c r="BG15" s="126">
        <v>45046</v>
      </c>
      <c r="BH15" s="166"/>
      <c r="BI15" s="165"/>
      <c r="BJ15" s="126">
        <v>45107</v>
      </c>
      <c r="BK15" s="166"/>
      <c r="BL15" s="212"/>
      <c r="BM15" s="126">
        <v>45169</v>
      </c>
      <c r="BN15" s="34"/>
      <c r="BO15" s="125"/>
      <c r="BP15" s="125"/>
      <c r="BQ15" s="125"/>
      <c r="BR15" s="126">
        <v>45230</v>
      </c>
      <c r="BS15" s="34"/>
      <c r="BT15" s="125"/>
      <c r="BU15" s="125"/>
      <c r="BV15" s="125"/>
      <c r="BW15" s="126">
        <v>45291</v>
      </c>
      <c r="BX15" s="34"/>
      <c r="BY15" s="125"/>
      <c r="BZ15" s="125"/>
      <c r="CA15" s="125"/>
    </row>
    <row r="16" spans="1:79" ht="119.25" customHeight="1" thickBot="1" x14ac:dyDescent="0.3">
      <c r="A16" s="441" t="s">
        <v>197</v>
      </c>
      <c r="B16" s="438" t="s">
        <v>106</v>
      </c>
      <c r="C16" s="438" t="s">
        <v>89</v>
      </c>
      <c r="D16" s="438" t="s">
        <v>76</v>
      </c>
      <c r="E16" s="438" t="s">
        <v>93</v>
      </c>
      <c r="F16" s="442" t="s">
        <v>868</v>
      </c>
      <c r="G16" s="438" t="s">
        <v>1632</v>
      </c>
      <c r="H16" s="438" t="s">
        <v>1604</v>
      </c>
      <c r="I16" s="442" t="s">
        <v>869</v>
      </c>
      <c r="J16" s="438" t="s">
        <v>32</v>
      </c>
      <c r="K16" s="438">
        <v>1</v>
      </c>
      <c r="L16" s="440">
        <f>IF(J16="Diaria",+(K16/360),IF(J16="Mensual",+(K16/12),IF(J16="Bimestral",+(K16/6),IF(J16="Trimestral",+(K16/4),IF(J16="Semestral",+(K16/2),IF(J16="Anual",+(K16/1),""))))))</f>
        <v>2.7777777777777779E-3</v>
      </c>
      <c r="M16" s="438" t="s">
        <v>70</v>
      </c>
      <c r="N16" s="43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438" t="s">
        <v>30</v>
      </c>
      <c r="P16" s="43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438" t="s">
        <v>70</v>
      </c>
      <c r="R16" s="43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437" t="s">
        <v>57</v>
      </c>
      <c r="T16" s="437" t="s">
        <v>43</v>
      </c>
      <c r="U16" s="437">
        <f>+MAX(N16,P16,R16)</f>
        <v>0.2</v>
      </c>
      <c r="V16" s="448" t="str">
        <f>IF(L16&lt;=20%,"Muy baja",IF(L16&lt;=40%,"Baja",IF(L16&lt;=60%,"Media",IF(L16&lt;=80%,"Alta",IF(L16&lt;=100%,"Muy alta",IF(L16&gt;=100%,"Muy alta",""))))))</f>
        <v>Muy baja</v>
      </c>
      <c r="W16" s="449">
        <f>+IFERROR(VLOOKUP(V16,Fórmula!$F$1:$G$6,2,FALSE),"")</f>
        <v>0.2</v>
      </c>
      <c r="X16" s="448" t="str">
        <f>IF(U16=20%,"Leve",IF(U16=40%,"Menor",IF(U16=60%,"Moderado",IF(U16=80%,"Mayor",IF(U16=100%,"Catastrófico","")))))</f>
        <v>Leve</v>
      </c>
      <c r="Y16" s="448" t="s">
        <v>20</v>
      </c>
      <c r="Z16" s="449" t="s">
        <v>148</v>
      </c>
      <c r="AA16" s="446" t="s">
        <v>148</v>
      </c>
      <c r="AB16" s="450" t="s">
        <v>870</v>
      </c>
      <c r="AC16" s="74" t="s">
        <v>1605</v>
      </c>
      <c r="AD16" s="75" t="s">
        <v>54</v>
      </c>
      <c r="AE16" s="76" t="s">
        <v>195</v>
      </c>
      <c r="AF16" s="76">
        <v>0.25</v>
      </c>
      <c r="AG16" s="442" t="s">
        <v>195</v>
      </c>
      <c r="AH16" s="22">
        <f t="shared" si="1"/>
        <v>0.15</v>
      </c>
      <c r="AI16" s="22">
        <f t="shared" si="3"/>
        <v>0.4</v>
      </c>
      <c r="AJ16" s="438" t="s">
        <v>39</v>
      </c>
      <c r="AK16" s="589">
        <v>0.15</v>
      </c>
      <c r="AL16" s="385" t="s">
        <v>70</v>
      </c>
      <c r="AM16" s="438" t="s">
        <v>39</v>
      </c>
      <c r="AN16" s="589">
        <v>0.15</v>
      </c>
      <c r="AO16" s="589">
        <v>0.15</v>
      </c>
      <c r="AP16" s="600" t="s">
        <v>148</v>
      </c>
      <c r="AQ16" s="30">
        <v>45108</v>
      </c>
      <c r="AR16" s="30">
        <v>45108</v>
      </c>
      <c r="AS16" s="30">
        <v>45291</v>
      </c>
      <c r="AT16" s="377" t="s">
        <v>1607</v>
      </c>
      <c r="AU16" s="589">
        <v>0.15</v>
      </c>
      <c r="AV16" s="583" t="s">
        <v>148</v>
      </c>
      <c r="AW16" s="597" t="s">
        <v>56</v>
      </c>
      <c r="AX16" s="90">
        <v>1</v>
      </c>
      <c r="AY16" s="386" t="s">
        <v>1606</v>
      </c>
      <c r="AZ16" s="310" t="s">
        <v>1623</v>
      </c>
      <c r="BA16" s="30">
        <v>45108</v>
      </c>
      <c r="BB16" s="30">
        <v>45291</v>
      </c>
      <c r="BC16" s="377" t="s">
        <v>1607</v>
      </c>
      <c r="BD16" s="34"/>
      <c r="BE16" s="97"/>
      <c r="BF16" s="97"/>
      <c r="BG16" s="97"/>
      <c r="BH16" s="34">
        <v>45230</v>
      </c>
      <c r="BI16" s="34"/>
      <c r="BJ16" s="97"/>
      <c r="BK16" s="97"/>
      <c r="BL16" s="97"/>
      <c r="BM16" s="126">
        <v>45169</v>
      </c>
      <c r="BN16" s="34"/>
      <c r="BO16" s="125"/>
      <c r="BP16" s="125"/>
      <c r="BQ16" s="125"/>
      <c r="BR16" s="126">
        <v>45230</v>
      </c>
      <c r="BS16" s="34"/>
      <c r="BT16" s="125"/>
      <c r="BU16" s="125"/>
      <c r="BV16" s="125"/>
      <c r="BW16" s="126">
        <v>45291</v>
      </c>
      <c r="BX16" s="34"/>
      <c r="BY16" s="125"/>
      <c r="BZ16" s="125"/>
      <c r="CA16" s="125"/>
    </row>
    <row r="17" spans="1:79" ht="120.75" customHeight="1" thickBot="1" x14ac:dyDescent="0.3">
      <c r="A17" s="383" t="s">
        <v>197</v>
      </c>
      <c r="B17" s="438" t="s">
        <v>106</v>
      </c>
      <c r="C17" s="362" t="s">
        <v>89</v>
      </c>
      <c r="D17" s="362" t="s">
        <v>76</v>
      </c>
      <c r="E17" s="362" t="s">
        <v>34</v>
      </c>
      <c r="F17" s="385" t="s">
        <v>568</v>
      </c>
      <c r="G17" s="362" t="s">
        <v>1630</v>
      </c>
      <c r="H17" s="362" t="s">
        <v>569</v>
      </c>
      <c r="I17" s="385" t="s">
        <v>570</v>
      </c>
      <c r="J17" s="362" t="s">
        <v>63</v>
      </c>
      <c r="K17" s="362">
        <v>1</v>
      </c>
      <c r="L17" s="365">
        <v>2.7777777777777779E-3</v>
      </c>
      <c r="M17" s="362" t="s">
        <v>29</v>
      </c>
      <c r="N17" s="36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362" t="s">
        <v>61</v>
      </c>
      <c r="P17" s="36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362" t="s">
        <v>70</v>
      </c>
      <c r="R17" s="36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358" t="s">
        <v>57</v>
      </c>
      <c r="T17" s="358" t="s">
        <v>43</v>
      </c>
      <c r="U17" s="358">
        <f>+MAX(N17,P17,R17)</f>
        <v>0.6</v>
      </c>
      <c r="V17" s="369" t="str">
        <f>IF(L17&lt;=20%,"Muy baja",IF(L17&lt;=40%,"Baja",IF(L17&lt;=60%,"Media",IF(L17&lt;=80%,"Alta",IF(L17&lt;=100%,"Muy alta",IF(L17&gt;=100%,"Muy alta",""))))))</f>
        <v>Muy baja</v>
      </c>
      <c r="W17" s="351">
        <f>+IFERROR(VLOOKUP(V17,Fórmula!$F$1:$G$6,2,FALSE),"")</f>
        <v>0.2</v>
      </c>
      <c r="X17" s="360" t="str">
        <f>IF(U17=20%,"Leve",IF(U17=40%,"Menor",IF(U17=60%,"Moderado",IF(U17=80%,"Mayor",IF(U17=100%,"Catastrófico","")))))</f>
        <v>Moderado</v>
      </c>
      <c r="Y17" s="378" t="s">
        <v>53</v>
      </c>
      <c r="Z17" s="355" t="str">
        <f>+IFERROR(VLOOKUP(V17&amp;X17,Fórmula!$C$2:$D$26,2,FALSE),"")</f>
        <v>Moderado</v>
      </c>
      <c r="AA17" s="378" t="s">
        <v>53</v>
      </c>
      <c r="AB17" s="397" t="s">
        <v>571</v>
      </c>
      <c r="AC17" s="60" t="s">
        <v>1598</v>
      </c>
      <c r="AD17" s="50" t="s">
        <v>54</v>
      </c>
      <c r="AE17" s="22" t="s">
        <v>195</v>
      </c>
      <c r="AF17" s="22">
        <v>0.23</v>
      </c>
      <c r="AG17" s="385" t="s">
        <v>195</v>
      </c>
      <c r="AH17" s="22">
        <f t="shared" si="1"/>
        <v>0.15</v>
      </c>
      <c r="AI17" s="22">
        <f t="shared" si="3"/>
        <v>0.38</v>
      </c>
      <c r="AJ17" s="385" t="s">
        <v>572</v>
      </c>
      <c r="AK17" s="466">
        <v>0.3</v>
      </c>
      <c r="AL17" s="362" t="s">
        <v>23</v>
      </c>
      <c r="AM17" s="385" t="s">
        <v>572</v>
      </c>
      <c r="AN17" s="466">
        <v>0.3</v>
      </c>
      <c r="AO17" s="466">
        <v>0.3</v>
      </c>
      <c r="AP17" s="599" t="s">
        <v>53</v>
      </c>
      <c r="AQ17" s="30">
        <v>45108</v>
      </c>
      <c r="AR17" s="30">
        <v>45108</v>
      </c>
      <c r="AS17" s="30">
        <v>45291</v>
      </c>
      <c r="AT17" s="30" t="s">
        <v>1603</v>
      </c>
      <c r="AU17" s="604">
        <v>0.3</v>
      </c>
      <c r="AV17" s="426" t="s">
        <v>53</v>
      </c>
      <c r="AW17" s="597" t="s">
        <v>56</v>
      </c>
      <c r="AX17" s="90">
        <v>1</v>
      </c>
      <c r="AY17" s="367" t="s">
        <v>1602</v>
      </c>
      <c r="AZ17" s="310" t="s">
        <v>1623</v>
      </c>
      <c r="BA17" s="30">
        <v>45108</v>
      </c>
      <c r="BB17" s="30">
        <v>45291</v>
      </c>
      <c r="BC17" s="30" t="s">
        <v>1603</v>
      </c>
      <c r="BD17" s="34"/>
      <c r="BE17" s="97"/>
      <c r="BF17" s="97"/>
      <c r="BG17" s="97"/>
      <c r="BH17" s="34">
        <v>45230</v>
      </c>
      <c r="BI17" s="34"/>
      <c r="BJ17" s="97"/>
      <c r="BK17" s="97"/>
      <c r="BL17" s="97"/>
      <c r="BM17" s="126">
        <v>45169</v>
      </c>
      <c r="BN17" s="34"/>
      <c r="BO17" s="125"/>
      <c r="BP17" s="125"/>
      <c r="BQ17" s="125"/>
      <c r="BR17" s="126">
        <v>45230</v>
      </c>
      <c r="BS17" s="34"/>
      <c r="BT17" s="125"/>
      <c r="BU17" s="125"/>
      <c r="BV17" s="125"/>
      <c r="BW17" s="126">
        <v>45291</v>
      </c>
      <c r="BX17" s="34"/>
      <c r="BY17" s="125"/>
      <c r="BZ17" s="125"/>
      <c r="CA17" s="125"/>
    </row>
  </sheetData>
  <sheetProtection formatCells="0" formatColumns="0" formatRows="0"/>
  <mergeCells count="83">
    <mergeCell ref="AW10:AW13"/>
    <mergeCell ref="AB10:AB13"/>
    <mergeCell ref="U10:U12"/>
    <mergeCell ref="AV10:AV13"/>
    <mergeCell ref="AV4:AV9"/>
    <mergeCell ref="Y4:Y9"/>
    <mergeCell ref="V10:V13"/>
    <mergeCell ref="X10:X13"/>
    <mergeCell ref="W4:W9"/>
    <mergeCell ref="V4:V9"/>
    <mergeCell ref="N4:N9"/>
    <mergeCell ref="O10:O13"/>
    <mergeCell ref="I4:I9"/>
    <mergeCell ref="R4:R9"/>
    <mergeCell ref="U4:U9"/>
    <mergeCell ref="S10:S13"/>
    <mergeCell ref="T10:T13"/>
    <mergeCell ref="O4:O9"/>
    <mergeCell ref="P4:P9"/>
    <mergeCell ref="S4:S9"/>
    <mergeCell ref="Q4:Q9"/>
    <mergeCell ref="N10:N12"/>
    <mergeCell ref="P10:P12"/>
    <mergeCell ref="R10:R12"/>
    <mergeCell ref="K10:K13"/>
    <mergeCell ref="L10:L13"/>
    <mergeCell ref="M10:M13"/>
    <mergeCell ref="Q10:Q13"/>
    <mergeCell ref="A1:T2"/>
    <mergeCell ref="AE2:AH2"/>
    <mergeCell ref="AC1:AS1"/>
    <mergeCell ref="U1:AB2"/>
    <mergeCell ref="A4:A9"/>
    <mergeCell ref="B4:B9"/>
    <mergeCell ref="G3:H3"/>
    <mergeCell ref="J4:J9"/>
    <mergeCell ref="X4:X9"/>
    <mergeCell ref="M4:M9"/>
    <mergeCell ref="K4:K9"/>
    <mergeCell ref="H4:H9"/>
    <mergeCell ref="L4:L9"/>
    <mergeCell ref="T4:T9"/>
    <mergeCell ref="AU1:AW1"/>
    <mergeCell ref="AC2:AC3"/>
    <mergeCell ref="AD2:AD3"/>
    <mergeCell ref="AT2:AV3"/>
    <mergeCell ref="AW2:AW3"/>
    <mergeCell ref="AJ2:AS2"/>
    <mergeCell ref="AQ3:AR3"/>
    <mergeCell ref="AJ3:AK3"/>
    <mergeCell ref="AL3:AM3"/>
    <mergeCell ref="AN3:AO3"/>
    <mergeCell ref="C4:C9"/>
    <mergeCell ref="D4:D9"/>
    <mergeCell ref="E4:E9"/>
    <mergeCell ref="F4:F9"/>
    <mergeCell ref="G4:G9"/>
    <mergeCell ref="A10:A13"/>
    <mergeCell ref="B10:B13"/>
    <mergeCell ref="C10:C13"/>
    <mergeCell ref="D10:D13"/>
    <mergeCell ref="E10:E13"/>
    <mergeCell ref="F10:F13"/>
    <mergeCell ref="G10:G13"/>
    <mergeCell ref="H10:H13"/>
    <mergeCell ref="I10:I13"/>
    <mergeCell ref="J10:J13"/>
    <mergeCell ref="BD2:CA2"/>
    <mergeCell ref="AX1:CA1"/>
    <mergeCell ref="AA10:AA12"/>
    <mergeCell ref="W10:W12"/>
    <mergeCell ref="Z10:Z13"/>
    <mergeCell ref="Y10:Y12"/>
    <mergeCell ref="AX2:AY3"/>
    <mergeCell ref="BB2:BB3"/>
    <mergeCell ref="AI2:AI3"/>
    <mergeCell ref="AZ2:AZ3"/>
    <mergeCell ref="BC2:BC3"/>
    <mergeCell ref="BA2:BA3"/>
    <mergeCell ref="Z4:Z9"/>
    <mergeCell ref="AA4:AA9"/>
    <mergeCell ref="AB4:AB9"/>
    <mergeCell ref="AW4:AW9"/>
  </mergeCells>
  <conditionalFormatting sqref="AC4 AJ4:AJ14 AC10:AK10 AC14:AZ14">
    <cfRule type="containsText" dxfId="414" priority="832" operator="containsText" text="ALTA">
      <formula>NOT(ISERROR(SEARCH("ALTA",AC4)))</formula>
    </cfRule>
    <cfRule type="containsText" dxfId="413" priority="831" operator="containsText" text="MEDIA">
      <formula>NOT(ISERROR(SEARCH("MEDIA",AC4)))</formula>
    </cfRule>
  </conditionalFormatting>
  <conditionalFormatting sqref="AC16:AD16">
    <cfRule type="containsText" dxfId="412" priority="112" operator="containsText" text="ALTA">
      <formula>NOT(ISERROR(SEARCH("ALTA",AC16)))</formula>
    </cfRule>
    <cfRule type="containsText" dxfId="411" priority="111" operator="containsText" text="MEDIA">
      <formula>NOT(ISERROR(SEARCH("MEDIA",AC16)))</formula>
    </cfRule>
    <cfRule type="containsText" dxfId="410" priority="110" operator="containsText" text="BAJA">
      <formula>NOT(ISERROR(SEARCH("BAJA",AC16)))</formula>
    </cfRule>
  </conditionalFormatting>
  <conditionalFormatting sqref="AC14:AZ14 AC4 AJ4:AJ14 AC10:AK10">
    <cfRule type="containsText" dxfId="409" priority="830" operator="containsText" text="BAJA">
      <formula>NOT(ISERROR(SEARCH("BAJA",AC4)))</formula>
    </cfRule>
  </conditionalFormatting>
  <conditionalFormatting sqref="AD15">
    <cfRule type="containsText" dxfId="408" priority="173" operator="containsText" text="BAJA">
      <formula>NOT(ISERROR(SEARCH("BAJA",AD15)))</formula>
    </cfRule>
    <cfRule type="containsText" dxfId="407" priority="174" operator="containsText" text="MEDIA">
      <formula>NOT(ISERROR(SEARCH("MEDIA",AD15)))</formula>
    </cfRule>
    <cfRule type="containsText" dxfId="406" priority="175" operator="containsText" text="ALTA">
      <formula>NOT(ISERROR(SEARCH("ALTA",AD15)))</formula>
    </cfRule>
  </conditionalFormatting>
  <conditionalFormatting sqref="AI16:AJ17">
    <cfRule type="containsText" dxfId="405" priority="73" operator="containsText" text="MEDIA">
      <formula>NOT(ISERROR(SEARCH("MEDIA",AI16)))</formula>
    </cfRule>
    <cfRule type="containsText" dxfId="404" priority="72" operator="containsText" text="BAJA">
      <formula>NOT(ISERROR(SEARCH("BAJA",AI16)))</formula>
    </cfRule>
    <cfRule type="containsText" dxfId="403" priority="74" operator="containsText" text="ALTA">
      <formula>NOT(ISERROR(SEARCH("ALTA",AI16)))</formula>
    </cfRule>
  </conditionalFormatting>
  <conditionalFormatting sqref="AJ15:AK15">
    <cfRule type="containsText" dxfId="402" priority="172" operator="containsText" text="ALTA">
      <formula>NOT(ISERROR(SEARCH("ALTA",AJ15)))</formula>
    </cfRule>
  </conditionalFormatting>
  <conditionalFormatting sqref="AJ15:AM15">
    <cfRule type="containsText" dxfId="401" priority="167" operator="containsText" text="BAJA">
      <formula>NOT(ISERROR(SEARCH("BAJA",AJ15)))</formula>
    </cfRule>
    <cfRule type="containsText" dxfId="400" priority="168" operator="containsText" text="MEDIA">
      <formula>NOT(ISERROR(SEARCH("MEDIA",AJ15)))</formula>
    </cfRule>
  </conditionalFormatting>
  <conditionalFormatting sqref="AK16:AK17">
    <cfRule type="containsText" dxfId="399" priority="102" operator="containsText" text="ALTA">
      <formula>NOT(ISERROR(SEARCH("ALTA",AK16)))</formula>
    </cfRule>
    <cfRule type="containsText" dxfId="398" priority="101" operator="containsText" text="MEDIA">
      <formula>NOT(ISERROR(SEARCH("MEDIA",AK16)))</formula>
    </cfRule>
    <cfRule type="cellIs" dxfId="397" priority="96" operator="greaterThan">
      <formula>75%</formula>
    </cfRule>
    <cfRule type="containsText" dxfId="396" priority="100" operator="containsText" text="BAJA">
      <formula>NOT(ISERROR(SEARCH("BAJA",AK16)))</formula>
    </cfRule>
    <cfRule type="cellIs" dxfId="395" priority="97" operator="between">
      <formula>51%</formula>
      <formula>75%</formula>
    </cfRule>
    <cfRule type="cellIs" dxfId="394" priority="98" operator="between">
      <formula>26%</formula>
      <formula>50%</formula>
    </cfRule>
    <cfRule type="cellIs" dxfId="393" priority="99" operator="between">
      <formula>0%</formula>
      <formula>25%</formula>
    </cfRule>
  </conditionalFormatting>
  <conditionalFormatting sqref="AL16:AP17">
    <cfRule type="containsText" dxfId="392" priority="20" operator="containsText" text="MEDIA">
      <formula>NOT(ISERROR(SEARCH("MEDIA",AL16)))</formula>
    </cfRule>
    <cfRule type="containsText" dxfId="391" priority="19" operator="containsText" text="BAJA">
      <formula>NOT(ISERROR(SEARCH("BAJA",AL16)))</formula>
    </cfRule>
    <cfRule type="containsText" dxfId="390" priority="21" operator="containsText" text="ALTA">
      <formula>NOT(ISERROR(SEARCH("ALTA",AL16)))</formula>
    </cfRule>
  </conditionalFormatting>
  <conditionalFormatting sqref="AM10">
    <cfRule type="containsText" dxfId="389" priority="541" operator="containsText" text="ALTA">
      <formula>NOT(ISERROR(SEARCH("ALTA",AM10)))</formula>
    </cfRule>
    <cfRule type="containsText" dxfId="388" priority="539" operator="containsText" text="BAJA">
      <formula>NOT(ISERROR(SEARCH("BAJA",AM10)))</formula>
    </cfRule>
    <cfRule type="containsText" dxfId="387" priority="540" operator="containsText" text="MEDIA">
      <formula>NOT(ISERROR(SEARCH("MEDIA",AM10)))</formula>
    </cfRule>
  </conditionalFormatting>
  <conditionalFormatting sqref="AM15">
    <cfRule type="containsText" dxfId="386" priority="169" operator="containsText" text="ALTA">
      <formula>NOT(ISERROR(SEARCH("ALTA",AM15)))</formula>
    </cfRule>
  </conditionalFormatting>
  <conditionalFormatting sqref="AM11:AR11">
    <cfRule type="containsText" dxfId="385" priority="604" operator="containsText" text="MEDIA">
      <formula>NOT(ISERROR(SEARCH("MEDIA",AM11)))</formula>
    </cfRule>
    <cfRule type="containsText" dxfId="384" priority="603" operator="containsText" text="BAJA">
      <formula>NOT(ISERROR(SEARCH("BAJA",AM11)))</formula>
    </cfRule>
    <cfRule type="containsText" dxfId="383" priority="605" operator="containsText" text="ALTA">
      <formula>NOT(ISERROR(SEARCH("ALTA",AM11)))</formula>
    </cfRule>
  </conditionalFormatting>
  <conditionalFormatting sqref="AN16:AO17">
    <cfRule type="cellIs" dxfId="382" priority="18" operator="between">
      <formula>0%</formula>
      <formula>25%</formula>
    </cfRule>
    <cfRule type="cellIs" dxfId="381" priority="17" operator="between">
      <formula>26%</formula>
      <formula>50%</formula>
    </cfRule>
    <cfRule type="cellIs" dxfId="380" priority="16" operator="between">
      <formula>51%</formula>
      <formula>75%</formula>
    </cfRule>
    <cfRule type="cellIs" dxfId="379" priority="15" operator="greaterThan">
      <formula>75%</formula>
    </cfRule>
  </conditionalFormatting>
  <conditionalFormatting sqref="AO10:AQ10">
    <cfRule type="containsText" dxfId="378" priority="593" operator="containsText" text="ALTA">
      <formula>NOT(ISERROR(SEARCH("ALTA",AO10)))</formula>
    </cfRule>
    <cfRule type="containsText" dxfId="377" priority="592" operator="containsText" text="MEDIA">
      <formula>NOT(ISERROR(SEARCH("MEDIA",AO10)))</formula>
    </cfRule>
    <cfRule type="containsText" dxfId="376" priority="591" operator="containsText" text="BAJA">
      <formula>NOT(ISERROR(SEARCH("BAJA",AO10)))</formula>
    </cfRule>
  </conditionalFormatting>
  <conditionalFormatting sqref="AO15:AR15">
    <cfRule type="containsText" dxfId="375" priority="116" operator="containsText" text="BAJA">
      <formula>NOT(ISERROR(SEARCH("BAJA",AO15)))</formula>
    </cfRule>
    <cfRule type="containsText" dxfId="374" priority="117" operator="containsText" text="MEDIA">
      <formula>NOT(ISERROR(SEARCH("MEDIA",AO15)))</formula>
    </cfRule>
    <cfRule type="containsText" dxfId="373" priority="118" operator="containsText" text="ALTA">
      <formula>NOT(ISERROR(SEARCH("ALTA",AO15)))</formula>
    </cfRule>
  </conditionalFormatting>
  <conditionalFormatting sqref="AQ4">
    <cfRule type="containsText" dxfId="372" priority="827" operator="containsText" text="BAJA">
      <formula>NOT(ISERROR(SEARCH("BAJA",AQ4)))</formula>
    </cfRule>
    <cfRule type="containsText" dxfId="371" priority="828" operator="containsText" text="MEDIA">
      <formula>NOT(ISERROR(SEARCH("MEDIA",AQ4)))</formula>
    </cfRule>
    <cfRule type="containsText" dxfId="370" priority="829" operator="containsText" text="ALTA">
      <formula>NOT(ISERROR(SEARCH("ALTA",AQ4)))</formula>
    </cfRule>
  </conditionalFormatting>
  <conditionalFormatting sqref="AQ14:AR14">
    <cfRule type="containsText" dxfId="369" priority="381" operator="containsText" text="ALTA">
      <formula>NOT(ISERROR(SEARCH("ALTA",AQ14)))</formula>
    </cfRule>
    <cfRule type="containsText" dxfId="368" priority="379" operator="containsText" text="BAJA">
      <formula>NOT(ISERROR(SEARCH("BAJA",AQ14)))</formula>
    </cfRule>
    <cfRule type="containsText" dxfId="367" priority="380" operator="containsText" text="MEDIA">
      <formula>NOT(ISERROR(SEARCH("MEDIA",AQ14)))</formula>
    </cfRule>
  </conditionalFormatting>
  <conditionalFormatting sqref="AR4:AR5">
    <cfRule type="containsText" dxfId="366" priority="825" operator="containsText" text="MEDIA">
      <formula>NOT(ISERROR(SEARCH("MEDIA",AR4)))</formula>
    </cfRule>
    <cfRule type="containsText" dxfId="365" priority="826" operator="containsText" text="ALTA">
      <formula>NOT(ISERROR(SEARCH("ALTA",AR4)))</formula>
    </cfRule>
    <cfRule type="containsText" dxfId="364" priority="824" operator="containsText" text="BAJA">
      <formula>NOT(ISERROR(SEARCH("BAJA",AR4)))</formula>
    </cfRule>
  </conditionalFormatting>
  <conditionalFormatting sqref="AR7:AR8">
    <cfRule type="containsText" dxfId="363" priority="122" operator="containsText" text="BAJA">
      <formula>NOT(ISERROR(SEARCH("BAJA",AR7)))</formula>
    </cfRule>
    <cfRule type="containsText" dxfId="362" priority="124" operator="containsText" text="ALTA">
      <formula>NOT(ISERROR(SEARCH("ALTA",AR7)))</formula>
    </cfRule>
    <cfRule type="containsText" dxfId="361" priority="123" operator="containsText" text="MEDIA">
      <formula>NOT(ISERROR(SEARCH("MEDIA",AR7)))</formula>
    </cfRule>
  </conditionalFormatting>
  <conditionalFormatting sqref="AR10:AR11">
    <cfRule type="containsText" dxfId="360" priority="119" operator="containsText" text="BAJA">
      <formula>NOT(ISERROR(SEARCH("BAJA",AR10)))</formula>
    </cfRule>
    <cfRule type="containsText" dxfId="359" priority="120" operator="containsText" text="MEDIA">
      <formula>NOT(ISERROR(SEARCH("MEDIA",AR10)))</formula>
    </cfRule>
    <cfRule type="containsText" dxfId="358" priority="121" operator="containsText" text="ALTA">
      <formula>NOT(ISERROR(SEARCH("ALTA",AR10)))</formula>
    </cfRule>
  </conditionalFormatting>
  <conditionalFormatting sqref="AR11">
    <cfRule type="containsText" dxfId="357" priority="608" operator="containsText" text="ALTA">
      <formula>NOT(ISERROR(SEARCH("ALTA",AR11)))</formula>
    </cfRule>
    <cfRule type="containsText" dxfId="356" priority="607" operator="containsText" text="MEDIA">
      <formula>NOT(ISERROR(SEARCH("MEDIA",AR11)))</formula>
    </cfRule>
    <cfRule type="containsText" dxfId="355" priority="606" operator="containsText" text="BAJA">
      <formula>NOT(ISERROR(SEARCH("BAJA",AR11)))</formula>
    </cfRule>
  </conditionalFormatting>
  <conditionalFormatting sqref="AT4:AU8">
    <cfRule type="containsText" dxfId="354" priority="1204" operator="containsText" text="MEDIA">
      <formula>NOT(ISERROR(SEARCH("MEDIA",AT4)))</formula>
    </cfRule>
    <cfRule type="containsText" dxfId="353" priority="1205" operator="containsText" text="ALTA">
      <formula>NOT(ISERROR(SEARCH("ALTA",AT4)))</formula>
    </cfRule>
    <cfRule type="containsText" dxfId="352" priority="1203" operator="containsText" text="BAJA">
      <formula>NOT(ISERROR(SEARCH("BAJA",AT4)))</formula>
    </cfRule>
  </conditionalFormatting>
  <conditionalFormatting sqref="AT10:AU15">
    <cfRule type="containsText" dxfId="351" priority="226" operator="containsText" text="BAJA">
      <formula>NOT(ISERROR(SEARCH("BAJA",AT10)))</formula>
    </cfRule>
    <cfRule type="containsText" dxfId="350" priority="227" operator="containsText" text="MEDIA">
      <formula>NOT(ISERROR(SEARCH("MEDIA",AT10)))</formula>
    </cfRule>
    <cfRule type="containsText" dxfId="349" priority="228" operator="containsText" text="ALTA">
      <formula>NOT(ISERROR(SEARCH("ALTA",AT10)))</formula>
    </cfRule>
  </conditionalFormatting>
  <conditionalFormatting sqref="AU4:AU17">
    <cfRule type="cellIs" dxfId="348" priority="2" operator="between">
      <formula>51%</formula>
      <formula>75%</formula>
    </cfRule>
    <cfRule type="cellIs" dxfId="347" priority="3" operator="between">
      <formula>26%</formula>
      <formula>50%</formula>
    </cfRule>
    <cfRule type="cellIs" dxfId="346" priority="4" operator="between">
      <formula>0%</formula>
      <formula>25%</formula>
    </cfRule>
    <cfRule type="cellIs" dxfId="345" priority="1" operator="greaterThan">
      <formula>75%</formula>
    </cfRule>
  </conditionalFormatting>
  <conditionalFormatting sqref="AU9">
    <cfRule type="containsText" dxfId="344" priority="1193" operator="containsText" text="BAJA">
      <formula>NOT(ISERROR(SEARCH("BAJA",AU9)))</formula>
    </cfRule>
    <cfRule type="containsText" dxfId="343" priority="1194" operator="containsText" text="MEDIA">
      <formula>NOT(ISERROR(SEARCH("MEDIA",AU9)))</formula>
    </cfRule>
    <cfRule type="containsText" dxfId="342" priority="1195" operator="containsText" text="ALTA">
      <formula>NOT(ISERROR(SEARCH("ALTA",AU9)))</formula>
    </cfRule>
  </conditionalFormatting>
  <conditionalFormatting sqref="AU16:AU17">
    <cfRule type="containsText" dxfId="341" priority="5" operator="containsText" text="BAJA">
      <formula>NOT(ISERROR(SEARCH("BAJA",AU16)))</formula>
    </cfRule>
    <cfRule type="containsText" dxfId="340" priority="6" operator="containsText" text="MEDIA">
      <formula>NOT(ISERROR(SEARCH("MEDIA",AU16)))</formula>
    </cfRule>
    <cfRule type="containsText" dxfId="339" priority="7" operator="containsText" text="ALTA">
      <formula>NOT(ISERROR(SEARCH("ALTA",AU16)))</formula>
    </cfRule>
  </conditionalFormatting>
  <conditionalFormatting sqref="AY16">
    <cfRule type="containsText" dxfId="338" priority="83" operator="containsText" text="ALTA">
      <formula>NOT(ISERROR(SEARCH("ALTA",AY16)))</formula>
    </cfRule>
    <cfRule type="containsText" dxfId="337" priority="82" operator="containsText" text="MEDIA">
      <formula>NOT(ISERROR(SEARCH("MEDIA",AY16)))</formula>
    </cfRule>
    <cfRule type="containsText" dxfId="336" priority="81" operator="containsText" text="BAJA">
      <formula>NOT(ISERROR(SEARCH("BAJA",AY16)))</formula>
    </cfRule>
  </conditionalFormatting>
  <conditionalFormatting sqref="AZ14">
    <cfRule type="containsText" dxfId="335" priority="340" operator="containsText" text="BAJA">
      <formula>NOT(ISERROR(SEARCH("BAJA",AZ14)))</formula>
    </cfRule>
    <cfRule type="containsText" dxfId="334" priority="342" operator="containsText" text="ALTA">
      <formula>NOT(ISERROR(SEARCH("ALTA",AZ14)))</formula>
    </cfRule>
    <cfRule type="containsText" dxfId="333" priority="341" operator="containsText" text="MEDIA">
      <formula>NOT(ISERROR(SEARCH("MEDIA",AZ14)))</formula>
    </cfRule>
  </conditionalFormatting>
  <conditionalFormatting sqref="AZ16:AZ17">
    <cfRule type="containsText" dxfId="332" priority="86" operator="containsText" text="ALTA">
      <formula>NOT(ISERROR(SEARCH("ALTA",AZ16)))</formula>
    </cfRule>
    <cfRule type="containsText" dxfId="331" priority="85" operator="containsText" text="MEDIA">
      <formula>NOT(ISERROR(SEARCH("MEDIA",AZ16)))</formula>
    </cfRule>
    <cfRule type="containsText" dxfId="330" priority="84" operator="containsText" text="BAJA">
      <formula>NOT(ISERROR(SEARCH("BAJA",AZ16)))</formula>
    </cfRule>
  </conditionalFormatting>
  <dataValidations count="4">
    <dataValidation type="list" allowBlank="1" showInputMessage="1" showErrorMessage="1" sqref="A4 A10 AJ4:AJ15 A14:A17" xr:uid="{00000000-0002-0000-1000-000000000000}">
      <formula1>"SI,NO"</formula1>
    </dataValidation>
    <dataValidation type="list" allowBlank="1" showInputMessage="1" showErrorMessage="1" sqref="AS4:AS15" xr:uid="{00000000-0002-0000-1000-000002000000}">
      <formula1>"Adecuado,Inadecuado"</formula1>
    </dataValidation>
    <dataValidation type="list" allowBlank="1" showInputMessage="1" showErrorMessage="1" sqref="AQ4:AQ15" xr:uid="{00000000-0002-0000-1000-000003000000}">
      <formula1>"Asignado,No Asignado"</formula1>
    </dataValidation>
    <dataValidation type="list" allowBlank="1" showInputMessage="1" showErrorMessage="1" sqref="AG4:AG17" xr:uid="{00000000-0002-0000-10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000-000005000000}">
          <x14:formula1>
            <xm:f>Listas!$B$2:$B$7</xm:f>
          </x14:formula1>
          <xm:sqref>D4 D10 D16:D17</xm:sqref>
        </x14:dataValidation>
        <x14:dataValidation type="list" allowBlank="1" showInputMessage="1" showErrorMessage="1" xr:uid="{00000000-0002-0000-1000-000006000000}">
          <x14:formula1>
            <xm:f>Listas!$J$2:$J$6</xm:f>
          </x14:formula1>
          <xm:sqref>AW4 AW10</xm:sqref>
        </x14:dataValidation>
        <x14:dataValidation type="list" allowBlank="1" showInputMessage="1" showErrorMessage="1" xr:uid="{00000000-0002-0000-1000-000007000000}">
          <x14:formula1>
            <xm:f>Listas!$C$2:$C$8</xm:f>
          </x14:formula1>
          <xm:sqref>E4 E10 E16:E17</xm:sqref>
        </x14:dataValidation>
        <x14:dataValidation type="list" allowBlank="1" showInputMessage="1" showErrorMessage="1" xr:uid="{00000000-0002-0000-1000-000008000000}">
          <x14:formula1>
            <xm:f>Listas!$G$2:$G$11</xm:f>
          </x14:formula1>
          <xm:sqref>C4 C10 C16:C17</xm:sqref>
        </x14:dataValidation>
        <x14:dataValidation type="list" allowBlank="1" showInputMessage="1" showErrorMessage="1" xr:uid="{00000000-0002-0000-1000-000009000000}">
          <x14:formula1>
            <xm:f>Listas!$I$2:$I$3</xm:f>
          </x14:formula1>
          <xm:sqref>AN4:AN13</xm:sqref>
        </x14:dataValidation>
        <x14:dataValidation type="list" allowBlank="1" showInputMessage="1" showErrorMessage="1" xr:uid="{00000000-0002-0000-1000-00000A000000}">
          <x14:formula1>
            <xm:f>Listas!$H$2:$H$3</xm:f>
          </x14:formula1>
          <xm:sqref>AL4:AL13 AJ16 AL17 AM16</xm:sqref>
        </x14:dataValidation>
        <x14:dataValidation type="list" allowBlank="1" showInputMessage="1" showErrorMessage="1" xr:uid="{00000000-0002-0000-1000-00000B000000}">
          <x14:formula1>
            <xm:f>Listas!$F$2:$F$4</xm:f>
          </x14:formula1>
          <xm:sqref>AE4:AE13 AD16:AD17</xm:sqref>
        </x14:dataValidation>
        <x14:dataValidation type="list" allowBlank="1" showInputMessage="1" showErrorMessage="1" xr:uid="{00000000-0002-0000-1000-00000C000000}">
          <x14:formula1>
            <xm:f>Listas!$P$2:$P$7</xm:f>
          </x14:formula1>
          <xm:sqref>Q4 Q10 Q16:Q17</xm:sqref>
        </x14:dataValidation>
        <x14:dataValidation type="list" allowBlank="1" showInputMessage="1" showErrorMessage="1" xr:uid="{00000000-0002-0000-1000-00000D000000}">
          <x14:formula1>
            <xm:f>Listas!$O$2:$O$7</xm:f>
          </x14:formula1>
          <xm:sqref>O4 O10 O16:O17</xm:sqref>
        </x14:dataValidation>
        <x14:dataValidation type="list" allowBlank="1" showInputMessage="1" showErrorMessage="1" xr:uid="{00000000-0002-0000-1000-00000E000000}">
          <x14:formula1>
            <xm:f>Listas!$N$2:$N$7</xm:f>
          </x14:formula1>
          <xm:sqref>M4 M10 M16:M17</xm:sqref>
        </x14:dataValidation>
        <x14:dataValidation type="list" allowBlank="1" showInputMessage="1" showErrorMessage="1" xr:uid="{00000000-0002-0000-1000-00000F000000}">
          <x14:formula1>
            <xm:f>Listas!$Q$2:$Q$8</xm:f>
          </x14:formula1>
          <xm:sqref>J4 J10 J16:J17</xm:sqref>
        </x14:dataValidation>
        <x14:dataValidation type="list" allowBlank="1" showInputMessage="1" showErrorMessage="1" xr:uid="{00000000-0002-0000-1000-000010000000}">
          <x14:formula1>
            <xm:f>Listas!$K$2:$K$8</xm:f>
          </x14:formula1>
          <xm:sqref>S4:S13</xm:sqref>
        </x14:dataValidation>
        <x14:dataValidation type="list" allowBlank="1" showInputMessage="1" showErrorMessage="1" xr:uid="{00000000-0002-0000-1000-000011000000}">
          <x14:formula1>
            <xm:f>Listas!$L$2:$L$5</xm:f>
          </x14:formula1>
          <xm:sqref>T4:T10 T16:T17</xm:sqref>
        </x14:dataValidation>
        <x14:dataValidation type="list" allowBlank="1" showInputMessage="1" showErrorMessage="1" xr:uid="{00000000-0002-0000-1000-000012000000}">
          <x14:formula1>
            <xm:f>Listas!$M$2:$M$15</xm:f>
          </x14:formula1>
          <xm:sqref>B4 B10 B16:B17</xm:sqref>
        </x14:dataValidation>
        <x14:dataValidation type="list" allowBlank="1" showInputMessage="1" showErrorMessage="1" xr:uid="{8E24496D-E05D-4C0F-A9F7-911152803434}">
          <x14:formula1>
            <xm:f>Listas!$R$2:$R$3</xm:f>
          </x14:formula1>
          <xm:sqref>BD16:BD17 BS4:BS17 BX4:BX17 BI16:BI17 BN4:BN17</xm:sqref>
        </x14:dataValidation>
        <x14:dataValidation type="list" allowBlank="1" showInputMessage="1" showErrorMessage="1" xr:uid="{A98604EE-86BA-455E-8996-12592AA37B83}">
          <x14:formula1>
            <xm:f>Listas!$K$2:$K$6</xm:f>
          </x14:formula1>
          <xm:sqref>S17</xm:sqref>
        </x14:dataValidation>
        <x14:dataValidation type="list" allowBlank="1" showInputMessage="1" showErrorMessage="1" xr:uid="{73AA7386-46DB-4198-B572-53F8F86EBD8C}">
          <x14:formula1>
            <xm:f>Listas!$K$2:$K$5</xm:f>
          </x14:formula1>
          <xm:sqref>S16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BR276"/>
  <sheetViews>
    <sheetView zoomScale="78" zoomScaleNormal="70" workbookViewId="0">
      <pane ySplit="3" topLeftCell="A14" activePane="bottomLeft" state="frozen"/>
      <selection pane="bottomLeft" activeCell="C14" sqref="C14"/>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1" hidden="1" customWidth="1"/>
    <col min="48" max="49" width="52.7109375" style="71" hidden="1" customWidth="1"/>
    <col min="50" max="50" width="14.85546875" style="1" hidden="1" customWidth="1"/>
    <col min="51" max="51" width="38.7109375" style="71" hidden="1" customWidth="1"/>
    <col min="52" max="52" width="28.7109375" style="71" hidden="1" customWidth="1"/>
    <col min="53" max="53" width="14.85546875" style="1" hidden="1" customWidth="1"/>
    <col min="54" max="54" width="35.140625" style="1" hidden="1" customWidth="1"/>
    <col min="55" max="55" width="25.7109375" style="1" hidden="1" customWidth="1"/>
    <col min="56" max="56" width="11.42578125" style="1"/>
    <col min="57" max="57" width="29.7109375" style="1" customWidth="1"/>
    <col min="58" max="58" width="26.85546875" style="1" customWidth="1"/>
    <col min="59" max="59" width="35.42578125" style="1" customWidth="1"/>
    <col min="60" max="60" width="42.42578125" style="1" customWidth="1"/>
    <col min="61" max="61" width="18" style="1" customWidth="1"/>
    <col min="62" max="62" width="31" style="1" customWidth="1"/>
    <col min="63" max="63" width="31.140625" style="1" customWidth="1"/>
    <col min="64" max="64" width="28.140625" style="1" customWidth="1"/>
    <col min="65" max="65" width="35.85546875" style="1" customWidth="1"/>
    <col min="66" max="66" width="11.42578125" style="1"/>
    <col min="67" max="67" width="28.140625" style="1" customWidth="1"/>
    <col min="68" max="68" width="24.5703125" style="1" customWidth="1"/>
    <col min="69" max="69" width="33" style="1" customWidth="1"/>
    <col min="70" max="70" width="36.140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20.2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985" t="s">
        <v>153</v>
      </c>
      <c r="AD1" s="985"/>
      <c r="AE1" s="985"/>
      <c r="AF1" s="985"/>
      <c r="AG1" s="985"/>
      <c r="AH1" s="985"/>
      <c r="AI1" s="985"/>
      <c r="AJ1" s="985"/>
      <c r="AK1" s="471"/>
      <c r="AL1" s="699" t="s">
        <v>154</v>
      </c>
      <c r="AM1" s="699"/>
      <c r="AN1" s="700"/>
      <c r="AO1" s="717"/>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70" ht="17.2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983" t="s">
        <v>155</v>
      </c>
      <c r="AD2" s="983" t="s">
        <v>157</v>
      </c>
      <c r="AE2" s="983"/>
      <c r="AF2" s="983"/>
      <c r="AG2" s="983"/>
      <c r="AH2" s="983" t="s">
        <v>158</v>
      </c>
      <c r="AI2" s="983"/>
      <c r="AJ2" s="983"/>
      <c r="AK2" s="689" t="s">
        <v>160</v>
      </c>
      <c r="AL2" s="689"/>
      <c r="AM2" s="689"/>
      <c r="AN2" s="690" t="s">
        <v>9</v>
      </c>
      <c r="AO2" s="691" t="s">
        <v>161</v>
      </c>
      <c r="AP2" s="685"/>
      <c r="AQ2" s="685" t="s">
        <v>126</v>
      </c>
      <c r="AR2" s="685" t="s">
        <v>162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70" s="15" customFormat="1" ht="35.25" customHeight="1" thickBot="1" x14ac:dyDescent="0.3">
      <c r="A3" s="136" t="s">
        <v>166</v>
      </c>
      <c r="B3" s="404" t="s">
        <v>124</v>
      </c>
      <c r="C3" s="404" t="s">
        <v>6</v>
      </c>
      <c r="D3" s="404" t="s">
        <v>1</v>
      </c>
      <c r="E3" s="404" t="s">
        <v>2</v>
      </c>
      <c r="F3" s="404" t="s">
        <v>167</v>
      </c>
      <c r="G3" s="713" t="s">
        <v>168</v>
      </c>
      <c r="H3" s="713"/>
      <c r="I3" s="404" t="s">
        <v>169</v>
      </c>
      <c r="J3" s="404" t="s">
        <v>16</v>
      </c>
      <c r="K3" s="404" t="s">
        <v>170</v>
      </c>
      <c r="L3" s="404" t="s">
        <v>171</v>
      </c>
      <c r="M3" s="404" t="s">
        <v>13</v>
      </c>
      <c r="N3" s="404" t="s">
        <v>147</v>
      </c>
      <c r="O3" s="404" t="s">
        <v>14</v>
      </c>
      <c r="P3" s="404" t="s">
        <v>147</v>
      </c>
      <c r="Q3" s="404" t="s">
        <v>15</v>
      </c>
      <c r="R3" s="404" t="s">
        <v>147</v>
      </c>
      <c r="S3" s="404" t="s">
        <v>172</v>
      </c>
      <c r="T3" s="404" t="s">
        <v>11</v>
      </c>
      <c r="U3" s="137" t="s">
        <v>173</v>
      </c>
      <c r="V3" s="138" t="s">
        <v>174</v>
      </c>
      <c r="W3" s="137" t="s">
        <v>147</v>
      </c>
      <c r="X3" s="138" t="s">
        <v>175</v>
      </c>
      <c r="Y3" s="137" t="s">
        <v>147</v>
      </c>
      <c r="Z3" s="138" t="s">
        <v>176</v>
      </c>
      <c r="AA3" s="138" t="s">
        <v>147</v>
      </c>
      <c r="AB3" s="138" t="s">
        <v>177</v>
      </c>
      <c r="AC3" s="982"/>
      <c r="AD3" s="469" t="s">
        <v>5</v>
      </c>
      <c r="AE3" s="140" t="s">
        <v>178</v>
      </c>
      <c r="AF3" s="469" t="s">
        <v>179</v>
      </c>
      <c r="AG3" s="469" t="s">
        <v>178</v>
      </c>
      <c r="AH3" s="982"/>
      <c r="AI3" s="982" t="s">
        <v>7</v>
      </c>
      <c r="AJ3" s="982"/>
      <c r="AK3" s="719"/>
      <c r="AL3" s="719"/>
      <c r="AM3" s="719"/>
      <c r="AN3" s="720"/>
      <c r="AO3" s="691"/>
      <c r="AP3" s="685"/>
      <c r="AQ3" s="685"/>
      <c r="AR3" s="685"/>
      <c r="AS3" s="685"/>
      <c r="AT3" s="685"/>
      <c r="AU3" s="392" t="s">
        <v>184</v>
      </c>
      <c r="AV3" s="392" t="s">
        <v>185</v>
      </c>
      <c r="AW3" s="392" t="s">
        <v>1212</v>
      </c>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392" t="s">
        <v>1558</v>
      </c>
    </row>
    <row r="4" spans="1:70" ht="212.65" customHeight="1" x14ac:dyDescent="0.25">
      <c r="A4" s="987" t="s">
        <v>187</v>
      </c>
      <c r="B4" s="977" t="s">
        <v>105</v>
      </c>
      <c r="C4" s="977" t="s">
        <v>89</v>
      </c>
      <c r="D4" s="977" t="s">
        <v>12</v>
      </c>
      <c r="E4" s="977" t="s">
        <v>34</v>
      </c>
      <c r="F4" s="980" t="s">
        <v>1213</v>
      </c>
      <c r="G4" s="980" t="s">
        <v>1665</v>
      </c>
      <c r="H4" s="980" t="s">
        <v>1214</v>
      </c>
      <c r="I4" s="980" t="s">
        <v>1215</v>
      </c>
      <c r="J4" s="977" t="s">
        <v>63</v>
      </c>
      <c r="K4" s="977">
        <v>3</v>
      </c>
      <c r="L4" s="978">
        <f>IF(J4="Diaria",+(K4/360),IF(J4="Mensual",+(K4/12),IF(J4="Bimestral",+(K4/6),IF(J4="Trimestral",+(K4/4),IF(J4="Semestral",+(K4/2),IF(J4="Anual",+(K4/1),""))))))</f>
        <v>0.25</v>
      </c>
      <c r="M4" s="977" t="s">
        <v>29</v>
      </c>
      <c r="N4" s="64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977" t="s">
        <v>61</v>
      </c>
      <c r="P4" s="64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977" t="s">
        <v>70</v>
      </c>
      <c r="R4" s="64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79" t="s">
        <v>57</v>
      </c>
      <c r="T4" s="979" t="s">
        <v>70</v>
      </c>
      <c r="U4" s="639">
        <f>+MAX(N4,P4,R4)</f>
        <v>0.6</v>
      </c>
      <c r="V4" s="997" t="str">
        <f>IF(L4&lt;=20%,"Muy baja",IF(L4&lt;=40%,"Baja",IF(L4&lt;=60%,"Media",IF(L4&lt;=80%,"Alta",IF(L4&lt;=100%,"Muy alta",IF(L4&gt;=100%,"Muy alta",""))))))</f>
        <v>Baja</v>
      </c>
      <c r="W4" s="627">
        <v>0.4</v>
      </c>
      <c r="X4" s="996" t="str">
        <f>IF(U4=20%,"Leve",IF(U4=40%,"Menor",IF(U4=60%,"Moderado",IF(U4=80%,"Mayor",IF(U4=100%,"Catastrófico","")))))</f>
        <v>Moderado</v>
      </c>
      <c r="Y4" s="668">
        <v>0.6</v>
      </c>
      <c r="Z4" s="995" t="s">
        <v>53</v>
      </c>
      <c r="AA4" s="627">
        <f>IF(Z4="Bajo",25%,IF(Z4="Moderado",50%,IF(Z4="Alto",75%,IF(Z4="Extremo",100%,""))))</f>
        <v>0.5</v>
      </c>
      <c r="AB4" s="993" t="s">
        <v>1216</v>
      </c>
      <c r="AC4" s="171" t="s">
        <v>1595</v>
      </c>
      <c r="AD4" s="320" t="s">
        <v>54</v>
      </c>
      <c r="AE4" s="321">
        <f>IF(AD4="Preventivo",25%,IF(AD4="Detectivo",15%,IF(AD4="Correctivo",10%,"")))</f>
        <v>0.25</v>
      </c>
      <c r="AF4" s="322" t="s">
        <v>195</v>
      </c>
      <c r="AG4" s="321">
        <f>IF(AF4="Manual",15%,IF(AF4="Automático",25%,""))</f>
        <v>0.15</v>
      </c>
      <c r="AH4" s="321">
        <f>+AG4+AE4</f>
        <v>0.4</v>
      </c>
      <c r="AI4" s="323" t="s">
        <v>23</v>
      </c>
      <c r="AJ4" s="322" t="s">
        <v>485</v>
      </c>
      <c r="AK4" s="385">
        <f>+AH4*AA4</f>
        <v>0.2</v>
      </c>
      <c r="AL4" s="466">
        <f>+AA4-AK4</f>
        <v>0.3</v>
      </c>
      <c r="AM4" s="706" t="str">
        <f>+IF(C4="Corrupción","Moderado",IF(AL6&lt;=25%,"Bajo",IF(AL6&lt;=50%,"Moderado",IF(AL6&lt;=75%,"Alto",IF(AL6&gt;75%,"Extremo","")))))</f>
        <v>Bajo</v>
      </c>
      <c r="AN4" s="633" t="s">
        <v>56</v>
      </c>
      <c r="AO4" s="157">
        <v>1</v>
      </c>
      <c r="AP4" s="33" t="s">
        <v>1217</v>
      </c>
      <c r="AQ4" s="470" t="s">
        <v>1218</v>
      </c>
      <c r="AR4" s="376">
        <v>44927</v>
      </c>
      <c r="AS4" s="376">
        <v>45291</v>
      </c>
      <c r="AT4" s="367" t="s">
        <v>1219</v>
      </c>
      <c r="AU4" s="83">
        <v>44985</v>
      </c>
      <c r="AV4" s="408" t="s">
        <v>1220</v>
      </c>
      <c r="AW4" s="408" t="s">
        <v>1221</v>
      </c>
      <c r="AX4" s="97">
        <v>45046</v>
      </c>
      <c r="AY4" s="84"/>
      <c r="AZ4" s="117"/>
      <c r="BA4" s="34">
        <v>45107</v>
      </c>
      <c r="BB4" s="97"/>
      <c r="BC4" s="97"/>
      <c r="BD4" s="34">
        <v>45169</v>
      </c>
      <c r="BE4" s="34"/>
      <c r="BF4" s="97"/>
      <c r="BG4" s="97"/>
      <c r="BH4" s="97"/>
      <c r="BI4" s="34">
        <v>45230</v>
      </c>
      <c r="BJ4" s="34"/>
      <c r="BK4" s="97"/>
      <c r="BL4" s="97"/>
      <c r="BM4" s="97"/>
      <c r="BN4" s="34">
        <v>45291</v>
      </c>
      <c r="BO4" s="34"/>
      <c r="BP4" s="97"/>
      <c r="BQ4" s="97"/>
      <c r="BR4" s="97"/>
    </row>
    <row r="5" spans="1:70" ht="183" customHeight="1" x14ac:dyDescent="0.25">
      <c r="A5" s="881"/>
      <c r="B5" s="883"/>
      <c r="C5" s="883"/>
      <c r="D5" s="883"/>
      <c r="E5" s="883"/>
      <c r="F5" s="981"/>
      <c r="G5" s="981"/>
      <c r="H5" s="981"/>
      <c r="I5" s="981"/>
      <c r="J5" s="883"/>
      <c r="K5" s="883"/>
      <c r="L5" s="906"/>
      <c r="M5" s="883"/>
      <c r="N5" s="663"/>
      <c r="O5" s="883"/>
      <c r="P5" s="663"/>
      <c r="Q5" s="883"/>
      <c r="R5" s="663"/>
      <c r="S5" s="891"/>
      <c r="T5" s="891"/>
      <c r="U5" s="658"/>
      <c r="V5" s="998"/>
      <c r="W5" s="661"/>
      <c r="X5" s="894"/>
      <c r="Y5" s="669"/>
      <c r="Z5" s="896"/>
      <c r="AA5" s="661"/>
      <c r="AB5" s="994"/>
      <c r="AC5" s="324" t="s">
        <v>1222</v>
      </c>
      <c r="AD5" s="40" t="s">
        <v>54</v>
      </c>
      <c r="AE5" s="196">
        <f>IF(AD5="Preventivo",25%,IF(AD5="Detectivo",15%,IF(AD5="Correctivo",10%,"")))</f>
        <v>0.25</v>
      </c>
      <c r="AF5" s="417" t="s">
        <v>195</v>
      </c>
      <c r="AG5" s="196">
        <f>IF(AF5="Manual",15%,IF(AF5="Automático",25%,""))</f>
        <v>0.15</v>
      </c>
      <c r="AH5" s="196">
        <f>+AG5+AE5</f>
        <v>0.4</v>
      </c>
      <c r="AI5" s="389" t="s">
        <v>23</v>
      </c>
      <c r="AJ5" s="417" t="s">
        <v>485</v>
      </c>
      <c r="AK5" s="386">
        <f>+AL4*AH5</f>
        <v>0.12</v>
      </c>
      <c r="AL5" s="32">
        <f>+AL4-AK5</f>
        <v>0.18</v>
      </c>
      <c r="AM5" s="724"/>
      <c r="AN5" s="672"/>
      <c r="AO5" s="157">
        <v>2</v>
      </c>
      <c r="AP5" s="984" t="s">
        <v>1223</v>
      </c>
      <c r="AQ5" s="984" t="s">
        <v>1224</v>
      </c>
      <c r="AR5" s="991">
        <v>44927</v>
      </c>
      <c r="AS5" s="991">
        <v>45291</v>
      </c>
      <c r="AT5" s="984" t="s">
        <v>1225</v>
      </c>
      <c r="AU5" s="83">
        <v>44985</v>
      </c>
      <c r="AV5" s="477" t="s">
        <v>1226</v>
      </c>
      <c r="AW5" s="84" t="s">
        <v>1227</v>
      </c>
      <c r="AX5" s="97">
        <v>45046</v>
      </c>
      <c r="AY5" s="84"/>
      <c r="AZ5" s="117"/>
      <c r="BA5" s="34">
        <v>45107</v>
      </c>
      <c r="BB5" s="97"/>
      <c r="BC5" s="97"/>
      <c r="BD5" s="34">
        <v>45169</v>
      </c>
      <c r="BE5" s="34"/>
      <c r="BF5" s="97"/>
      <c r="BG5" s="97"/>
      <c r="BH5" s="97"/>
      <c r="BI5" s="34">
        <v>45230</v>
      </c>
      <c r="BJ5" s="34"/>
      <c r="BK5" s="97"/>
      <c r="BL5" s="97"/>
      <c r="BM5" s="97"/>
      <c r="BN5" s="34">
        <v>45291</v>
      </c>
      <c r="BO5" s="34"/>
      <c r="BP5" s="97"/>
      <c r="BQ5" s="97"/>
      <c r="BR5" s="97"/>
    </row>
    <row r="6" spans="1:70" ht="154.15" customHeight="1" thickBot="1" x14ac:dyDescent="0.3">
      <c r="A6" s="881"/>
      <c r="B6" s="883"/>
      <c r="C6" s="883"/>
      <c r="D6" s="883"/>
      <c r="E6" s="883"/>
      <c r="F6" s="981"/>
      <c r="G6" s="981"/>
      <c r="H6" s="981"/>
      <c r="I6" s="981"/>
      <c r="J6" s="883"/>
      <c r="K6" s="883"/>
      <c r="L6" s="906"/>
      <c r="M6" s="883"/>
      <c r="N6" s="648"/>
      <c r="O6" s="883"/>
      <c r="P6" s="648"/>
      <c r="Q6" s="883"/>
      <c r="R6" s="648"/>
      <c r="S6" s="891"/>
      <c r="T6" s="891"/>
      <c r="U6" s="640"/>
      <c r="V6" s="998"/>
      <c r="W6" s="628"/>
      <c r="X6" s="894"/>
      <c r="Y6" s="726"/>
      <c r="Z6" s="896"/>
      <c r="AA6" s="628"/>
      <c r="AB6" s="994"/>
      <c r="AC6" s="325" t="s">
        <v>1228</v>
      </c>
      <c r="AD6" s="252" t="s">
        <v>54</v>
      </c>
      <c r="AE6" s="326">
        <f>IF(AD6="Preventivo",25%,IF(AD6="Detectivo",15%,IF(AD6="Correctivo",10%,"")))</f>
        <v>0.25</v>
      </c>
      <c r="AF6" s="174" t="s">
        <v>195</v>
      </c>
      <c r="AG6" s="326">
        <f>IF(AF6="Manual",15%,IF(AF6="Automático",25%,""))</f>
        <v>0.15</v>
      </c>
      <c r="AH6" s="326">
        <f>+AG6+AE6</f>
        <v>0.4</v>
      </c>
      <c r="AI6" s="459" t="s">
        <v>23</v>
      </c>
      <c r="AJ6" s="174" t="s">
        <v>1229</v>
      </c>
      <c r="AK6" s="403">
        <f>+AL5*AH6</f>
        <v>7.1999999999999995E-2</v>
      </c>
      <c r="AL6" s="467">
        <f>+AL5-AK6</f>
        <v>0.108</v>
      </c>
      <c r="AM6" s="711"/>
      <c r="AN6" s="712"/>
      <c r="AO6" s="158">
        <v>3</v>
      </c>
      <c r="AP6" s="984"/>
      <c r="AQ6" s="984"/>
      <c r="AR6" s="991"/>
      <c r="AS6" s="991"/>
      <c r="AT6" s="984"/>
      <c r="AU6" s="83">
        <v>44985</v>
      </c>
      <c r="AV6" s="477" t="s">
        <v>1226</v>
      </c>
      <c r="AW6" s="84" t="s">
        <v>1227</v>
      </c>
      <c r="AX6" s="34">
        <v>45046</v>
      </c>
      <c r="AY6" s="85"/>
      <c r="AZ6" s="85"/>
      <c r="BA6" s="34">
        <v>45107</v>
      </c>
      <c r="BB6" s="85"/>
      <c r="BC6" s="85"/>
      <c r="BD6" s="34">
        <v>45169</v>
      </c>
      <c r="BE6" s="34"/>
      <c r="BF6" s="85"/>
      <c r="BG6" s="85"/>
      <c r="BH6" s="85"/>
      <c r="BI6" s="34">
        <v>45230</v>
      </c>
      <c r="BJ6" s="34"/>
      <c r="BK6" s="85"/>
      <c r="BL6" s="85"/>
      <c r="BM6" s="85"/>
      <c r="BN6" s="34">
        <v>45291</v>
      </c>
      <c r="BO6" s="34"/>
      <c r="BP6" s="85"/>
      <c r="BQ6" s="85"/>
      <c r="BR6" s="85"/>
    </row>
    <row r="7" spans="1:70" ht="201" customHeight="1" x14ac:dyDescent="0.25">
      <c r="A7" s="674" t="s">
        <v>187</v>
      </c>
      <c r="B7" s="647" t="s">
        <v>105</v>
      </c>
      <c r="C7" s="647" t="s">
        <v>89</v>
      </c>
      <c r="D7" s="647" t="s">
        <v>12</v>
      </c>
      <c r="E7" s="647" t="s">
        <v>34</v>
      </c>
      <c r="F7" s="647" t="s">
        <v>1230</v>
      </c>
      <c r="G7" s="647" t="s">
        <v>1666</v>
      </c>
      <c r="H7" s="647" t="s">
        <v>1231</v>
      </c>
      <c r="I7" s="647" t="s">
        <v>1232</v>
      </c>
      <c r="J7" s="647" t="s">
        <v>86</v>
      </c>
      <c r="K7" s="647">
        <v>3</v>
      </c>
      <c r="L7" s="651">
        <f>IF(J7="Diaria",+(K7/360),IF(J7="Mensual",+(K7/12),IF(J7="Bimestral",+(K7/6),IF(J7="Trimestral",+(K7/4),IF(J7="Semestral",+(K7/2),IF(J7="Anual",+(K7/1),""))))))</f>
        <v>0.75</v>
      </c>
      <c r="M7" s="647" t="s">
        <v>60</v>
      </c>
      <c r="N7" s="64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647" t="s">
        <v>61</v>
      </c>
      <c r="P7" s="64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647" t="s">
        <v>70</v>
      </c>
      <c r="R7" s="64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39" t="s">
        <v>70</v>
      </c>
      <c r="T7" s="639" t="s">
        <v>58</v>
      </c>
      <c r="U7" s="639">
        <f>+MAX(N7,P7,R7)</f>
        <v>0.6</v>
      </c>
      <c r="V7" s="641" t="str">
        <f>IF(L7&lt;=20%,"Muy baja",IF(L7&lt;=40%,"Baja",IF(L7&lt;=60%,"Media",IF(L7&lt;=80%,"Alta",IF(L7&lt;=100%,"Muy alta",IF(L7&gt;=100%,"Muy alta",""))))))</f>
        <v>Alta</v>
      </c>
      <c r="W7" s="627">
        <v>0.8</v>
      </c>
      <c r="X7" s="643" t="str">
        <f>IF(U7=20%,"Leve",IF(U7=40%,"Menor",IF(U7=60%,"Moderado",IF(U7=80%,"Mayor",IF(U7=100%,"Catastrófico","")))))</f>
        <v>Moderado</v>
      </c>
      <c r="Y7" s="627">
        <v>0.6</v>
      </c>
      <c r="Z7" s="645" t="s">
        <v>149</v>
      </c>
      <c r="AA7" s="627">
        <f>IF(Z7="Bajo",25%,IF(Z7="Moderado",50%,IF(Z7="Alto",75%,IF(Z7="Extremo",100%,""))))</f>
        <v>0.75</v>
      </c>
      <c r="AB7" s="986" t="s">
        <v>1233</v>
      </c>
      <c r="AC7" s="324" t="s">
        <v>1234</v>
      </c>
      <c r="AD7" s="320" t="s">
        <v>54</v>
      </c>
      <c r="AE7" s="321">
        <f t="shared" ref="AE7:AE14" si="0">IF(AD7="Preventivo",25%,IF(AD7="Detectivo",15%,IF(AD7="Correctivo",10%,"")))</f>
        <v>0.25</v>
      </c>
      <c r="AF7" s="322" t="s">
        <v>195</v>
      </c>
      <c r="AG7" s="321">
        <f t="shared" ref="AG7:AG14" si="1">IF(AF7="Manual",15%,IF(AF7="Automático",25%,""))</f>
        <v>0.15</v>
      </c>
      <c r="AH7" s="321">
        <f t="shared" ref="AH7:AH14" si="2">+AG7+AE7</f>
        <v>0.4</v>
      </c>
      <c r="AI7" s="323" t="s">
        <v>23</v>
      </c>
      <c r="AJ7" s="322" t="s">
        <v>1235</v>
      </c>
      <c r="AK7" s="385">
        <f>+AH7*AA7</f>
        <v>0.30000000000000004</v>
      </c>
      <c r="AL7" s="466">
        <f>+AA7-AK7</f>
        <v>0.44999999999999996</v>
      </c>
      <c r="AM7" s="631" t="str">
        <f>+IF(C7="Corrupción","Moderado",IF(AL8&lt;=25%,"Bajo",IF(AL8&lt;=50%,"Moderado",IF(AL8&lt;=75%,"Alto",IF(AL8&gt;75%,"Extremo","")))))</f>
        <v>Moderado</v>
      </c>
      <c r="AN7" s="633" t="s">
        <v>56</v>
      </c>
      <c r="AO7" s="157">
        <v>1</v>
      </c>
      <c r="AP7" s="33" t="s">
        <v>489</v>
      </c>
      <c r="AQ7" s="470" t="s">
        <v>1224</v>
      </c>
      <c r="AR7" s="376">
        <v>44927</v>
      </c>
      <c r="AS7" s="376">
        <v>45291</v>
      </c>
      <c r="AT7" s="367" t="s">
        <v>490</v>
      </c>
      <c r="AU7" s="83">
        <v>44985</v>
      </c>
      <c r="AV7" s="84" t="s">
        <v>1236</v>
      </c>
      <c r="AW7" s="84" t="s">
        <v>1237</v>
      </c>
      <c r="AX7" s="34">
        <v>45046</v>
      </c>
      <c r="AY7" s="84"/>
      <c r="AZ7" s="117"/>
      <c r="BA7" s="34">
        <v>45107</v>
      </c>
      <c r="BB7" s="84"/>
      <c r="BC7" s="84"/>
      <c r="BD7" s="34">
        <v>45169</v>
      </c>
      <c r="BE7" s="34"/>
      <c r="BF7" s="90"/>
      <c r="BG7" s="90"/>
      <c r="BH7" s="90"/>
      <c r="BI7" s="34">
        <v>45230</v>
      </c>
      <c r="BJ7" s="34"/>
      <c r="BK7" s="90"/>
      <c r="BL7" s="90"/>
      <c r="BM7" s="90"/>
      <c r="BN7" s="34">
        <v>45291</v>
      </c>
      <c r="BO7" s="34"/>
      <c r="BP7" s="90"/>
      <c r="BQ7" s="90"/>
      <c r="BR7" s="90"/>
    </row>
    <row r="8" spans="1:70" ht="135.4" customHeight="1" thickBot="1" x14ac:dyDescent="0.3">
      <c r="A8" s="823"/>
      <c r="B8" s="825"/>
      <c r="C8" s="825"/>
      <c r="D8" s="825"/>
      <c r="E8" s="825"/>
      <c r="F8" s="825"/>
      <c r="G8" s="825"/>
      <c r="H8" s="825"/>
      <c r="I8" s="825"/>
      <c r="J8" s="825"/>
      <c r="K8" s="825"/>
      <c r="L8" s="828"/>
      <c r="M8" s="825"/>
      <c r="N8" s="825"/>
      <c r="O8" s="825"/>
      <c r="P8" s="825"/>
      <c r="Q8" s="825"/>
      <c r="R8" s="825"/>
      <c r="S8" s="830"/>
      <c r="T8" s="830"/>
      <c r="U8" s="830"/>
      <c r="V8" s="999"/>
      <c r="W8" s="834"/>
      <c r="X8" s="842"/>
      <c r="Y8" s="834"/>
      <c r="Z8" s="992"/>
      <c r="AA8" s="834"/>
      <c r="AB8" s="964"/>
      <c r="AC8" s="327" t="s">
        <v>1238</v>
      </c>
      <c r="AD8" s="328" t="s">
        <v>54</v>
      </c>
      <c r="AE8" s="329">
        <f t="shared" si="0"/>
        <v>0.25</v>
      </c>
      <c r="AF8" s="330" t="s">
        <v>195</v>
      </c>
      <c r="AG8" s="329">
        <f t="shared" si="1"/>
        <v>0.15</v>
      </c>
      <c r="AH8" s="329">
        <f t="shared" si="2"/>
        <v>0.4</v>
      </c>
      <c r="AI8" s="331" t="s">
        <v>23</v>
      </c>
      <c r="AJ8" s="330" t="s">
        <v>1239</v>
      </c>
      <c r="AK8" s="468">
        <f>+AL7*AH8</f>
        <v>0.18</v>
      </c>
      <c r="AL8" s="46">
        <f>+AL7-AK8</f>
        <v>0.26999999999999996</v>
      </c>
      <c r="AM8" s="836"/>
      <c r="AN8" s="634"/>
      <c r="AO8" s="157">
        <v>2</v>
      </c>
      <c r="AP8" s="33" t="s">
        <v>1240</v>
      </c>
      <c r="AQ8" s="470" t="s">
        <v>1218</v>
      </c>
      <c r="AR8" s="376">
        <v>44927</v>
      </c>
      <c r="AS8" s="376">
        <v>45291</v>
      </c>
      <c r="AT8" s="367" t="s">
        <v>1241</v>
      </c>
      <c r="AU8" s="83">
        <v>44985</v>
      </c>
      <c r="AV8" s="84" t="s">
        <v>1242</v>
      </c>
      <c r="AW8" s="84" t="s">
        <v>1243</v>
      </c>
      <c r="AX8" s="97">
        <v>45046</v>
      </c>
      <c r="AY8" s="90"/>
      <c r="AZ8" s="90"/>
      <c r="BA8" s="34">
        <v>45107</v>
      </c>
      <c r="BB8" s="90"/>
      <c r="BC8" s="90"/>
      <c r="BD8" s="34">
        <v>45169</v>
      </c>
      <c r="BE8" s="34"/>
      <c r="BF8" s="34"/>
      <c r="BG8" s="34"/>
      <c r="BH8" s="34"/>
      <c r="BI8" s="34">
        <v>45230</v>
      </c>
      <c r="BJ8" s="34"/>
      <c r="BK8" s="34"/>
      <c r="BL8" s="34"/>
      <c r="BM8" s="34"/>
      <c r="BN8" s="34">
        <v>45291</v>
      </c>
      <c r="BO8" s="34"/>
      <c r="BP8" s="34"/>
      <c r="BQ8" s="34"/>
      <c r="BR8" s="34"/>
    </row>
    <row r="9" spans="1:70" ht="120" x14ac:dyDescent="0.25">
      <c r="A9" s="653" t="s">
        <v>187</v>
      </c>
      <c r="B9" s="649" t="s">
        <v>105</v>
      </c>
      <c r="C9" s="649" t="s">
        <v>89</v>
      </c>
      <c r="D9" s="649" t="s">
        <v>12</v>
      </c>
      <c r="E9" s="647" t="s">
        <v>34</v>
      </c>
      <c r="F9" s="647" t="s">
        <v>1244</v>
      </c>
      <c r="G9" s="647" t="s">
        <v>1667</v>
      </c>
      <c r="H9" s="988" t="s">
        <v>1245</v>
      </c>
      <c r="I9" s="649" t="s">
        <v>1246</v>
      </c>
      <c r="J9" s="649" t="s">
        <v>96</v>
      </c>
      <c r="K9" s="649">
        <v>1</v>
      </c>
      <c r="L9" s="651">
        <f>IF(J9="Diaria",+(K9/360),IF(J9="Mensual",+(K9/12),IF(J9="Bimestral",+(K9/6),IF(J9="Trimestral",+(K9/4),IF(J9="Semestral",+(K9/2),IF(J9="Anual",+(K9/1),""))))))</f>
        <v>1</v>
      </c>
      <c r="M9" s="647" t="s">
        <v>29</v>
      </c>
      <c r="N9" s="64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647" t="s">
        <v>61</v>
      </c>
      <c r="P9" s="64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649" t="s">
        <v>70</v>
      </c>
      <c r="R9" s="64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35" t="s">
        <v>57</v>
      </c>
      <c r="T9" s="639" t="s">
        <v>58</v>
      </c>
      <c r="U9" s="639">
        <f>+MAX(N9,P9,R9)</f>
        <v>0.6</v>
      </c>
      <c r="V9" s="641" t="str">
        <f>IF(L9&lt;=20%,"Muy baja",IF(L9&lt;=40%,"Baja",IF(L9&lt;=60%,"Media",IF(L9&lt;=80%,"Alta",IF(L9&lt;=100%,"Muy alta",IF(L9&gt;=100%,"Muy alta",""))))))</f>
        <v>Muy alta</v>
      </c>
      <c r="W9" s="61"/>
      <c r="X9" s="643" t="str">
        <f>IF(U9=20%,"Leve",IF(U9=40%,"Menor",IF(U9=60%,"Moderado",IF(U9=80%,"Mayor",IF(U9=100%,"Catastrófico","")))))</f>
        <v>Moderado</v>
      </c>
      <c r="Y9" s="61"/>
      <c r="Z9" s="645" t="s">
        <v>149</v>
      </c>
      <c r="AA9" s="627">
        <f>IF(Z9="Bajo",25%,IF(Z9="Moderado",50%,IF(Z9="Alto",75%,IF(Z9="Extremo",100%,""))))</f>
        <v>0.75</v>
      </c>
      <c r="AB9" s="629"/>
      <c r="AC9" s="324" t="s">
        <v>1222</v>
      </c>
      <c r="AD9" s="320" t="s">
        <v>54</v>
      </c>
      <c r="AE9" s="321">
        <f t="shared" si="0"/>
        <v>0.25</v>
      </c>
      <c r="AF9" s="322" t="s">
        <v>195</v>
      </c>
      <c r="AG9" s="321">
        <f t="shared" si="1"/>
        <v>0.15</v>
      </c>
      <c r="AH9" s="321">
        <f t="shared" si="2"/>
        <v>0.4</v>
      </c>
      <c r="AI9" s="323" t="s">
        <v>23</v>
      </c>
      <c r="AJ9" s="322" t="s">
        <v>485</v>
      </c>
      <c r="AK9" s="353">
        <f>+AH9*AA9</f>
        <v>0.30000000000000004</v>
      </c>
      <c r="AL9" s="466">
        <f>+AA9-AK9</f>
        <v>0.44999999999999996</v>
      </c>
      <c r="AM9" s="631" t="str">
        <f>+IF(C9="Corrupción","Moderado",IF(AL10&lt;=25%,"Bajo",IF(AL10&lt;=50%,"Moderado",IF(AL10&lt;=75%,"Alto",IF(AL10&gt;75%,"Extremo","")))))</f>
        <v>Moderado</v>
      </c>
      <c r="AN9" s="633" t="s">
        <v>56</v>
      </c>
      <c r="AO9" s="168">
        <v>1</v>
      </c>
      <c r="AP9" s="33" t="s">
        <v>489</v>
      </c>
      <c r="AQ9" s="470" t="s">
        <v>1224</v>
      </c>
      <c r="AR9" s="376">
        <v>44927</v>
      </c>
      <c r="AS9" s="376">
        <v>45291</v>
      </c>
      <c r="AT9" s="367" t="s">
        <v>490</v>
      </c>
      <c r="AU9" s="83">
        <v>44985</v>
      </c>
      <c r="AV9" s="84" t="s">
        <v>1247</v>
      </c>
      <c r="AW9" s="84" t="s">
        <v>1248</v>
      </c>
      <c r="AX9" s="84" t="s">
        <v>1249</v>
      </c>
      <c r="AY9" s="84"/>
      <c r="AZ9" s="117"/>
      <c r="BA9" s="34">
        <v>45107</v>
      </c>
      <c r="BB9" s="34"/>
      <c r="BC9" s="34"/>
      <c r="BD9" s="34">
        <v>45169</v>
      </c>
      <c r="BE9" s="34"/>
      <c r="BF9" s="84"/>
      <c r="BG9" s="84"/>
      <c r="BH9" s="84"/>
      <c r="BI9" s="34">
        <v>45230</v>
      </c>
      <c r="BJ9" s="34"/>
      <c r="BK9" s="84"/>
      <c r="BL9" s="84"/>
      <c r="BM9" s="84"/>
      <c r="BN9" s="34">
        <v>45291</v>
      </c>
      <c r="BO9" s="34"/>
      <c r="BP9" s="84"/>
      <c r="BQ9" s="84"/>
      <c r="BR9" s="84"/>
    </row>
    <row r="10" spans="1:70" ht="90.75" thickBot="1" x14ac:dyDescent="0.3">
      <c r="A10" s="654"/>
      <c r="B10" s="650"/>
      <c r="C10" s="650"/>
      <c r="D10" s="650"/>
      <c r="E10" s="648"/>
      <c r="F10" s="648"/>
      <c r="G10" s="825"/>
      <c r="H10" s="915"/>
      <c r="I10" s="650"/>
      <c r="J10" s="650"/>
      <c r="K10" s="650"/>
      <c r="L10" s="652"/>
      <c r="M10" s="648"/>
      <c r="N10" s="648"/>
      <c r="O10" s="648"/>
      <c r="P10" s="648"/>
      <c r="Q10" s="650"/>
      <c r="R10" s="648"/>
      <c r="S10" s="636"/>
      <c r="T10" s="640"/>
      <c r="U10" s="640"/>
      <c r="V10" s="642"/>
      <c r="W10" s="62"/>
      <c r="X10" s="644"/>
      <c r="Y10" s="62"/>
      <c r="Z10" s="646"/>
      <c r="AA10" s="628"/>
      <c r="AB10" s="630"/>
      <c r="AC10" s="325" t="s">
        <v>1250</v>
      </c>
      <c r="AD10" s="252" t="s">
        <v>54</v>
      </c>
      <c r="AE10" s="326">
        <f t="shared" si="0"/>
        <v>0.25</v>
      </c>
      <c r="AF10" s="174" t="s">
        <v>195</v>
      </c>
      <c r="AG10" s="326">
        <f t="shared" si="1"/>
        <v>0.15</v>
      </c>
      <c r="AH10" s="326">
        <f t="shared" si="2"/>
        <v>0.4</v>
      </c>
      <c r="AI10" s="459" t="s">
        <v>23</v>
      </c>
      <c r="AJ10" s="172" t="s">
        <v>1251</v>
      </c>
      <c r="AK10" s="354">
        <f>+AL9*AH10</f>
        <v>0.18</v>
      </c>
      <c r="AL10" s="467">
        <f>+AL9-AK10</f>
        <v>0.26999999999999996</v>
      </c>
      <c r="AM10" s="632"/>
      <c r="AN10" s="634"/>
      <c r="AO10" s="168">
        <v>2</v>
      </c>
      <c r="AP10" s="33" t="s">
        <v>1252</v>
      </c>
      <c r="AQ10" s="470" t="s">
        <v>1224</v>
      </c>
      <c r="AR10" s="376">
        <v>44927</v>
      </c>
      <c r="AS10" s="376">
        <v>45291</v>
      </c>
      <c r="AT10" s="367" t="s">
        <v>1253</v>
      </c>
      <c r="AU10" s="83">
        <v>44985</v>
      </c>
      <c r="AV10" s="84" t="s">
        <v>1254</v>
      </c>
      <c r="AW10" s="84" t="s">
        <v>1248</v>
      </c>
      <c r="AX10" s="97">
        <v>45046</v>
      </c>
      <c r="AY10" s="84"/>
      <c r="AZ10" s="84"/>
      <c r="BA10" s="34">
        <v>45107</v>
      </c>
      <c r="BB10" s="34"/>
      <c r="BC10" s="34"/>
      <c r="BD10" s="34">
        <v>45169</v>
      </c>
      <c r="BE10" s="34"/>
      <c r="BF10" s="84"/>
      <c r="BG10" s="84"/>
      <c r="BH10" s="84"/>
      <c r="BI10" s="34">
        <v>45230</v>
      </c>
      <c r="BJ10" s="34"/>
      <c r="BK10" s="84"/>
      <c r="BL10" s="84"/>
      <c r="BM10" s="84"/>
      <c r="BN10" s="34">
        <v>45291</v>
      </c>
      <c r="BO10" s="34"/>
      <c r="BP10" s="84"/>
      <c r="BQ10" s="84"/>
      <c r="BR10" s="84"/>
    </row>
    <row r="11" spans="1:70" ht="128.25" customHeight="1" x14ac:dyDescent="0.25">
      <c r="A11" s="653" t="s">
        <v>187</v>
      </c>
      <c r="B11" s="649" t="s">
        <v>105</v>
      </c>
      <c r="C11" s="649" t="s">
        <v>55</v>
      </c>
      <c r="D11" s="649" t="s">
        <v>76</v>
      </c>
      <c r="E11" s="647" t="s">
        <v>77</v>
      </c>
      <c r="F11" s="647" t="s">
        <v>478</v>
      </c>
      <c r="G11" s="647" t="s">
        <v>415</v>
      </c>
      <c r="H11" s="649" t="s">
        <v>480</v>
      </c>
      <c r="I11" s="649" t="s">
        <v>481</v>
      </c>
      <c r="J11" s="649" t="s">
        <v>96</v>
      </c>
      <c r="K11" s="649">
        <v>1</v>
      </c>
      <c r="L11" s="651">
        <f>IF(J11="Diaria",+(K11/360),IF(J11="Mensual",+(K11/12),IF(J11="Bimestral",+(K11/6),IF(J11="Trimestral",+(K11/4),IF(J11="Semestral",+(K11/2),IF(J11="Anual",+(K11/1),""))))))</f>
        <v>1</v>
      </c>
      <c r="M11" s="647" t="s">
        <v>29</v>
      </c>
      <c r="N11" s="64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647" t="s">
        <v>61</v>
      </c>
      <c r="P11" s="64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649" t="s">
        <v>70</v>
      </c>
      <c r="R11" s="64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35" t="s">
        <v>57</v>
      </c>
      <c r="T11" s="637" t="s">
        <v>27</v>
      </c>
      <c r="U11" s="639">
        <f>+MAX(N11,P11,R11)</f>
        <v>0.6</v>
      </c>
      <c r="V11" s="641" t="str">
        <f>IF(L11&lt;=20%,"Muy baja",IF(L11&lt;=40%,"Baja",IF(L11&lt;=60%,"Media",IF(L11&lt;=80%,"Alta",IF(L11&lt;=100%,"Muy alta",IF(L11&gt;=100%,"Muy alta",""))))))</f>
        <v>Muy alta</v>
      </c>
      <c r="W11" s="61"/>
      <c r="X11" s="643" t="str">
        <f>IF(U11=20%,"Leve",IF(U11=40%,"Menor",IF(U11=60%,"Moderado",IF(U11=80%,"Mayor",IF(U11=100%,"Catastrófico","")))))</f>
        <v>Moderado</v>
      </c>
      <c r="Y11" s="61"/>
      <c r="Z11" s="645" t="s">
        <v>149</v>
      </c>
      <c r="AA11" s="627">
        <f>IF(Z11="Bajo",25%,IF(Z11="Moderado",50%,IF(Z11="Alto",75%,IF(Z11="Extremo",100%,""))))</f>
        <v>0.75</v>
      </c>
      <c r="AB11" s="629"/>
      <c r="AC11" s="171" t="s">
        <v>1222</v>
      </c>
      <c r="AD11" s="332" t="s">
        <v>54</v>
      </c>
      <c r="AE11" s="321">
        <f t="shared" si="0"/>
        <v>0.25</v>
      </c>
      <c r="AF11" s="333" t="s">
        <v>195</v>
      </c>
      <c r="AG11" s="321">
        <f t="shared" si="1"/>
        <v>0.15</v>
      </c>
      <c r="AH11" s="321">
        <f t="shared" si="2"/>
        <v>0.4</v>
      </c>
      <c r="AI11" s="323" t="s">
        <v>23</v>
      </c>
      <c r="AJ11" s="322" t="s">
        <v>485</v>
      </c>
      <c r="AK11" s="353">
        <f>+AH11*AA11</f>
        <v>0.30000000000000004</v>
      </c>
      <c r="AL11" s="466">
        <f>+AA11-AK11</f>
        <v>0.44999999999999996</v>
      </c>
      <c r="AM11" s="631" t="str">
        <f>+IF(C11="Corrupción","Moderado",IF(AL12&lt;=25%,"Bajo",IF(AL12&lt;=50%,"Moderado",IF(AL12&lt;=75%,"Alto",IF(AL12&gt;75%,"Extremo","")))))</f>
        <v>Moderado</v>
      </c>
      <c r="AN11" s="989" t="s">
        <v>56</v>
      </c>
      <c r="AO11" s="168">
        <v>1</v>
      </c>
      <c r="AP11" s="408" t="s">
        <v>489</v>
      </c>
      <c r="AQ11" s="470" t="s">
        <v>1224</v>
      </c>
      <c r="AR11" s="376">
        <v>44927</v>
      </c>
      <c r="AS11" s="376">
        <v>45291</v>
      </c>
      <c r="AT11" s="367" t="s">
        <v>490</v>
      </c>
      <c r="AU11" s="83">
        <v>44985</v>
      </c>
      <c r="AV11" s="84" t="s">
        <v>1255</v>
      </c>
      <c r="AW11" s="84" t="s">
        <v>1256</v>
      </c>
      <c r="AX11" s="97">
        <v>45046</v>
      </c>
      <c r="AY11" s="84"/>
      <c r="AZ11" s="119"/>
      <c r="BA11" s="34">
        <v>45107</v>
      </c>
      <c r="BB11" s="34"/>
      <c r="BC11" s="34"/>
      <c r="BD11" s="34">
        <v>45169</v>
      </c>
      <c r="BE11" s="34"/>
      <c r="BF11" s="84"/>
      <c r="BG11" s="84"/>
      <c r="BH11" s="84"/>
      <c r="BI11" s="34">
        <v>45230</v>
      </c>
      <c r="BJ11" s="34"/>
      <c r="BK11" s="84"/>
      <c r="BL11" s="84"/>
      <c r="BM11" s="84"/>
      <c r="BN11" s="34">
        <v>45291</v>
      </c>
      <c r="BO11" s="34"/>
      <c r="BP11" s="84"/>
      <c r="BQ11" s="84"/>
      <c r="BR11" s="84"/>
    </row>
    <row r="12" spans="1:70" ht="105.75" thickBot="1" x14ac:dyDescent="0.3">
      <c r="A12" s="654"/>
      <c r="B12" s="650"/>
      <c r="C12" s="650"/>
      <c r="D12" s="650"/>
      <c r="E12" s="648"/>
      <c r="F12" s="648"/>
      <c r="G12" s="648"/>
      <c r="H12" s="650"/>
      <c r="I12" s="650"/>
      <c r="J12" s="650"/>
      <c r="K12" s="650"/>
      <c r="L12" s="652"/>
      <c r="M12" s="648"/>
      <c r="N12" s="648"/>
      <c r="O12" s="648"/>
      <c r="P12" s="648"/>
      <c r="Q12" s="650"/>
      <c r="R12" s="648"/>
      <c r="S12" s="636"/>
      <c r="T12" s="638"/>
      <c r="U12" s="640"/>
      <c r="V12" s="642"/>
      <c r="W12" s="62"/>
      <c r="X12" s="644"/>
      <c r="Y12" s="62"/>
      <c r="Z12" s="646"/>
      <c r="AA12" s="628"/>
      <c r="AB12" s="630"/>
      <c r="AC12" s="172" t="s">
        <v>1257</v>
      </c>
      <c r="AD12" s="172" t="s">
        <v>54</v>
      </c>
      <c r="AE12" s="326">
        <f t="shared" si="0"/>
        <v>0.25</v>
      </c>
      <c r="AF12" s="334" t="s">
        <v>195</v>
      </c>
      <c r="AG12" s="326">
        <f t="shared" si="1"/>
        <v>0.15</v>
      </c>
      <c r="AH12" s="326">
        <f t="shared" si="2"/>
        <v>0.4</v>
      </c>
      <c r="AI12" s="459" t="s">
        <v>23</v>
      </c>
      <c r="AJ12" s="172" t="s">
        <v>501</v>
      </c>
      <c r="AK12" s="354">
        <f>+AL11*AH12</f>
        <v>0.18</v>
      </c>
      <c r="AL12" s="467">
        <f>+AL11-AK12</f>
        <v>0.26999999999999996</v>
      </c>
      <c r="AM12" s="632"/>
      <c r="AN12" s="990"/>
      <c r="AO12" s="169">
        <v>2</v>
      </c>
      <c r="AP12" s="63" t="s">
        <v>1258</v>
      </c>
      <c r="AQ12" s="364" t="s">
        <v>505</v>
      </c>
      <c r="AR12" s="123">
        <v>44927</v>
      </c>
      <c r="AS12" s="123">
        <v>45291</v>
      </c>
      <c r="AT12" s="354" t="s">
        <v>1259</v>
      </c>
      <c r="AU12" s="124">
        <v>44985</v>
      </c>
      <c r="AV12" s="125" t="s">
        <v>1260</v>
      </c>
      <c r="AW12" s="239" t="s">
        <v>1261</v>
      </c>
      <c r="AX12" s="166">
        <v>45046</v>
      </c>
      <c r="AY12" s="125"/>
      <c r="AZ12" s="125"/>
      <c r="BA12" s="126">
        <v>45107</v>
      </c>
      <c r="BB12" s="126"/>
      <c r="BC12" s="126"/>
      <c r="BD12" s="126">
        <v>45169</v>
      </c>
      <c r="BE12" s="34"/>
      <c r="BF12" s="84"/>
      <c r="BG12" s="84"/>
      <c r="BH12" s="84"/>
      <c r="BI12" s="34">
        <v>45230</v>
      </c>
      <c r="BJ12" s="34"/>
      <c r="BK12" s="84"/>
      <c r="BL12" s="84"/>
      <c r="BM12" s="84"/>
      <c r="BN12" s="34">
        <v>45291</v>
      </c>
      <c r="BO12" s="34"/>
      <c r="BP12" s="84"/>
      <c r="BQ12" s="84"/>
      <c r="BR12" s="84"/>
    </row>
    <row r="13" spans="1:70" ht="204.75" thickBot="1" x14ac:dyDescent="0.3">
      <c r="A13" s="441" t="s">
        <v>197</v>
      </c>
      <c r="B13" s="438" t="s">
        <v>105</v>
      </c>
      <c r="C13" s="438" t="s">
        <v>89</v>
      </c>
      <c r="D13" s="438" t="s">
        <v>76</v>
      </c>
      <c r="E13" s="438" t="s">
        <v>93</v>
      </c>
      <c r="F13" s="442" t="s">
        <v>868</v>
      </c>
      <c r="G13" s="438" t="s">
        <v>1632</v>
      </c>
      <c r="H13" s="438" t="s">
        <v>1604</v>
      </c>
      <c r="I13" s="442" t="s">
        <v>869</v>
      </c>
      <c r="J13" s="438" t="s">
        <v>32</v>
      </c>
      <c r="K13" s="438">
        <v>1</v>
      </c>
      <c r="L13" s="440">
        <f>IF(J13="Diaria",+(K13/360),IF(J13="Mensual",+(K13/12),IF(J13="Bimestral",+(K13/6),IF(J13="Trimestral",+(K13/4),IF(J13="Semestral",+(K13/2),IF(J13="Anual",+(K13/1),""))))))</f>
        <v>2.7777777777777779E-3</v>
      </c>
      <c r="M13" s="438" t="s">
        <v>70</v>
      </c>
      <c r="N13" s="43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438" t="s">
        <v>30</v>
      </c>
      <c r="P13" s="43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438" t="s">
        <v>70</v>
      </c>
      <c r="R13" s="43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37" t="s">
        <v>57</v>
      </c>
      <c r="T13" s="437" t="s">
        <v>43</v>
      </c>
      <c r="U13" s="437">
        <f>+MAX(N13,P13,R13)</f>
        <v>0.2</v>
      </c>
      <c r="V13" s="448" t="str">
        <f>IF(L13&lt;=20%,"Muy baja",IF(L13&lt;=40%,"Baja",IF(L13&lt;=60%,"Media",IF(L13&lt;=80%,"Alta",IF(L13&lt;=100%,"Muy alta",IF(L13&gt;=100%,"Muy alta",""))))))</f>
        <v>Muy baja</v>
      </c>
      <c r="W13" s="449">
        <f>+IFERROR(VLOOKUP(V13,Fórmula!$F$1:$G$6,2,FALSE),"")</f>
        <v>0.2</v>
      </c>
      <c r="X13" s="448" t="str">
        <f>IF(U13=20%,"Leve",IF(U13=40%,"Menor",IF(U13=60%,"Moderado",IF(U13=80%,"Mayor",IF(U13=100%,"Catastrófico","")))))</f>
        <v>Leve</v>
      </c>
      <c r="Y13" s="448" t="s">
        <v>20</v>
      </c>
      <c r="Z13" s="449" t="s">
        <v>148</v>
      </c>
      <c r="AA13" s="446" t="s">
        <v>148</v>
      </c>
      <c r="AB13" s="450" t="s">
        <v>870</v>
      </c>
      <c r="AC13" s="74" t="s">
        <v>1605</v>
      </c>
      <c r="AD13" s="75" t="s">
        <v>54</v>
      </c>
      <c r="AE13" s="326">
        <f t="shared" si="0"/>
        <v>0.25</v>
      </c>
      <c r="AF13" s="76" t="s">
        <v>195</v>
      </c>
      <c r="AG13" s="326">
        <f t="shared" si="1"/>
        <v>0.15</v>
      </c>
      <c r="AH13" s="326">
        <f t="shared" si="2"/>
        <v>0.4</v>
      </c>
      <c r="AI13" s="438" t="s">
        <v>39</v>
      </c>
      <c r="AJ13" s="172" t="s">
        <v>283</v>
      </c>
      <c r="AK13" s="385" t="s">
        <v>70</v>
      </c>
      <c r="AL13" s="589">
        <v>0.15</v>
      </c>
      <c r="AM13" s="589" t="s">
        <v>148</v>
      </c>
      <c r="AN13" s="594" t="s">
        <v>56</v>
      </c>
      <c r="AO13" s="606">
        <v>1</v>
      </c>
      <c r="AP13" s="386" t="s">
        <v>1606</v>
      </c>
      <c r="AQ13" s="30" t="s">
        <v>1583</v>
      </c>
      <c r="AR13" s="30">
        <v>45108</v>
      </c>
      <c r="AS13" s="30">
        <v>45291</v>
      </c>
      <c r="AT13" s="377" t="s">
        <v>1607</v>
      </c>
      <c r="AU13" s="583" t="s">
        <v>148</v>
      </c>
      <c r="AV13" s="597" t="s">
        <v>56</v>
      </c>
      <c r="BD13" s="126">
        <v>45169</v>
      </c>
      <c r="BE13" s="34"/>
      <c r="BF13" s="84"/>
      <c r="BG13" s="84"/>
      <c r="BH13" s="84"/>
      <c r="BI13" s="34">
        <v>45230</v>
      </c>
      <c r="BJ13" s="34"/>
      <c r="BK13" s="84"/>
      <c r="BL13" s="84"/>
      <c r="BM13" s="84"/>
      <c r="BN13" s="34">
        <v>45291</v>
      </c>
      <c r="BO13" s="34"/>
      <c r="BP13" s="84"/>
      <c r="BQ13" s="84"/>
      <c r="BR13" s="84"/>
    </row>
    <row r="14" spans="1:70" ht="210.75" thickBot="1" x14ac:dyDescent="0.3">
      <c r="A14" s="383" t="s">
        <v>197</v>
      </c>
      <c r="B14" s="438" t="s">
        <v>105</v>
      </c>
      <c r="C14" s="362" t="s">
        <v>89</v>
      </c>
      <c r="D14" s="362" t="s">
        <v>76</v>
      </c>
      <c r="E14" s="362" t="s">
        <v>34</v>
      </c>
      <c r="F14" s="385" t="s">
        <v>568</v>
      </c>
      <c r="G14" s="362" t="s">
        <v>1630</v>
      </c>
      <c r="H14" s="362" t="s">
        <v>569</v>
      </c>
      <c r="I14" s="385" t="s">
        <v>570</v>
      </c>
      <c r="J14" s="362" t="s">
        <v>63</v>
      </c>
      <c r="K14" s="362">
        <v>1</v>
      </c>
      <c r="L14" s="365">
        <v>2.7777777777777779E-3</v>
      </c>
      <c r="M14" s="362" t="s">
        <v>29</v>
      </c>
      <c r="N14" s="36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2" t="s">
        <v>61</v>
      </c>
      <c r="P14" s="36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2" t="s">
        <v>70</v>
      </c>
      <c r="R14" s="36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8" t="s">
        <v>57</v>
      </c>
      <c r="T14" s="358" t="s">
        <v>43</v>
      </c>
      <c r="U14" s="358">
        <f>+MAX(N14,P14,R14)</f>
        <v>0.6</v>
      </c>
      <c r="V14" s="369" t="str">
        <f>IF(L14&lt;=20%,"Muy baja",IF(L14&lt;=40%,"Baja",IF(L14&lt;=60%,"Media",IF(L14&lt;=80%,"Alta",IF(L14&lt;=100%,"Muy alta",IF(L14&gt;=100%,"Muy alta",""))))))</f>
        <v>Muy baja</v>
      </c>
      <c r="W14" s="351">
        <f>+IFERROR(VLOOKUP(V14,Fórmula!$F$1:$G$6,2,FALSE),"")</f>
        <v>0.2</v>
      </c>
      <c r="X14" s="360" t="str">
        <f>IF(U14=20%,"Leve",IF(U14=40%,"Menor",IF(U14=60%,"Moderado",IF(U14=80%,"Mayor",IF(U14=100%,"Catastrófico","")))))</f>
        <v>Moderado</v>
      </c>
      <c r="Y14" s="378" t="s">
        <v>53</v>
      </c>
      <c r="Z14" s="355" t="str">
        <f>+IFERROR(VLOOKUP(V14&amp;X14,Fórmula!$C$2:$D$26,2,FALSE),"")</f>
        <v>Moderado</v>
      </c>
      <c r="AA14" s="378" t="s">
        <v>53</v>
      </c>
      <c r="AB14" s="397" t="s">
        <v>571</v>
      </c>
      <c r="AC14" s="60" t="s">
        <v>1598</v>
      </c>
      <c r="AD14" s="50" t="s">
        <v>54</v>
      </c>
      <c r="AE14" s="326">
        <f t="shared" si="0"/>
        <v>0.25</v>
      </c>
      <c r="AF14" s="76" t="s">
        <v>195</v>
      </c>
      <c r="AG14" s="326">
        <f t="shared" si="1"/>
        <v>0.15</v>
      </c>
      <c r="AH14" s="326">
        <f t="shared" si="2"/>
        <v>0.4</v>
      </c>
      <c r="AI14" s="385" t="s">
        <v>23</v>
      </c>
      <c r="AJ14" s="385" t="s">
        <v>572</v>
      </c>
      <c r="AK14" s="362" t="s">
        <v>23</v>
      </c>
      <c r="AL14" s="466">
        <v>0.3</v>
      </c>
      <c r="AM14" s="605" t="s">
        <v>53</v>
      </c>
      <c r="AN14" s="594" t="s">
        <v>56</v>
      </c>
      <c r="AO14" s="606">
        <v>1</v>
      </c>
      <c r="AP14" s="367" t="s">
        <v>1602</v>
      </c>
      <c r="AQ14" s="30" t="s">
        <v>1583</v>
      </c>
      <c r="AR14" s="30">
        <v>45108</v>
      </c>
      <c r="AS14" s="30">
        <v>45291</v>
      </c>
      <c r="AT14" s="30" t="s">
        <v>1603</v>
      </c>
      <c r="AU14" s="426" t="s">
        <v>53</v>
      </c>
      <c r="AV14" s="597" t="s">
        <v>56</v>
      </c>
      <c r="BD14" s="126">
        <v>45169</v>
      </c>
      <c r="BE14" s="34"/>
      <c r="BF14" s="84"/>
      <c r="BG14" s="84"/>
      <c r="BH14" s="84"/>
      <c r="BI14" s="34">
        <v>45230</v>
      </c>
      <c r="BJ14" s="34"/>
      <c r="BK14" s="84"/>
      <c r="BL14" s="84"/>
      <c r="BM14" s="84"/>
      <c r="BN14" s="34">
        <v>45291</v>
      </c>
      <c r="BO14" s="34"/>
      <c r="BP14" s="84"/>
      <c r="BQ14" s="84"/>
      <c r="BR14" s="84"/>
    </row>
    <row r="15" spans="1:70" x14ac:dyDescent="0.25">
      <c r="W15" s="20"/>
      <c r="Y15" s="20"/>
      <c r="AE15" s="20"/>
      <c r="AF15" s="20"/>
      <c r="AG15" s="20"/>
      <c r="AH15" s="20"/>
      <c r="AL15" s="23"/>
    </row>
    <row r="16" spans="1:70" x14ac:dyDescent="0.25">
      <c r="W16" s="20"/>
      <c r="Y16" s="20"/>
      <c r="AE16" s="20"/>
      <c r="AF16" s="20"/>
      <c r="AG16" s="20"/>
      <c r="AH16" s="20"/>
      <c r="AL16" s="23"/>
    </row>
    <row r="17" spans="23:38" x14ac:dyDescent="0.25">
      <c r="W17" s="20"/>
      <c r="Y17" s="20"/>
      <c r="AE17" s="20"/>
      <c r="AF17" s="20"/>
      <c r="AG17" s="20"/>
      <c r="AH17" s="20"/>
      <c r="AL17" s="23"/>
    </row>
    <row r="18" spans="23:38" x14ac:dyDescent="0.25">
      <c r="W18" s="20"/>
      <c r="Y18" s="20"/>
      <c r="AE18" s="20"/>
      <c r="AF18" s="20"/>
      <c r="AG18" s="20"/>
      <c r="AH18" s="20"/>
      <c r="AL18" s="23"/>
    </row>
    <row r="19" spans="23:38" x14ac:dyDescent="0.25">
      <c r="W19" s="20"/>
      <c r="Y19" s="20"/>
      <c r="AE19" s="20"/>
      <c r="AF19" s="20"/>
      <c r="AG19" s="20"/>
      <c r="AH19" s="20"/>
      <c r="AL19" s="23"/>
    </row>
    <row r="20" spans="23:38" x14ac:dyDescent="0.25">
      <c r="W20" s="20"/>
      <c r="Y20" s="20"/>
      <c r="AE20" s="20"/>
      <c r="AF20" s="20"/>
      <c r="AG20" s="20"/>
      <c r="AH20" s="20"/>
      <c r="AL20" s="23"/>
    </row>
    <row r="21" spans="23:38" x14ac:dyDescent="0.25">
      <c r="W21" s="20"/>
      <c r="Y21" s="20"/>
      <c r="AE21" s="20"/>
      <c r="AF21" s="20"/>
      <c r="AG21" s="20"/>
      <c r="AH21" s="20"/>
      <c r="AL21" s="23"/>
    </row>
    <row r="22" spans="23:38" x14ac:dyDescent="0.25">
      <c r="W22" s="20"/>
      <c r="Y22" s="20"/>
      <c r="AE22" s="20"/>
      <c r="AF22" s="20"/>
      <c r="AG22" s="20"/>
      <c r="AH22" s="20"/>
      <c r="AL22" s="23"/>
    </row>
    <row r="23" spans="23:38" x14ac:dyDescent="0.25">
      <c r="W23" s="20"/>
      <c r="Y23" s="20"/>
      <c r="AE23" s="20"/>
      <c r="AF23" s="20"/>
      <c r="AG23" s="20"/>
      <c r="AH23" s="20"/>
      <c r="AL23" s="23"/>
    </row>
    <row r="24" spans="23:38" x14ac:dyDescent="0.25">
      <c r="W24" s="20"/>
      <c r="Y24" s="20"/>
      <c r="AE24" s="20"/>
      <c r="AF24" s="20"/>
      <c r="AG24" s="20"/>
      <c r="AH24" s="20"/>
      <c r="AL24" s="23"/>
    </row>
    <row r="25" spans="23:38" x14ac:dyDescent="0.25">
      <c r="W25" s="20"/>
      <c r="Y25" s="20"/>
      <c r="AE25" s="20"/>
      <c r="AF25" s="20"/>
      <c r="AG25" s="20"/>
      <c r="AH25" s="20"/>
      <c r="AL25" s="23"/>
    </row>
    <row r="26" spans="23:38" x14ac:dyDescent="0.25">
      <c r="W26" s="20"/>
      <c r="Y26" s="20"/>
      <c r="AE26" s="20"/>
      <c r="AF26" s="20"/>
      <c r="AG26" s="20"/>
      <c r="AH26" s="20"/>
      <c r="AL26" s="23"/>
    </row>
    <row r="27" spans="23:38" x14ac:dyDescent="0.25">
      <c r="W27" s="20"/>
      <c r="Y27" s="20"/>
      <c r="AE27" s="20"/>
      <c r="AF27" s="20"/>
      <c r="AG27" s="20"/>
      <c r="AH27" s="20"/>
      <c r="AL27" s="23"/>
    </row>
    <row r="28" spans="23:38" x14ac:dyDescent="0.25">
      <c r="W28" s="20"/>
      <c r="Y28" s="20"/>
      <c r="AE28" s="20"/>
      <c r="AF28" s="20"/>
      <c r="AG28" s="20"/>
      <c r="AH28" s="20"/>
      <c r="AL28" s="23"/>
    </row>
    <row r="29" spans="23:38" x14ac:dyDescent="0.25">
      <c r="W29" s="20"/>
      <c r="Y29" s="20"/>
      <c r="AE29" s="20"/>
      <c r="AF29" s="20"/>
      <c r="AG29" s="20"/>
      <c r="AH29" s="20"/>
      <c r="AL29" s="23"/>
    </row>
    <row r="30" spans="23:38" x14ac:dyDescent="0.25">
      <c r="W30" s="20"/>
      <c r="Y30" s="20"/>
      <c r="AE30" s="20"/>
      <c r="AF30" s="20"/>
      <c r="AG30" s="20"/>
      <c r="AH30" s="20"/>
      <c r="AL30" s="23"/>
    </row>
    <row r="31" spans="23:38" x14ac:dyDescent="0.25">
      <c r="W31" s="20"/>
      <c r="Y31" s="20"/>
      <c r="AE31" s="20"/>
      <c r="AF31" s="20"/>
      <c r="AG31" s="20"/>
      <c r="AH31" s="20"/>
      <c r="AL31" s="23"/>
    </row>
    <row r="32" spans="23:38" x14ac:dyDescent="0.25">
      <c r="W32" s="20"/>
      <c r="Y32" s="20"/>
      <c r="AE32" s="20"/>
      <c r="AF32" s="20"/>
      <c r="AG32" s="20"/>
      <c r="AH32" s="20"/>
      <c r="AL32" s="23"/>
    </row>
    <row r="33" spans="23:38" x14ac:dyDescent="0.25">
      <c r="W33" s="20"/>
      <c r="Y33" s="20"/>
      <c r="AE33" s="20"/>
      <c r="AF33" s="20"/>
      <c r="AG33" s="20"/>
      <c r="AH33" s="20"/>
      <c r="AL33" s="23"/>
    </row>
    <row r="34" spans="23:38" x14ac:dyDescent="0.25">
      <c r="W34" s="20"/>
      <c r="Y34" s="20"/>
      <c r="AE34" s="20"/>
      <c r="AF34" s="20"/>
      <c r="AG34" s="20"/>
      <c r="AH34" s="20"/>
      <c r="AL34" s="23"/>
    </row>
    <row r="35" spans="23:38" x14ac:dyDescent="0.25">
      <c r="W35" s="20"/>
      <c r="Y35" s="20"/>
      <c r="AE35" s="20"/>
      <c r="AF35" s="20"/>
      <c r="AG35" s="20"/>
      <c r="AH35" s="20"/>
      <c r="AL35" s="23"/>
    </row>
    <row r="36" spans="23:38" x14ac:dyDescent="0.25">
      <c r="W36" s="20"/>
      <c r="Y36" s="20"/>
      <c r="AE36" s="20"/>
      <c r="AF36" s="20"/>
      <c r="AG36" s="20"/>
      <c r="AH36" s="20"/>
      <c r="AL36" s="23"/>
    </row>
    <row r="37" spans="23:38" x14ac:dyDescent="0.25">
      <c r="W37" s="20"/>
      <c r="Y37" s="20"/>
      <c r="AE37" s="20"/>
      <c r="AF37" s="20"/>
      <c r="AG37" s="20"/>
      <c r="AH37" s="20"/>
      <c r="AL37" s="23"/>
    </row>
    <row r="38" spans="23:38" x14ac:dyDescent="0.25">
      <c r="W38" s="20"/>
      <c r="Y38" s="20"/>
      <c r="AE38" s="20"/>
      <c r="AF38" s="20"/>
      <c r="AG38" s="20"/>
      <c r="AH38" s="20"/>
      <c r="AL38" s="23"/>
    </row>
    <row r="39" spans="23:38" x14ac:dyDescent="0.25">
      <c r="W39" s="20"/>
      <c r="Y39" s="20"/>
      <c r="AE39" s="20"/>
      <c r="AF39" s="20"/>
      <c r="AG39" s="20"/>
      <c r="AH39" s="20"/>
      <c r="AL39" s="23"/>
    </row>
    <row r="40" spans="23:38" x14ac:dyDescent="0.25">
      <c r="W40" s="20"/>
      <c r="Y40" s="20"/>
      <c r="AE40" s="20"/>
      <c r="AF40" s="20"/>
      <c r="AG40" s="20"/>
      <c r="AH40" s="20"/>
      <c r="AL40" s="23"/>
    </row>
    <row r="41" spans="23:38" x14ac:dyDescent="0.25">
      <c r="W41" s="20"/>
      <c r="Y41" s="20"/>
      <c r="AE41" s="20"/>
      <c r="AF41" s="20"/>
      <c r="AG41" s="20"/>
      <c r="AH41" s="20"/>
      <c r="AL41" s="23"/>
    </row>
    <row r="42" spans="23:38" x14ac:dyDescent="0.25">
      <c r="W42" s="20"/>
      <c r="Y42" s="20"/>
      <c r="AE42" s="20"/>
      <c r="AF42" s="20"/>
      <c r="AG42" s="20"/>
      <c r="AH42" s="20"/>
      <c r="AL42" s="23"/>
    </row>
    <row r="43" spans="23:38" x14ac:dyDescent="0.25">
      <c r="W43" s="20"/>
      <c r="Y43" s="20"/>
      <c r="AE43" s="20"/>
      <c r="AF43" s="20"/>
      <c r="AG43" s="20"/>
      <c r="AH43" s="20"/>
      <c r="AL43" s="23"/>
    </row>
    <row r="44" spans="23:38" x14ac:dyDescent="0.25">
      <c r="W44" s="20"/>
      <c r="Y44" s="20"/>
      <c r="AE44" s="20"/>
      <c r="AF44" s="20"/>
      <c r="AG44" s="20"/>
      <c r="AH44" s="20"/>
      <c r="AL44" s="23"/>
    </row>
    <row r="45" spans="23:38" x14ac:dyDescent="0.25">
      <c r="W45" s="20"/>
      <c r="Y45" s="20"/>
      <c r="AE45" s="20"/>
      <c r="AF45" s="20"/>
      <c r="AG45" s="20"/>
      <c r="AH45" s="20"/>
      <c r="AL45" s="23"/>
    </row>
    <row r="46" spans="23:38" x14ac:dyDescent="0.25">
      <c r="W46" s="20"/>
      <c r="Y46" s="20"/>
      <c r="AE46" s="20"/>
      <c r="AF46" s="20"/>
      <c r="AG46" s="20"/>
      <c r="AH46" s="20"/>
      <c r="AL46" s="23"/>
    </row>
    <row r="47" spans="23:38" x14ac:dyDescent="0.25">
      <c r="W47" s="20"/>
      <c r="Y47" s="20"/>
      <c r="AE47" s="20"/>
      <c r="AF47" s="20"/>
      <c r="AG47" s="20"/>
      <c r="AH47" s="20"/>
      <c r="AL47" s="23"/>
    </row>
    <row r="48" spans="23:38" x14ac:dyDescent="0.25">
      <c r="W48" s="20"/>
      <c r="Y48" s="20"/>
      <c r="AE48" s="20"/>
      <c r="AF48" s="20"/>
      <c r="AG48" s="20"/>
      <c r="AH48" s="20"/>
      <c r="AL48" s="23"/>
    </row>
    <row r="49" spans="23:38" x14ac:dyDescent="0.25">
      <c r="W49" s="20"/>
      <c r="Y49" s="20"/>
      <c r="AE49" s="20"/>
      <c r="AF49" s="20"/>
      <c r="AG49" s="20"/>
      <c r="AH49" s="20"/>
      <c r="AL49" s="23"/>
    </row>
    <row r="50" spans="23:38" x14ac:dyDescent="0.25">
      <c r="W50" s="20"/>
      <c r="Y50" s="20"/>
      <c r="AE50" s="20"/>
      <c r="AF50" s="20"/>
      <c r="AG50" s="20"/>
      <c r="AH50" s="20"/>
      <c r="AL50" s="23"/>
    </row>
    <row r="51" spans="23:38" x14ac:dyDescent="0.25">
      <c r="W51" s="20"/>
      <c r="Y51" s="20"/>
      <c r="AE51" s="20"/>
      <c r="AF51" s="20"/>
      <c r="AG51" s="20"/>
      <c r="AH51" s="20"/>
      <c r="AL51" s="23"/>
    </row>
    <row r="52" spans="23:38" x14ac:dyDescent="0.25">
      <c r="W52" s="20"/>
      <c r="Y52" s="20"/>
      <c r="AE52" s="20"/>
      <c r="AF52" s="20"/>
      <c r="AG52" s="20"/>
      <c r="AH52" s="20"/>
      <c r="AL52" s="23"/>
    </row>
    <row r="53" spans="23:38" x14ac:dyDescent="0.25">
      <c r="W53" s="20"/>
      <c r="Y53" s="20"/>
      <c r="AE53" s="20"/>
      <c r="AF53" s="20"/>
      <c r="AG53" s="20"/>
      <c r="AH53" s="20"/>
      <c r="AL53" s="23"/>
    </row>
    <row r="54" spans="23:38" x14ac:dyDescent="0.25">
      <c r="W54" s="20"/>
      <c r="Y54" s="20"/>
      <c r="AE54" s="20"/>
      <c r="AF54" s="20"/>
      <c r="AG54" s="20"/>
      <c r="AH54" s="20"/>
      <c r="AL54" s="23"/>
    </row>
    <row r="55" spans="23:38" x14ac:dyDescent="0.25">
      <c r="W55" s="20"/>
      <c r="Y55" s="20"/>
      <c r="AE55" s="20"/>
      <c r="AF55" s="20"/>
      <c r="AG55" s="20"/>
      <c r="AH55" s="20"/>
      <c r="AL55" s="23"/>
    </row>
    <row r="56" spans="23:38" x14ac:dyDescent="0.25">
      <c r="W56" s="20"/>
      <c r="Y56" s="20"/>
      <c r="AE56" s="20"/>
      <c r="AF56" s="20"/>
      <c r="AG56" s="20"/>
      <c r="AH56" s="20"/>
      <c r="AL56" s="23"/>
    </row>
    <row r="57" spans="23:38" x14ac:dyDescent="0.25">
      <c r="W57" s="20"/>
      <c r="Y57" s="20"/>
      <c r="AE57" s="20"/>
      <c r="AF57" s="20"/>
      <c r="AG57" s="20"/>
      <c r="AH57" s="20"/>
      <c r="AL57" s="23"/>
    </row>
    <row r="58" spans="23:38" x14ac:dyDescent="0.25">
      <c r="W58" s="20"/>
      <c r="Y58" s="20"/>
      <c r="AE58" s="20"/>
      <c r="AF58" s="20"/>
      <c r="AG58" s="20"/>
      <c r="AH58" s="20"/>
      <c r="AL58" s="23"/>
    </row>
    <row r="59" spans="23:38" x14ac:dyDescent="0.25">
      <c r="W59" s="20"/>
      <c r="Y59" s="20"/>
      <c r="AE59" s="20"/>
      <c r="AF59" s="20"/>
      <c r="AG59" s="20"/>
      <c r="AH59" s="20"/>
      <c r="AL59" s="23"/>
    </row>
    <row r="60" spans="23:38" x14ac:dyDescent="0.25">
      <c r="W60" s="20"/>
      <c r="Y60" s="20"/>
      <c r="AE60" s="20"/>
      <c r="AF60" s="20"/>
      <c r="AG60" s="20"/>
      <c r="AH60" s="20"/>
      <c r="AL60" s="23"/>
    </row>
    <row r="61" spans="23:38" x14ac:dyDescent="0.25">
      <c r="W61" s="20"/>
      <c r="Y61" s="20"/>
      <c r="AE61" s="20"/>
      <c r="AF61" s="20"/>
      <c r="AG61" s="20"/>
      <c r="AH61" s="20"/>
      <c r="AL61" s="23"/>
    </row>
    <row r="62" spans="23:38" x14ac:dyDescent="0.25">
      <c r="W62" s="20"/>
      <c r="Y62" s="20"/>
      <c r="AE62" s="20"/>
      <c r="AF62" s="20"/>
      <c r="AG62" s="20"/>
      <c r="AH62" s="20"/>
      <c r="AL62" s="23"/>
    </row>
    <row r="63" spans="23:38" x14ac:dyDescent="0.25">
      <c r="W63" s="20"/>
      <c r="Y63" s="20"/>
      <c r="AE63" s="20"/>
      <c r="AF63" s="20"/>
      <c r="AG63" s="20"/>
      <c r="AH63" s="20"/>
      <c r="AL63" s="23"/>
    </row>
    <row r="64" spans="23:38" x14ac:dyDescent="0.25">
      <c r="W64" s="20"/>
      <c r="Y64" s="20"/>
      <c r="AE64" s="20"/>
      <c r="AF64" s="20"/>
      <c r="AG64" s="20"/>
      <c r="AH64" s="20"/>
      <c r="AL64" s="23"/>
    </row>
    <row r="65" spans="23:38" x14ac:dyDescent="0.25">
      <c r="W65" s="20"/>
      <c r="Y65" s="20"/>
      <c r="AE65" s="20"/>
      <c r="AF65" s="20"/>
      <c r="AG65" s="20"/>
      <c r="AH65" s="20"/>
      <c r="AL65" s="23"/>
    </row>
    <row r="66" spans="23:38" x14ac:dyDescent="0.25">
      <c r="W66" s="20"/>
      <c r="Y66" s="20"/>
      <c r="AE66" s="20"/>
      <c r="AF66" s="20"/>
      <c r="AG66" s="20"/>
      <c r="AH66" s="20"/>
      <c r="AL66" s="23"/>
    </row>
    <row r="67" spans="23:38" x14ac:dyDescent="0.25">
      <c r="W67" s="20"/>
      <c r="Y67" s="20"/>
      <c r="AE67" s="20"/>
      <c r="AF67" s="20"/>
      <c r="AG67" s="20"/>
      <c r="AH67" s="20"/>
      <c r="AL67" s="23"/>
    </row>
    <row r="68" spans="23:38" x14ac:dyDescent="0.25">
      <c r="W68" s="20"/>
      <c r="Y68" s="20"/>
      <c r="AE68" s="20"/>
      <c r="AF68" s="20"/>
      <c r="AG68" s="20"/>
      <c r="AH68" s="20"/>
      <c r="AL68" s="23"/>
    </row>
    <row r="69" spans="23:38" x14ac:dyDescent="0.25">
      <c r="W69" s="20"/>
      <c r="Y69" s="20"/>
      <c r="AE69" s="20"/>
      <c r="AF69" s="20"/>
      <c r="AG69" s="20"/>
      <c r="AH69" s="20"/>
      <c r="AL69" s="23"/>
    </row>
    <row r="70" spans="23:38" x14ac:dyDescent="0.25">
      <c r="W70" s="20"/>
      <c r="Y70" s="20"/>
      <c r="AE70" s="20"/>
      <c r="AF70" s="20"/>
      <c r="AG70" s="20"/>
      <c r="AH70" s="20"/>
      <c r="AL70" s="23"/>
    </row>
    <row r="71" spans="23:38" x14ac:dyDescent="0.25">
      <c r="W71" s="20"/>
      <c r="Y71" s="20"/>
      <c r="AE71" s="20"/>
      <c r="AF71" s="20"/>
      <c r="AG71" s="20"/>
      <c r="AH71" s="20"/>
      <c r="AL71" s="23"/>
    </row>
    <row r="72" spans="23:38" x14ac:dyDescent="0.25">
      <c r="W72" s="20"/>
      <c r="Y72" s="20"/>
      <c r="AE72" s="20"/>
      <c r="AF72" s="20"/>
      <c r="AG72" s="20"/>
      <c r="AH72" s="20"/>
      <c r="AL72" s="23"/>
    </row>
    <row r="73" spans="23:38" x14ac:dyDescent="0.25">
      <c r="W73" s="20"/>
      <c r="Y73" s="20"/>
      <c r="AE73" s="20"/>
      <c r="AF73" s="20"/>
      <c r="AG73" s="20"/>
      <c r="AH73" s="20"/>
      <c r="AL73" s="23"/>
    </row>
    <row r="74" spans="23:38" x14ac:dyDescent="0.25">
      <c r="W74" s="20"/>
      <c r="Y74" s="20"/>
      <c r="AE74" s="20"/>
      <c r="AF74" s="20"/>
      <c r="AG74" s="20"/>
      <c r="AH74" s="20"/>
      <c r="AL74" s="23"/>
    </row>
    <row r="75" spans="23:38" x14ac:dyDescent="0.25">
      <c r="W75" s="20"/>
      <c r="Y75" s="20"/>
      <c r="AE75" s="20"/>
      <c r="AF75" s="20"/>
      <c r="AG75" s="20"/>
      <c r="AH75" s="20"/>
      <c r="AL75" s="23"/>
    </row>
    <row r="76" spans="23:38" x14ac:dyDescent="0.25">
      <c r="W76" s="20"/>
      <c r="Y76" s="20"/>
      <c r="AE76" s="20"/>
      <c r="AF76" s="20"/>
      <c r="AG76" s="20"/>
      <c r="AH76" s="20"/>
      <c r="AL76" s="23"/>
    </row>
    <row r="77" spans="23:38" x14ac:dyDescent="0.25">
      <c r="W77" s="20"/>
      <c r="Y77" s="20"/>
      <c r="AE77" s="20"/>
      <c r="AF77" s="20"/>
      <c r="AG77" s="20"/>
      <c r="AH77" s="20"/>
      <c r="AL77" s="23"/>
    </row>
    <row r="78" spans="23:38" x14ac:dyDescent="0.25">
      <c r="W78" s="20"/>
      <c r="Y78" s="20"/>
      <c r="AE78" s="20"/>
      <c r="AF78" s="20"/>
      <c r="AG78" s="20"/>
      <c r="AH78" s="20"/>
      <c r="AL78" s="23"/>
    </row>
    <row r="79" spans="23:38" x14ac:dyDescent="0.25">
      <c r="W79" s="20"/>
      <c r="Y79" s="20"/>
      <c r="AE79" s="20"/>
      <c r="AF79" s="20"/>
      <c r="AG79" s="20"/>
      <c r="AH79" s="20"/>
      <c r="AL79" s="23"/>
    </row>
    <row r="80" spans="23:38" x14ac:dyDescent="0.25">
      <c r="W80" s="20"/>
      <c r="Y80" s="20"/>
      <c r="AE80" s="20"/>
      <c r="AF80" s="20"/>
      <c r="AG80" s="20"/>
      <c r="AH80" s="20"/>
      <c r="AL80" s="23"/>
    </row>
    <row r="81" spans="23:38" x14ac:dyDescent="0.25">
      <c r="W81" s="20"/>
      <c r="Y81" s="20"/>
      <c r="AE81" s="20"/>
      <c r="AF81" s="20"/>
      <c r="AG81" s="20"/>
      <c r="AH81" s="20"/>
      <c r="AL81" s="23"/>
    </row>
    <row r="82" spans="23:38" x14ac:dyDescent="0.25">
      <c r="W82" s="20"/>
      <c r="Y82" s="20"/>
      <c r="AE82" s="20"/>
      <c r="AF82" s="20"/>
      <c r="AG82" s="20"/>
      <c r="AH82" s="20"/>
      <c r="AL82" s="23"/>
    </row>
    <row r="83" spans="23:38" x14ac:dyDescent="0.25">
      <c r="W83" s="20"/>
      <c r="Y83" s="20"/>
      <c r="AE83" s="20"/>
      <c r="AF83" s="20"/>
      <c r="AG83" s="20"/>
      <c r="AH83" s="20"/>
      <c r="AL83" s="23"/>
    </row>
    <row r="84" spans="23:38" x14ac:dyDescent="0.25">
      <c r="W84" s="20"/>
      <c r="Y84" s="20"/>
      <c r="AE84" s="20"/>
      <c r="AF84" s="20"/>
      <c r="AG84" s="20"/>
      <c r="AH84" s="20"/>
      <c r="AL84" s="23"/>
    </row>
    <row r="85" spans="23:38" x14ac:dyDescent="0.25">
      <c r="W85" s="20"/>
      <c r="Y85" s="20"/>
      <c r="AE85" s="20"/>
      <c r="AF85" s="20"/>
      <c r="AG85" s="20"/>
      <c r="AH85" s="20"/>
      <c r="AL85" s="23"/>
    </row>
    <row r="86" spans="23:38" x14ac:dyDescent="0.25">
      <c r="W86" s="20"/>
      <c r="Y86" s="20"/>
      <c r="AE86" s="20"/>
      <c r="AF86" s="20"/>
      <c r="AG86" s="20"/>
      <c r="AH86" s="20"/>
      <c r="AL86" s="23"/>
    </row>
    <row r="87" spans="23:38" x14ac:dyDescent="0.25">
      <c r="W87" s="20"/>
      <c r="Y87" s="20"/>
      <c r="AE87" s="20"/>
      <c r="AF87" s="20"/>
      <c r="AG87" s="20"/>
      <c r="AH87" s="20"/>
      <c r="AL87" s="23"/>
    </row>
    <row r="88" spans="23:38" x14ac:dyDescent="0.25">
      <c r="W88" s="20"/>
      <c r="Y88" s="20"/>
      <c r="AE88" s="20"/>
      <c r="AF88" s="20"/>
      <c r="AG88" s="20"/>
      <c r="AH88" s="20"/>
      <c r="AL88" s="23"/>
    </row>
    <row r="89" spans="23:38" x14ac:dyDescent="0.25">
      <c r="W89" s="20"/>
      <c r="Y89" s="20"/>
      <c r="AE89" s="20"/>
      <c r="AF89" s="20"/>
      <c r="AG89" s="20"/>
      <c r="AH89" s="20"/>
      <c r="AL89" s="23"/>
    </row>
    <row r="90" spans="23:38" x14ac:dyDescent="0.25">
      <c r="W90" s="20"/>
      <c r="Y90" s="20"/>
      <c r="AE90" s="20"/>
      <c r="AF90" s="20"/>
      <c r="AG90" s="20"/>
      <c r="AH90" s="20"/>
      <c r="AL90" s="23"/>
    </row>
    <row r="91" spans="23:38" x14ac:dyDescent="0.25">
      <c r="W91" s="20"/>
      <c r="Y91" s="20"/>
      <c r="AE91" s="20"/>
      <c r="AF91" s="20"/>
      <c r="AG91" s="20"/>
      <c r="AH91" s="20"/>
      <c r="AL91" s="23"/>
    </row>
    <row r="92" spans="23:38" x14ac:dyDescent="0.25">
      <c r="W92" s="20"/>
      <c r="Y92" s="20"/>
      <c r="AE92" s="20"/>
      <c r="AF92" s="20"/>
      <c r="AG92" s="20"/>
      <c r="AH92" s="20"/>
      <c r="AL92" s="23"/>
    </row>
    <row r="93" spans="23:38" x14ac:dyDescent="0.25">
      <c r="W93" s="20"/>
      <c r="Y93" s="20"/>
      <c r="AE93" s="20"/>
      <c r="AF93" s="20"/>
      <c r="AG93" s="20"/>
      <c r="AH93" s="20"/>
      <c r="AL93" s="23"/>
    </row>
    <row r="94" spans="23:38" x14ac:dyDescent="0.25">
      <c r="W94" s="20"/>
      <c r="Y94" s="20"/>
      <c r="AE94" s="20"/>
      <c r="AF94" s="20"/>
      <c r="AG94" s="20"/>
      <c r="AH94" s="20"/>
      <c r="AL94" s="23"/>
    </row>
    <row r="95" spans="23:38" x14ac:dyDescent="0.25">
      <c r="W95" s="20"/>
      <c r="Y95" s="20"/>
      <c r="AE95" s="20"/>
      <c r="AF95" s="20"/>
      <c r="AG95" s="20"/>
      <c r="AH95" s="20"/>
      <c r="AL95" s="23"/>
    </row>
    <row r="96" spans="23:38" x14ac:dyDescent="0.25">
      <c r="W96" s="20"/>
      <c r="Y96" s="20"/>
      <c r="AE96" s="20"/>
      <c r="AF96" s="20"/>
      <c r="AG96" s="20"/>
      <c r="AH96" s="20"/>
      <c r="AL96" s="23"/>
    </row>
    <row r="97" spans="23:38" x14ac:dyDescent="0.25">
      <c r="W97" s="20"/>
      <c r="Y97" s="20"/>
      <c r="AE97" s="20"/>
      <c r="AF97" s="20"/>
      <c r="AG97" s="20"/>
      <c r="AH97" s="20"/>
      <c r="AL97" s="23"/>
    </row>
    <row r="98" spans="23:38" x14ac:dyDescent="0.25">
      <c r="W98" s="20"/>
      <c r="Y98" s="20"/>
      <c r="AE98" s="20"/>
      <c r="AF98" s="20"/>
      <c r="AG98" s="20"/>
      <c r="AH98" s="20"/>
      <c r="AL98" s="23"/>
    </row>
    <row r="99" spans="23:38" x14ac:dyDescent="0.25">
      <c r="W99" s="20"/>
      <c r="Y99" s="20"/>
      <c r="AE99" s="20"/>
      <c r="AF99" s="20"/>
      <c r="AG99" s="20"/>
      <c r="AH99" s="20"/>
      <c r="AL99" s="23"/>
    </row>
    <row r="100" spans="23:38" x14ac:dyDescent="0.25">
      <c r="W100" s="20"/>
      <c r="Y100" s="20"/>
      <c r="AE100" s="20"/>
      <c r="AF100" s="20"/>
      <c r="AG100" s="20"/>
      <c r="AH100" s="20"/>
      <c r="AL100" s="23"/>
    </row>
    <row r="101" spans="23:38" x14ac:dyDescent="0.25">
      <c r="W101" s="20"/>
      <c r="Y101" s="20"/>
      <c r="AE101" s="20"/>
      <c r="AF101" s="20"/>
      <c r="AG101" s="20"/>
      <c r="AH101" s="20"/>
      <c r="AL101" s="23"/>
    </row>
    <row r="102" spans="23:38" x14ac:dyDescent="0.25">
      <c r="W102" s="20"/>
      <c r="Y102" s="20"/>
      <c r="AE102" s="20"/>
      <c r="AF102" s="20"/>
      <c r="AG102" s="20"/>
      <c r="AH102" s="20"/>
      <c r="AL102" s="23"/>
    </row>
    <row r="103" spans="23:38" x14ac:dyDescent="0.25">
      <c r="W103" s="20"/>
      <c r="Y103" s="20"/>
      <c r="AE103" s="20"/>
      <c r="AF103" s="20"/>
      <c r="AG103" s="20"/>
      <c r="AH103" s="20"/>
      <c r="AL103" s="23"/>
    </row>
    <row r="104" spans="23:38" x14ac:dyDescent="0.25">
      <c r="W104" s="20"/>
      <c r="Y104" s="20"/>
      <c r="AE104" s="20"/>
      <c r="AF104" s="20"/>
      <c r="AG104" s="20"/>
      <c r="AH104" s="20"/>
      <c r="AL104" s="23"/>
    </row>
    <row r="105" spans="23:38" x14ac:dyDescent="0.25">
      <c r="W105" s="20"/>
      <c r="Y105" s="20"/>
      <c r="AE105" s="20"/>
      <c r="AF105" s="20"/>
      <c r="AG105" s="20"/>
      <c r="AH105" s="20"/>
      <c r="AL105" s="23"/>
    </row>
    <row r="106" spans="23:38" x14ac:dyDescent="0.25">
      <c r="W106" s="20"/>
      <c r="Y106" s="20"/>
      <c r="AE106" s="20"/>
      <c r="AF106" s="20"/>
      <c r="AG106" s="20"/>
      <c r="AH106" s="20"/>
      <c r="AL106" s="23"/>
    </row>
    <row r="107" spans="23:38" x14ac:dyDescent="0.25">
      <c r="W107" s="20"/>
      <c r="Y107" s="20"/>
      <c r="AE107" s="20"/>
      <c r="AF107" s="20"/>
      <c r="AG107" s="20"/>
      <c r="AH107" s="20"/>
      <c r="AL107" s="23"/>
    </row>
    <row r="108" spans="23:38" x14ac:dyDescent="0.25">
      <c r="W108" s="20"/>
      <c r="Y108" s="20"/>
      <c r="AE108" s="20"/>
      <c r="AF108" s="20"/>
      <c r="AG108" s="20"/>
      <c r="AH108" s="20"/>
      <c r="AL108" s="23"/>
    </row>
    <row r="109" spans="23:38" x14ac:dyDescent="0.25">
      <c r="W109" s="20"/>
      <c r="Y109" s="20"/>
      <c r="AE109" s="20"/>
      <c r="AF109" s="20"/>
      <c r="AG109" s="20"/>
      <c r="AH109" s="20"/>
      <c r="AL109" s="23"/>
    </row>
    <row r="110" spans="23:38" x14ac:dyDescent="0.25">
      <c r="W110" s="20"/>
      <c r="Y110" s="20"/>
      <c r="AE110" s="20"/>
      <c r="AF110" s="20"/>
      <c r="AG110" s="20"/>
      <c r="AH110" s="20"/>
      <c r="AL110" s="23"/>
    </row>
    <row r="111" spans="23:38" x14ac:dyDescent="0.25">
      <c r="W111" s="20"/>
      <c r="Y111" s="20"/>
      <c r="AE111" s="20"/>
      <c r="AF111" s="20"/>
      <c r="AG111" s="20"/>
      <c r="AH111" s="20"/>
      <c r="AL111" s="23"/>
    </row>
    <row r="112" spans="23:38" x14ac:dyDescent="0.25">
      <c r="W112" s="20"/>
      <c r="Y112" s="20"/>
      <c r="AE112" s="20"/>
      <c r="AF112" s="20"/>
      <c r="AG112" s="20"/>
      <c r="AH112" s="20"/>
      <c r="AL112" s="23"/>
    </row>
    <row r="113" spans="23:38" x14ac:dyDescent="0.25">
      <c r="W113" s="20"/>
      <c r="Y113" s="20"/>
      <c r="AE113" s="20"/>
      <c r="AF113" s="20"/>
      <c r="AG113" s="20"/>
      <c r="AH113" s="20"/>
      <c r="AL113" s="23"/>
    </row>
    <row r="114" spans="23:38" x14ac:dyDescent="0.25">
      <c r="W114" s="20"/>
      <c r="Y114" s="20"/>
      <c r="AE114" s="20"/>
      <c r="AF114" s="20"/>
      <c r="AG114" s="20"/>
      <c r="AH114" s="20"/>
      <c r="AL114" s="23"/>
    </row>
    <row r="115" spans="23:38" x14ac:dyDescent="0.25">
      <c r="W115" s="20"/>
      <c r="Y115" s="20"/>
      <c r="AE115" s="20"/>
      <c r="AF115" s="20"/>
      <c r="AG115" s="20"/>
      <c r="AH115" s="20"/>
      <c r="AL115" s="23"/>
    </row>
    <row r="116" spans="23:38" x14ac:dyDescent="0.25">
      <c r="W116" s="20"/>
      <c r="Y116" s="20"/>
      <c r="AE116" s="20"/>
      <c r="AF116" s="20"/>
      <c r="AG116" s="20"/>
      <c r="AH116" s="20"/>
      <c r="AL116" s="23"/>
    </row>
    <row r="117" spans="23:38" x14ac:dyDescent="0.25">
      <c r="W117" s="20"/>
      <c r="Y117" s="20"/>
      <c r="AE117" s="20"/>
      <c r="AF117" s="20"/>
      <c r="AG117" s="20"/>
      <c r="AH117" s="20"/>
      <c r="AL117" s="23"/>
    </row>
    <row r="118" spans="23:38" x14ac:dyDescent="0.25">
      <c r="W118" s="20"/>
      <c r="Y118" s="20"/>
      <c r="AE118" s="20"/>
      <c r="AF118" s="20"/>
      <c r="AG118" s="20"/>
      <c r="AH118" s="20"/>
      <c r="AL118" s="23"/>
    </row>
    <row r="119" spans="23:38" x14ac:dyDescent="0.25">
      <c r="W119" s="20"/>
      <c r="Y119" s="20"/>
      <c r="AE119" s="20"/>
      <c r="AF119" s="20"/>
      <c r="AG119" s="20"/>
      <c r="AH119" s="20"/>
      <c r="AL119" s="23"/>
    </row>
    <row r="120" spans="23:38" x14ac:dyDescent="0.25">
      <c r="W120" s="20"/>
      <c r="Y120" s="20"/>
      <c r="AE120" s="20"/>
      <c r="AF120" s="20"/>
      <c r="AG120" s="20"/>
      <c r="AH120" s="20"/>
      <c r="AL120" s="23"/>
    </row>
    <row r="121" spans="23:38" x14ac:dyDescent="0.25">
      <c r="W121" s="20"/>
      <c r="Y121" s="20"/>
      <c r="AE121" s="20"/>
      <c r="AF121" s="20"/>
      <c r="AG121" s="20"/>
      <c r="AH121" s="20"/>
      <c r="AL121" s="23"/>
    </row>
    <row r="122" spans="23:38" x14ac:dyDescent="0.25">
      <c r="W122" s="20"/>
      <c r="Y122" s="20"/>
      <c r="AE122" s="20"/>
      <c r="AF122" s="20"/>
      <c r="AG122" s="20"/>
      <c r="AH122" s="20"/>
      <c r="AL122" s="23"/>
    </row>
    <row r="123" spans="23:38" x14ac:dyDescent="0.25">
      <c r="W123" s="20"/>
      <c r="Y123" s="20"/>
      <c r="AE123" s="20"/>
      <c r="AF123" s="20"/>
      <c r="AG123" s="20"/>
      <c r="AH123" s="20"/>
      <c r="AL123" s="23"/>
    </row>
    <row r="124" spans="23:38" x14ac:dyDescent="0.25">
      <c r="W124" s="20"/>
      <c r="Y124" s="20"/>
      <c r="AE124" s="20"/>
      <c r="AF124" s="20"/>
      <c r="AG124" s="20"/>
      <c r="AH124" s="20"/>
      <c r="AL124" s="23"/>
    </row>
    <row r="125" spans="23:38" x14ac:dyDescent="0.25">
      <c r="W125" s="20"/>
      <c r="Y125" s="20"/>
      <c r="AE125" s="20"/>
      <c r="AF125" s="20"/>
      <c r="AG125" s="20"/>
      <c r="AH125" s="20"/>
      <c r="AL125" s="23"/>
    </row>
    <row r="126" spans="23:38" x14ac:dyDescent="0.25">
      <c r="W126" s="20"/>
      <c r="Y126" s="20"/>
      <c r="AE126" s="20"/>
      <c r="AF126" s="20"/>
      <c r="AG126" s="20"/>
      <c r="AH126" s="20"/>
      <c r="AL126" s="23"/>
    </row>
    <row r="127" spans="23:38" x14ac:dyDescent="0.25">
      <c r="W127" s="20"/>
      <c r="Y127" s="20"/>
      <c r="AE127" s="20"/>
      <c r="AF127" s="20"/>
      <c r="AG127" s="20"/>
      <c r="AH127" s="20"/>
      <c r="AL127" s="23"/>
    </row>
    <row r="128" spans="23:38" x14ac:dyDescent="0.25">
      <c r="W128" s="20"/>
      <c r="Y128" s="20"/>
      <c r="AE128" s="20"/>
      <c r="AF128" s="20"/>
      <c r="AG128" s="20"/>
      <c r="AH128" s="20"/>
      <c r="AL128" s="23"/>
    </row>
    <row r="129" spans="23:38" x14ac:dyDescent="0.25">
      <c r="W129" s="20"/>
      <c r="Y129" s="20"/>
      <c r="AE129" s="20"/>
      <c r="AF129" s="20"/>
      <c r="AG129" s="20"/>
      <c r="AH129" s="20"/>
      <c r="AL129" s="23"/>
    </row>
    <row r="130" spans="23:38" x14ac:dyDescent="0.25">
      <c r="W130" s="20"/>
      <c r="Y130" s="20"/>
      <c r="AE130" s="20"/>
      <c r="AF130" s="20"/>
      <c r="AG130" s="20"/>
      <c r="AH130" s="20"/>
      <c r="AL130" s="23"/>
    </row>
    <row r="131" spans="23:38" x14ac:dyDescent="0.25">
      <c r="W131" s="20"/>
      <c r="Y131" s="20"/>
      <c r="AE131" s="20"/>
      <c r="AF131" s="20"/>
      <c r="AG131" s="20"/>
      <c r="AH131" s="20"/>
      <c r="AL131" s="23"/>
    </row>
    <row r="132" spans="23:38" x14ac:dyDescent="0.25">
      <c r="W132" s="20"/>
      <c r="Y132" s="20"/>
      <c r="AE132" s="20"/>
      <c r="AF132" s="20"/>
      <c r="AG132" s="20"/>
      <c r="AH132" s="20"/>
      <c r="AL132" s="23"/>
    </row>
    <row r="133" spans="23:38" x14ac:dyDescent="0.25">
      <c r="W133" s="20"/>
      <c r="Y133" s="20"/>
      <c r="AE133" s="20"/>
      <c r="AF133" s="20"/>
      <c r="AG133" s="20"/>
      <c r="AH133" s="20"/>
      <c r="AL133" s="23"/>
    </row>
    <row r="134" spans="23:38" x14ac:dyDescent="0.25">
      <c r="W134" s="20"/>
      <c r="Y134" s="20"/>
      <c r="AE134" s="20"/>
      <c r="AF134" s="20"/>
      <c r="AG134" s="20"/>
      <c r="AH134" s="20"/>
      <c r="AL134" s="23"/>
    </row>
    <row r="135" spans="23:38" x14ac:dyDescent="0.25">
      <c r="W135" s="20"/>
      <c r="Y135" s="20"/>
      <c r="AE135" s="20"/>
      <c r="AF135" s="20"/>
      <c r="AG135" s="20"/>
      <c r="AH135" s="20"/>
      <c r="AL135" s="23"/>
    </row>
    <row r="136" spans="23:38" x14ac:dyDescent="0.25">
      <c r="W136" s="20"/>
      <c r="Y136" s="20"/>
      <c r="AE136" s="20"/>
      <c r="AF136" s="20"/>
      <c r="AG136" s="20"/>
      <c r="AH136" s="20"/>
      <c r="AL136" s="23"/>
    </row>
    <row r="137" spans="23:38" x14ac:dyDescent="0.25">
      <c r="W137" s="20"/>
      <c r="Y137" s="20"/>
      <c r="AE137" s="20"/>
      <c r="AF137" s="20"/>
      <c r="AG137" s="20"/>
      <c r="AH137" s="20"/>
      <c r="AL137" s="23"/>
    </row>
    <row r="138" spans="23:38" x14ac:dyDescent="0.25">
      <c r="W138" s="20"/>
      <c r="Y138" s="20"/>
      <c r="AE138" s="20"/>
      <c r="AF138" s="20"/>
      <c r="AG138" s="20"/>
      <c r="AH138" s="20"/>
      <c r="AL138" s="23"/>
    </row>
    <row r="139" spans="23:38" x14ac:dyDescent="0.25">
      <c r="W139" s="20"/>
      <c r="Y139" s="20"/>
      <c r="AE139" s="20"/>
      <c r="AF139" s="20"/>
      <c r="AG139" s="20"/>
      <c r="AH139" s="20"/>
      <c r="AL139" s="23"/>
    </row>
    <row r="140" spans="23:38" x14ac:dyDescent="0.25">
      <c r="W140" s="20"/>
      <c r="Y140" s="20"/>
      <c r="AE140" s="20"/>
      <c r="AF140" s="20"/>
      <c r="AG140" s="20"/>
      <c r="AH140" s="20"/>
      <c r="AL140" s="23"/>
    </row>
    <row r="141" spans="23:38" x14ac:dyDescent="0.25">
      <c r="W141" s="20"/>
      <c r="Y141" s="20"/>
      <c r="AE141" s="20"/>
      <c r="AF141" s="20"/>
      <c r="AG141" s="20"/>
      <c r="AH141" s="20"/>
      <c r="AL141" s="23"/>
    </row>
    <row r="142" spans="23:38" x14ac:dyDescent="0.25">
      <c r="W142" s="20"/>
      <c r="Y142" s="20"/>
      <c r="AE142" s="20"/>
      <c r="AF142" s="20"/>
      <c r="AG142" s="20"/>
      <c r="AH142" s="20"/>
      <c r="AL142" s="23"/>
    </row>
    <row r="143" spans="23:38" x14ac:dyDescent="0.25">
      <c r="W143" s="20"/>
      <c r="Y143" s="20"/>
      <c r="AE143" s="20"/>
      <c r="AF143" s="20"/>
      <c r="AG143" s="20"/>
      <c r="AH143" s="20"/>
      <c r="AL143" s="23"/>
    </row>
    <row r="144" spans="23:38" x14ac:dyDescent="0.25">
      <c r="W144" s="20"/>
      <c r="Y144" s="20"/>
      <c r="AE144" s="20"/>
      <c r="AF144" s="20"/>
      <c r="AG144" s="20"/>
      <c r="AH144" s="20"/>
      <c r="AL144" s="23"/>
    </row>
    <row r="145" spans="23:38" x14ac:dyDescent="0.25">
      <c r="W145" s="20"/>
      <c r="Y145" s="20"/>
      <c r="AE145" s="20"/>
      <c r="AF145" s="20"/>
      <c r="AG145" s="20"/>
      <c r="AH145" s="20"/>
      <c r="AL145" s="23"/>
    </row>
    <row r="146" spans="23:38" x14ac:dyDescent="0.25">
      <c r="W146" s="20"/>
      <c r="Y146" s="20"/>
      <c r="AE146" s="20"/>
      <c r="AF146" s="20"/>
      <c r="AG146" s="20"/>
      <c r="AH146" s="20"/>
      <c r="AL146" s="23"/>
    </row>
    <row r="147" spans="23:38" x14ac:dyDescent="0.25">
      <c r="W147" s="20"/>
      <c r="Y147" s="20"/>
      <c r="AE147" s="20"/>
      <c r="AF147" s="20"/>
      <c r="AG147" s="20"/>
      <c r="AH147" s="20"/>
      <c r="AL147" s="23"/>
    </row>
    <row r="148" spans="23:38" x14ac:dyDescent="0.25">
      <c r="W148" s="20"/>
      <c r="Y148" s="20"/>
      <c r="AE148" s="20"/>
      <c r="AF148" s="20"/>
      <c r="AG148" s="20"/>
      <c r="AH148" s="20"/>
      <c r="AL148" s="23"/>
    </row>
    <row r="149" spans="23:38" x14ac:dyDescent="0.25">
      <c r="W149" s="20"/>
      <c r="Y149" s="20"/>
      <c r="AE149" s="20"/>
      <c r="AF149" s="20"/>
      <c r="AG149" s="20"/>
      <c r="AH149" s="20"/>
      <c r="AL149" s="23"/>
    </row>
    <row r="150" spans="23:38" x14ac:dyDescent="0.25">
      <c r="W150" s="20"/>
      <c r="Y150" s="20"/>
      <c r="AE150" s="20"/>
      <c r="AF150" s="20"/>
      <c r="AG150" s="20"/>
      <c r="AH150" s="20"/>
      <c r="AL150" s="23"/>
    </row>
    <row r="151" spans="23:38" x14ac:dyDescent="0.25">
      <c r="W151" s="20"/>
      <c r="Y151" s="20"/>
      <c r="AE151" s="20"/>
      <c r="AF151" s="20"/>
      <c r="AG151" s="20"/>
      <c r="AH151" s="20"/>
      <c r="AL151" s="23"/>
    </row>
    <row r="152" spans="23:38" x14ac:dyDescent="0.25">
      <c r="W152" s="20"/>
      <c r="Y152" s="20"/>
      <c r="AE152" s="20"/>
      <c r="AF152" s="20"/>
      <c r="AG152" s="20"/>
      <c r="AH152" s="20"/>
      <c r="AL152" s="23"/>
    </row>
    <row r="153" spans="23:38" x14ac:dyDescent="0.25">
      <c r="W153" s="20"/>
      <c r="Y153" s="20"/>
      <c r="AE153" s="20"/>
      <c r="AF153" s="20"/>
      <c r="AG153" s="20"/>
      <c r="AH153" s="20"/>
      <c r="AL153" s="23"/>
    </row>
    <row r="154" spans="23:38" x14ac:dyDescent="0.25">
      <c r="W154" s="20"/>
      <c r="Y154" s="20"/>
      <c r="AE154" s="20"/>
      <c r="AF154" s="20"/>
      <c r="AG154" s="20"/>
      <c r="AH154" s="20"/>
      <c r="AL154" s="23"/>
    </row>
    <row r="155" spans="23:38" x14ac:dyDescent="0.25">
      <c r="W155" s="20"/>
      <c r="Y155" s="20"/>
      <c r="AE155" s="20"/>
      <c r="AF155" s="20"/>
      <c r="AG155" s="20"/>
      <c r="AH155" s="20"/>
      <c r="AL155" s="23"/>
    </row>
    <row r="156" spans="23:38" x14ac:dyDescent="0.25">
      <c r="W156" s="20"/>
      <c r="Y156" s="20"/>
      <c r="AE156" s="20"/>
      <c r="AF156" s="20"/>
      <c r="AG156" s="20"/>
      <c r="AH156" s="20"/>
      <c r="AL156" s="23"/>
    </row>
    <row r="157" spans="23:38" x14ac:dyDescent="0.25">
      <c r="W157" s="20"/>
      <c r="Y157" s="20"/>
      <c r="AE157" s="20"/>
      <c r="AF157" s="20"/>
      <c r="AG157" s="20"/>
      <c r="AH157" s="20"/>
      <c r="AL157" s="23"/>
    </row>
    <row r="158" spans="23:38" x14ac:dyDescent="0.25">
      <c r="W158" s="20"/>
      <c r="Y158" s="20"/>
      <c r="AE158" s="20"/>
      <c r="AF158" s="20"/>
      <c r="AG158" s="20"/>
      <c r="AH158" s="20"/>
      <c r="AL158" s="23"/>
    </row>
    <row r="159" spans="23:38" x14ac:dyDescent="0.25">
      <c r="W159" s="20"/>
      <c r="Y159" s="20"/>
      <c r="AE159" s="20"/>
      <c r="AF159" s="20"/>
      <c r="AG159" s="20"/>
      <c r="AH159" s="20"/>
      <c r="AL159" s="23"/>
    </row>
    <row r="160" spans="23:38" x14ac:dyDescent="0.25">
      <c r="W160" s="20"/>
      <c r="Y160" s="20"/>
      <c r="AE160" s="20"/>
      <c r="AF160" s="20"/>
      <c r="AG160" s="20"/>
      <c r="AH160" s="20"/>
      <c r="AL160" s="23"/>
    </row>
    <row r="161" spans="23:38" x14ac:dyDescent="0.25">
      <c r="W161" s="20"/>
      <c r="Y161" s="20"/>
      <c r="AE161" s="20"/>
      <c r="AF161" s="20"/>
      <c r="AG161" s="20"/>
      <c r="AH161" s="20"/>
      <c r="AL161" s="23"/>
    </row>
    <row r="162" spans="23:38" x14ac:dyDescent="0.25">
      <c r="W162" s="20"/>
      <c r="Y162" s="20"/>
      <c r="AE162" s="20"/>
      <c r="AF162" s="20"/>
      <c r="AG162" s="20"/>
      <c r="AH162" s="20"/>
      <c r="AL162" s="23"/>
    </row>
    <row r="163" spans="23:38" x14ac:dyDescent="0.25">
      <c r="W163" s="20"/>
      <c r="Y163" s="20"/>
      <c r="AE163" s="20"/>
      <c r="AF163" s="20"/>
      <c r="AG163" s="20"/>
      <c r="AH163" s="20"/>
      <c r="AL163" s="23"/>
    </row>
    <row r="164" spans="23:38" x14ac:dyDescent="0.25">
      <c r="W164" s="20"/>
      <c r="Y164" s="20"/>
      <c r="AE164" s="20"/>
      <c r="AF164" s="20"/>
      <c r="AG164" s="20"/>
      <c r="AH164" s="20"/>
      <c r="AL164" s="23"/>
    </row>
    <row r="165" spans="23:38" x14ac:dyDescent="0.25">
      <c r="W165" s="20"/>
      <c r="Y165" s="20"/>
      <c r="AE165" s="20"/>
      <c r="AF165" s="20"/>
      <c r="AG165" s="20"/>
      <c r="AH165" s="20"/>
      <c r="AL165" s="23"/>
    </row>
    <row r="166" spans="23:38" x14ac:dyDescent="0.25">
      <c r="W166" s="20"/>
      <c r="Y166" s="20"/>
      <c r="AE166" s="20"/>
      <c r="AF166" s="20"/>
      <c r="AG166" s="20"/>
      <c r="AH166" s="20"/>
      <c r="AL166" s="23"/>
    </row>
    <row r="167" spans="23:38" x14ac:dyDescent="0.25">
      <c r="W167" s="20"/>
      <c r="Y167" s="20"/>
      <c r="AE167" s="20"/>
      <c r="AF167" s="20"/>
      <c r="AG167" s="20"/>
      <c r="AH167" s="20"/>
      <c r="AL167" s="23"/>
    </row>
    <row r="168" spans="23:38" x14ac:dyDescent="0.25">
      <c r="W168" s="20"/>
      <c r="Y168" s="20"/>
      <c r="AE168" s="20"/>
      <c r="AF168" s="20"/>
      <c r="AG168" s="20"/>
      <c r="AH168" s="20"/>
      <c r="AL168" s="23"/>
    </row>
    <row r="169" spans="23:38" x14ac:dyDescent="0.25">
      <c r="W169" s="20"/>
      <c r="Y169" s="20"/>
      <c r="AE169" s="20"/>
      <c r="AF169" s="20"/>
      <c r="AG169" s="20"/>
      <c r="AH169" s="20"/>
      <c r="AL169" s="23"/>
    </row>
    <row r="170" spans="23:38" x14ac:dyDescent="0.25">
      <c r="W170" s="20"/>
      <c r="Y170" s="20"/>
      <c r="AE170" s="20"/>
      <c r="AF170" s="20"/>
      <c r="AG170" s="20"/>
      <c r="AH170" s="20"/>
      <c r="AL170" s="23"/>
    </row>
    <row r="171" spans="23:38" x14ac:dyDescent="0.25">
      <c r="W171" s="20"/>
      <c r="Y171" s="20"/>
      <c r="AE171" s="20"/>
      <c r="AF171" s="20"/>
      <c r="AG171" s="20"/>
      <c r="AH171" s="20"/>
      <c r="AL171" s="23"/>
    </row>
    <row r="172" spans="23:38" x14ac:dyDescent="0.25">
      <c r="W172" s="20"/>
      <c r="Y172" s="20"/>
      <c r="AE172" s="20"/>
      <c r="AF172" s="20"/>
      <c r="AG172" s="20"/>
      <c r="AH172" s="20"/>
      <c r="AL172" s="23"/>
    </row>
    <row r="173" spans="23:38" x14ac:dyDescent="0.25">
      <c r="W173" s="20"/>
      <c r="Y173" s="20"/>
      <c r="AE173" s="20"/>
      <c r="AF173" s="20"/>
      <c r="AG173" s="20"/>
      <c r="AH173" s="20"/>
      <c r="AL173" s="23"/>
    </row>
    <row r="174" spans="23:38" x14ac:dyDescent="0.25">
      <c r="W174" s="20"/>
      <c r="Y174" s="20"/>
      <c r="AE174" s="20"/>
      <c r="AF174" s="20"/>
      <c r="AG174" s="20"/>
      <c r="AH174" s="20"/>
      <c r="AL174" s="23"/>
    </row>
    <row r="175" spans="23:38" x14ac:dyDescent="0.25">
      <c r="W175" s="20"/>
      <c r="Y175" s="20"/>
      <c r="AE175" s="20"/>
      <c r="AF175" s="20"/>
      <c r="AG175" s="20"/>
      <c r="AH175" s="20"/>
      <c r="AL175" s="23"/>
    </row>
    <row r="176" spans="23:38" x14ac:dyDescent="0.25">
      <c r="W176" s="20"/>
      <c r="Y176" s="20"/>
      <c r="AE176" s="20"/>
      <c r="AF176" s="20"/>
      <c r="AG176" s="20"/>
      <c r="AH176" s="20"/>
      <c r="AL176" s="23"/>
    </row>
    <row r="177" spans="23:38" x14ac:dyDescent="0.25">
      <c r="W177" s="20"/>
      <c r="Y177" s="20"/>
      <c r="AE177" s="20"/>
      <c r="AF177" s="20"/>
      <c r="AG177" s="20"/>
      <c r="AH177" s="20"/>
      <c r="AL177" s="23"/>
    </row>
    <row r="178" spans="23:38" x14ac:dyDescent="0.25">
      <c r="W178" s="20"/>
      <c r="Y178" s="20"/>
      <c r="AE178" s="20"/>
      <c r="AF178" s="20"/>
      <c r="AG178" s="20"/>
      <c r="AH178" s="20"/>
      <c r="AL178" s="23"/>
    </row>
    <row r="179" spans="23:38" x14ac:dyDescent="0.25">
      <c r="W179" s="20"/>
      <c r="Y179" s="20"/>
      <c r="AE179" s="20"/>
      <c r="AF179" s="20"/>
      <c r="AG179" s="20"/>
      <c r="AH179" s="20"/>
      <c r="AL179" s="23"/>
    </row>
    <row r="180" spans="23:38" x14ac:dyDescent="0.25">
      <c r="W180" s="20"/>
      <c r="Y180" s="20"/>
      <c r="AE180" s="20"/>
      <c r="AF180" s="20"/>
      <c r="AG180" s="20"/>
      <c r="AH180" s="20"/>
      <c r="AL180" s="23"/>
    </row>
    <row r="181" spans="23:38" x14ac:dyDescent="0.25">
      <c r="W181" s="20"/>
      <c r="Y181" s="20"/>
      <c r="AE181" s="20"/>
      <c r="AF181" s="20"/>
      <c r="AG181" s="20"/>
      <c r="AH181" s="20"/>
      <c r="AL181" s="23"/>
    </row>
    <row r="182" spans="23:38" x14ac:dyDescent="0.25">
      <c r="W182" s="20"/>
      <c r="Y182" s="20"/>
      <c r="AE182" s="20"/>
      <c r="AF182" s="20"/>
      <c r="AG182" s="20"/>
      <c r="AH182" s="20"/>
      <c r="AL182" s="23"/>
    </row>
    <row r="183" spans="23:38" x14ac:dyDescent="0.25">
      <c r="W183" s="20"/>
      <c r="Y183" s="20"/>
      <c r="AE183" s="20"/>
      <c r="AF183" s="20"/>
      <c r="AG183" s="20"/>
      <c r="AH183" s="20"/>
      <c r="AL183" s="23"/>
    </row>
    <row r="184" spans="23:38" x14ac:dyDescent="0.25">
      <c r="W184" s="20"/>
      <c r="Y184" s="20"/>
      <c r="AE184" s="20"/>
      <c r="AF184" s="20"/>
      <c r="AG184" s="20"/>
      <c r="AH184" s="20"/>
      <c r="AL184" s="23"/>
    </row>
    <row r="185" spans="23:38" x14ac:dyDescent="0.25">
      <c r="W185" s="20"/>
      <c r="Y185" s="20"/>
      <c r="AE185" s="20"/>
      <c r="AF185" s="20"/>
      <c r="AG185" s="20"/>
      <c r="AH185" s="20"/>
      <c r="AL185" s="23"/>
    </row>
    <row r="186" spans="23:38" x14ac:dyDescent="0.25">
      <c r="W186" s="20"/>
      <c r="Y186" s="20"/>
      <c r="AE186" s="20"/>
      <c r="AF186" s="20"/>
      <c r="AG186" s="20"/>
      <c r="AH186" s="20"/>
      <c r="AL186" s="23"/>
    </row>
    <row r="187" spans="23:38" x14ac:dyDescent="0.25">
      <c r="W187" s="20"/>
      <c r="Y187" s="20"/>
      <c r="AE187" s="20"/>
      <c r="AF187" s="20"/>
      <c r="AG187" s="20"/>
      <c r="AH187" s="20"/>
      <c r="AL187" s="23"/>
    </row>
    <row r="188" spans="23:38" x14ac:dyDescent="0.25">
      <c r="W188" s="20"/>
      <c r="Y188" s="20"/>
      <c r="AE188" s="20"/>
      <c r="AF188" s="20"/>
      <c r="AG188" s="20"/>
      <c r="AH188" s="20"/>
      <c r="AL188" s="23"/>
    </row>
    <row r="189" spans="23:38" x14ac:dyDescent="0.25">
      <c r="W189" s="20"/>
      <c r="Y189" s="20"/>
      <c r="AE189" s="20"/>
      <c r="AF189" s="20"/>
      <c r="AG189" s="20"/>
      <c r="AH189" s="20"/>
      <c r="AL189" s="23"/>
    </row>
    <row r="190" spans="23:38" x14ac:dyDescent="0.25">
      <c r="W190" s="20"/>
      <c r="Y190" s="20"/>
      <c r="AE190" s="20"/>
      <c r="AF190" s="20"/>
      <c r="AG190" s="20"/>
      <c r="AH190" s="20"/>
      <c r="AL190" s="23"/>
    </row>
    <row r="191" spans="23:38" x14ac:dyDescent="0.25">
      <c r="W191" s="20"/>
      <c r="Y191" s="20"/>
      <c r="AE191" s="20"/>
      <c r="AF191" s="20"/>
      <c r="AG191" s="20"/>
      <c r="AH191" s="20"/>
      <c r="AL191" s="23"/>
    </row>
    <row r="192" spans="23:38" x14ac:dyDescent="0.25">
      <c r="W192" s="20"/>
      <c r="Y192" s="20"/>
      <c r="AE192" s="20"/>
      <c r="AF192" s="20"/>
      <c r="AG192" s="20"/>
      <c r="AH192" s="20"/>
      <c r="AL192" s="23"/>
    </row>
    <row r="193" spans="23:38" x14ac:dyDescent="0.25">
      <c r="W193" s="20"/>
      <c r="Y193" s="20"/>
      <c r="AE193" s="20"/>
      <c r="AF193" s="20"/>
      <c r="AG193" s="20"/>
      <c r="AH193" s="20"/>
      <c r="AL193" s="23"/>
    </row>
    <row r="194" spans="23:38" x14ac:dyDescent="0.25">
      <c r="W194" s="20"/>
      <c r="Y194" s="20"/>
      <c r="AE194" s="20"/>
      <c r="AF194" s="20"/>
      <c r="AG194" s="20"/>
      <c r="AH194" s="20"/>
      <c r="AL194" s="23"/>
    </row>
    <row r="195" spans="23:38" x14ac:dyDescent="0.25">
      <c r="W195" s="20"/>
      <c r="Y195" s="20"/>
      <c r="AE195" s="20"/>
      <c r="AF195" s="20"/>
      <c r="AG195" s="20"/>
      <c r="AH195" s="20"/>
      <c r="AL195" s="23"/>
    </row>
    <row r="196" spans="23:38" x14ac:dyDescent="0.25">
      <c r="W196" s="20"/>
      <c r="Y196" s="20"/>
      <c r="AE196" s="20"/>
      <c r="AF196" s="20"/>
      <c r="AG196" s="20"/>
      <c r="AH196" s="20"/>
      <c r="AL196" s="23"/>
    </row>
    <row r="197" spans="23:38" x14ac:dyDescent="0.25">
      <c r="W197" s="20"/>
      <c r="Y197" s="20"/>
      <c r="AE197" s="20"/>
      <c r="AF197" s="20"/>
      <c r="AG197" s="20"/>
      <c r="AH197" s="20"/>
      <c r="AL197" s="23"/>
    </row>
    <row r="198" spans="23:38" x14ac:dyDescent="0.25">
      <c r="W198" s="20"/>
      <c r="Y198" s="20"/>
      <c r="AE198" s="20"/>
      <c r="AF198" s="20"/>
      <c r="AG198" s="20"/>
      <c r="AH198" s="20"/>
      <c r="AL198" s="23"/>
    </row>
    <row r="199" spans="23:38" x14ac:dyDescent="0.25">
      <c r="W199" s="20"/>
      <c r="Y199" s="20"/>
      <c r="AE199" s="20"/>
      <c r="AF199" s="20"/>
      <c r="AG199" s="20"/>
      <c r="AH199" s="20"/>
      <c r="AL199" s="23"/>
    </row>
    <row r="200" spans="23:38" x14ac:dyDescent="0.25">
      <c r="W200" s="20"/>
      <c r="Y200" s="20"/>
      <c r="AE200" s="20"/>
      <c r="AF200" s="20"/>
      <c r="AG200" s="20"/>
      <c r="AH200" s="20"/>
      <c r="AL200" s="23"/>
    </row>
    <row r="201" spans="23:38" x14ac:dyDescent="0.25">
      <c r="W201" s="20"/>
      <c r="Y201" s="20"/>
      <c r="AE201" s="20"/>
      <c r="AF201" s="20"/>
      <c r="AG201" s="20"/>
      <c r="AH201" s="20"/>
      <c r="AL201" s="23"/>
    </row>
    <row r="202" spans="23:38" x14ac:dyDescent="0.25">
      <c r="W202" s="20"/>
      <c r="Y202" s="20"/>
      <c r="AE202" s="20"/>
      <c r="AF202" s="20"/>
      <c r="AG202" s="20"/>
      <c r="AH202" s="20"/>
      <c r="AL202" s="23"/>
    </row>
    <row r="203" spans="23:38" x14ac:dyDescent="0.25">
      <c r="W203" s="20"/>
      <c r="Y203" s="20"/>
      <c r="AE203" s="20"/>
      <c r="AF203" s="20"/>
      <c r="AG203" s="20"/>
      <c r="AH203" s="20"/>
      <c r="AL203" s="23"/>
    </row>
    <row r="204" spans="23:38" x14ac:dyDescent="0.25">
      <c r="W204" s="20"/>
      <c r="Y204" s="20"/>
      <c r="AE204" s="20"/>
      <c r="AF204" s="20"/>
      <c r="AG204" s="20"/>
      <c r="AH204" s="20"/>
      <c r="AL204" s="23"/>
    </row>
    <row r="205" spans="23:38" x14ac:dyDescent="0.25">
      <c r="W205" s="20"/>
      <c r="Y205" s="20"/>
      <c r="AE205" s="20"/>
      <c r="AF205" s="20"/>
      <c r="AG205" s="20"/>
      <c r="AH205" s="20"/>
      <c r="AL205" s="23"/>
    </row>
    <row r="206" spans="23:38" x14ac:dyDescent="0.25">
      <c r="W206" s="20"/>
      <c r="Y206" s="20"/>
      <c r="AE206" s="20"/>
      <c r="AF206" s="20"/>
      <c r="AG206" s="20"/>
      <c r="AH206" s="20"/>
      <c r="AL206" s="23"/>
    </row>
    <row r="207" spans="23:38" x14ac:dyDescent="0.25">
      <c r="W207" s="20"/>
      <c r="Y207" s="20"/>
      <c r="AE207" s="20"/>
      <c r="AF207" s="20"/>
      <c r="AG207" s="20"/>
      <c r="AH207" s="20"/>
      <c r="AL207" s="23"/>
    </row>
    <row r="208" spans="23:38" x14ac:dyDescent="0.25">
      <c r="W208" s="20"/>
      <c r="Y208" s="20"/>
      <c r="AE208" s="20"/>
      <c r="AF208" s="20"/>
      <c r="AG208" s="20"/>
      <c r="AH208" s="20"/>
      <c r="AL208" s="23"/>
    </row>
    <row r="209" spans="23:38" x14ac:dyDescent="0.25">
      <c r="W209" s="20"/>
      <c r="Y209" s="20"/>
      <c r="AE209" s="20"/>
      <c r="AF209" s="20"/>
      <c r="AG209" s="20"/>
      <c r="AH209" s="20"/>
      <c r="AL209" s="23"/>
    </row>
    <row r="210" spans="23:38" x14ac:dyDescent="0.25">
      <c r="W210" s="20"/>
      <c r="Y210" s="20"/>
      <c r="AE210" s="20"/>
      <c r="AF210" s="20"/>
      <c r="AG210" s="20"/>
      <c r="AH210" s="20"/>
      <c r="AL210" s="23"/>
    </row>
    <row r="211" spans="23:38" x14ac:dyDescent="0.25">
      <c r="W211" s="20"/>
      <c r="Y211" s="20"/>
      <c r="AE211" s="20"/>
      <c r="AF211" s="20"/>
      <c r="AG211" s="20"/>
      <c r="AH211" s="20"/>
      <c r="AL211" s="23"/>
    </row>
    <row r="212" spans="23:38" x14ac:dyDescent="0.25">
      <c r="W212" s="20"/>
      <c r="Y212" s="20"/>
      <c r="AE212" s="20"/>
      <c r="AF212" s="20"/>
      <c r="AG212" s="20"/>
      <c r="AH212" s="20"/>
      <c r="AL212" s="23"/>
    </row>
    <row r="213" spans="23:38" x14ac:dyDescent="0.25">
      <c r="W213" s="20"/>
      <c r="Y213" s="20"/>
      <c r="AE213" s="20"/>
      <c r="AF213" s="20"/>
      <c r="AG213" s="20"/>
      <c r="AH213" s="20"/>
      <c r="AL213" s="23"/>
    </row>
    <row r="214" spans="23:38" x14ac:dyDescent="0.25">
      <c r="W214" s="20"/>
      <c r="Y214" s="20"/>
      <c r="AE214" s="20"/>
      <c r="AF214" s="20"/>
      <c r="AG214" s="20"/>
      <c r="AH214" s="20"/>
      <c r="AL214" s="23"/>
    </row>
    <row r="215" spans="23:38" x14ac:dyDescent="0.25">
      <c r="W215" s="20"/>
      <c r="Y215" s="20"/>
      <c r="AE215" s="20"/>
      <c r="AF215" s="20"/>
      <c r="AG215" s="20"/>
      <c r="AH215" s="20"/>
      <c r="AL215" s="23"/>
    </row>
    <row r="216" spans="23:38" x14ac:dyDescent="0.25">
      <c r="W216" s="20"/>
      <c r="Y216" s="20"/>
      <c r="AE216" s="20"/>
      <c r="AF216" s="20"/>
      <c r="AG216" s="20"/>
      <c r="AH216" s="20"/>
      <c r="AL216" s="23"/>
    </row>
    <row r="217" spans="23:38" x14ac:dyDescent="0.25">
      <c r="W217" s="20"/>
      <c r="Y217" s="20"/>
      <c r="AE217" s="20"/>
      <c r="AF217" s="20"/>
      <c r="AG217" s="20"/>
      <c r="AH217" s="20"/>
      <c r="AL217" s="23"/>
    </row>
    <row r="218" spans="23:38" x14ac:dyDescent="0.25">
      <c r="W218" s="20"/>
      <c r="Y218" s="20"/>
      <c r="AE218" s="20"/>
      <c r="AF218" s="20"/>
      <c r="AG218" s="20"/>
      <c r="AH218" s="20"/>
      <c r="AL218" s="23"/>
    </row>
    <row r="219" spans="23:38" x14ac:dyDescent="0.25">
      <c r="W219" s="20"/>
      <c r="Y219" s="20"/>
      <c r="AE219" s="20"/>
      <c r="AF219" s="20"/>
      <c r="AG219" s="20"/>
      <c r="AH219" s="20"/>
      <c r="AL219" s="23"/>
    </row>
    <row r="220" spans="23:38" x14ac:dyDescent="0.25">
      <c r="W220" s="20"/>
      <c r="Y220" s="20"/>
      <c r="AE220" s="20"/>
      <c r="AF220" s="20"/>
      <c r="AG220" s="20"/>
      <c r="AH220" s="20"/>
      <c r="AL220" s="23"/>
    </row>
    <row r="221" spans="23:38" x14ac:dyDescent="0.25">
      <c r="W221" s="20"/>
      <c r="Y221" s="20"/>
      <c r="AE221" s="20"/>
      <c r="AF221" s="20"/>
      <c r="AG221" s="20"/>
      <c r="AH221" s="20"/>
      <c r="AL221" s="23"/>
    </row>
    <row r="222" spans="23:38" x14ac:dyDescent="0.25">
      <c r="W222" s="20"/>
      <c r="Y222" s="20"/>
      <c r="AE222" s="20"/>
      <c r="AF222" s="20"/>
      <c r="AG222" s="20"/>
      <c r="AH222" s="20"/>
      <c r="AL222" s="23"/>
    </row>
    <row r="223" spans="23:38" x14ac:dyDescent="0.25">
      <c r="W223" s="20"/>
      <c r="Y223" s="20"/>
      <c r="AE223" s="20"/>
      <c r="AF223" s="20"/>
      <c r="AG223" s="20"/>
      <c r="AH223" s="20"/>
      <c r="AL223" s="23"/>
    </row>
    <row r="224" spans="23:38" x14ac:dyDescent="0.25">
      <c r="W224" s="20"/>
      <c r="Y224" s="20"/>
      <c r="AE224" s="20"/>
      <c r="AF224" s="20"/>
      <c r="AG224" s="20"/>
      <c r="AH224" s="20"/>
      <c r="AL224" s="23"/>
    </row>
    <row r="225" spans="23:38" x14ac:dyDescent="0.25">
      <c r="W225" s="20"/>
      <c r="Y225" s="20"/>
      <c r="AE225" s="20"/>
      <c r="AF225" s="20"/>
      <c r="AG225" s="20"/>
      <c r="AH225" s="20"/>
      <c r="AL225" s="23"/>
    </row>
    <row r="226" spans="23:38" x14ac:dyDescent="0.25">
      <c r="W226" s="20"/>
      <c r="Y226" s="20"/>
      <c r="AE226" s="20"/>
      <c r="AF226" s="20"/>
      <c r="AG226" s="20"/>
      <c r="AH226" s="20"/>
      <c r="AL226" s="23"/>
    </row>
    <row r="227" spans="23:38" x14ac:dyDescent="0.25">
      <c r="W227" s="20"/>
      <c r="Y227" s="20"/>
      <c r="AE227" s="20"/>
      <c r="AF227" s="20"/>
      <c r="AG227" s="20"/>
      <c r="AH227" s="20"/>
      <c r="AL227" s="23"/>
    </row>
    <row r="228" spans="23:38" x14ac:dyDescent="0.25">
      <c r="W228" s="20"/>
      <c r="Y228" s="20"/>
      <c r="AE228" s="20"/>
      <c r="AF228" s="20"/>
      <c r="AG228" s="20"/>
      <c r="AH228" s="20"/>
      <c r="AL228" s="23"/>
    </row>
    <row r="229" spans="23:38" x14ac:dyDescent="0.25">
      <c r="W229" s="20"/>
      <c r="Y229" s="20"/>
      <c r="AE229" s="20"/>
      <c r="AF229" s="20"/>
      <c r="AG229" s="20"/>
      <c r="AH229" s="20"/>
      <c r="AL229" s="23"/>
    </row>
    <row r="230" spans="23:38" x14ac:dyDescent="0.25">
      <c r="W230" s="20"/>
      <c r="Y230" s="20"/>
      <c r="AE230" s="20"/>
      <c r="AF230" s="20"/>
      <c r="AG230" s="20"/>
      <c r="AH230" s="20"/>
      <c r="AL230" s="23"/>
    </row>
    <row r="231" spans="23:38" x14ac:dyDescent="0.25">
      <c r="W231" s="20"/>
      <c r="Y231" s="20"/>
      <c r="AE231" s="20"/>
      <c r="AF231" s="20"/>
      <c r="AG231" s="20"/>
      <c r="AH231" s="20"/>
      <c r="AL231" s="23"/>
    </row>
    <row r="232" spans="23:38" x14ac:dyDescent="0.25">
      <c r="W232" s="20"/>
      <c r="Y232" s="20"/>
      <c r="AE232" s="20"/>
      <c r="AF232" s="20"/>
      <c r="AG232" s="20"/>
      <c r="AH232" s="20"/>
      <c r="AL232" s="23"/>
    </row>
    <row r="233" spans="23:38" x14ac:dyDescent="0.25">
      <c r="W233" s="20"/>
      <c r="Y233" s="20"/>
      <c r="AE233" s="20"/>
      <c r="AF233" s="20"/>
      <c r="AG233" s="20"/>
      <c r="AH233" s="20"/>
      <c r="AL233" s="23"/>
    </row>
    <row r="234" spans="23:38" x14ac:dyDescent="0.25">
      <c r="W234" s="20"/>
      <c r="Y234" s="20"/>
      <c r="AE234" s="20"/>
      <c r="AF234" s="20"/>
      <c r="AG234" s="20"/>
      <c r="AH234" s="20"/>
      <c r="AL234" s="23"/>
    </row>
    <row r="235" spans="23:38" x14ac:dyDescent="0.25">
      <c r="W235" s="20"/>
      <c r="Y235" s="20"/>
      <c r="AE235" s="20"/>
      <c r="AF235" s="20"/>
      <c r="AG235" s="20"/>
      <c r="AH235" s="20"/>
      <c r="AL235" s="23"/>
    </row>
    <row r="236" spans="23:38" x14ac:dyDescent="0.25">
      <c r="W236" s="20"/>
      <c r="Y236" s="20"/>
      <c r="AE236" s="20"/>
      <c r="AF236" s="20"/>
      <c r="AG236" s="20"/>
      <c r="AH236" s="20"/>
      <c r="AL236" s="23"/>
    </row>
    <row r="237" spans="23:38" x14ac:dyDescent="0.25">
      <c r="W237" s="20"/>
      <c r="Y237" s="20"/>
      <c r="AE237" s="20"/>
      <c r="AF237" s="20"/>
      <c r="AG237" s="20"/>
      <c r="AH237" s="20"/>
      <c r="AL237" s="23"/>
    </row>
    <row r="238" spans="23:38" x14ac:dyDescent="0.25">
      <c r="W238" s="20"/>
      <c r="Y238" s="20"/>
      <c r="AE238" s="20"/>
      <c r="AF238" s="20"/>
      <c r="AG238" s="20"/>
      <c r="AH238" s="20"/>
      <c r="AL238" s="23"/>
    </row>
    <row r="239" spans="23:38" x14ac:dyDescent="0.25">
      <c r="W239" s="20"/>
      <c r="Y239" s="20"/>
      <c r="AE239" s="20"/>
      <c r="AF239" s="20"/>
      <c r="AG239" s="20"/>
      <c r="AH239" s="20"/>
      <c r="AL239" s="23"/>
    </row>
    <row r="240" spans="23:38" x14ac:dyDescent="0.25">
      <c r="W240" s="20"/>
      <c r="Y240" s="20"/>
      <c r="AE240" s="20"/>
      <c r="AF240" s="20"/>
      <c r="AG240" s="20"/>
      <c r="AH240" s="20"/>
      <c r="AL240" s="23"/>
    </row>
    <row r="241" spans="23:38" x14ac:dyDescent="0.25">
      <c r="W241" s="20"/>
      <c r="Y241" s="20"/>
      <c r="AE241" s="20"/>
      <c r="AF241" s="20"/>
      <c r="AG241" s="20"/>
      <c r="AH241" s="20"/>
      <c r="AL241" s="23"/>
    </row>
    <row r="242" spans="23:38" x14ac:dyDescent="0.25">
      <c r="W242" s="20"/>
      <c r="Y242" s="20"/>
      <c r="AE242" s="20"/>
      <c r="AF242" s="20"/>
      <c r="AG242" s="20"/>
      <c r="AH242" s="20"/>
      <c r="AL242" s="23"/>
    </row>
    <row r="243" spans="23:38" x14ac:dyDescent="0.25">
      <c r="W243" s="20"/>
      <c r="Y243" s="20"/>
      <c r="AE243" s="20"/>
      <c r="AF243" s="20"/>
      <c r="AG243" s="20"/>
      <c r="AH243" s="20"/>
      <c r="AL243" s="23"/>
    </row>
    <row r="244" spans="23:38" x14ac:dyDescent="0.25">
      <c r="W244" s="20"/>
      <c r="Y244" s="20"/>
      <c r="AE244" s="20"/>
      <c r="AF244" s="20"/>
      <c r="AG244" s="20"/>
      <c r="AH244" s="20"/>
      <c r="AL244" s="23"/>
    </row>
    <row r="245" spans="23:38" x14ac:dyDescent="0.25">
      <c r="W245" s="20"/>
      <c r="Y245" s="20"/>
      <c r="AE245" s="20"/>
      <c r="AF245" s="20"/>
      <c r="AG245" s="20"/>
      <c r="AH245" s="20"/>
      <c r="AL245" s="23"/>
    </row>
    <row r="246" spans="23:38" x14ac:dyDescent="0.25">
      <c r="W246" s="20"/>
      <c r="Y246" s="20"/>
      <c r="AE246" s="20"/>
      <c r="AF246" s="20"/>
      <c r="AG246" s="20"/>
      <c r="AH246" s="20"/>
      <c r="AL246" s="23"/>
    </row>
    <row r="247" spans="23:38" x14ac:dyDescent="0.25">
      <c r="W247" s="20"/>
      <c r="Y247" s="20"/>
      <c r="AE247" s="20"/>
      <c r="AF247" s="20"/>
      <c r="AG247" s="20"/>
      <c r="AH247" s="20"/>
      <c r="AL247" s="23"/>
    </row>
    <row r="248" spans="23:38" x14ac:dyDescent="0.25">
      <c r="W248" s="20"/>
      <c r="Y248" s="20"/>
      <c r="AE248" s="20"/>
      <c r="AF248" s="20"/>
      <c r="AG248" s="20"/>
      <c r="AH248" s="20"/>
      <c r="AL248" s="23"/>
    </row>
    <row r="249" spans="23:38" x14ac:dyDescent="0.25">
      <c r="W249" s="20"/>
      <c r="Y249" s="20"/>
      <c r="AE249" s="20"/>
      <c r="AF249" s="20"/>
      <c r="AG249" s="20"/>
      <c r="AH249" s="20"/>
      <c r="AL249" s="23"/>
    </row>
    <row r="250" spans="23:38" x14ac:dyDescent="0.25">
      <c r="W250" s="20"/>
      <c r="Y250" s="20"/>
      <c r="AE250" s="20"/>
      <c r="AF250" s="20"/>
      <c r="AG250" s="20"/>
      <c r="AH250" s="20"/>
      <c r="AL250" s="23"/>
    </row>
    <row r="251" spans="23:38" x14ac:dyDescent="0.25">
      <c r="W251" s="20"/>
      <c r="Y251" s="20"/>
      <c r="AE251" s="20"/>
      <c r="AF251" s="20"/>
      <c r="AG251" s="20"/>
      <c r="AH251" s="20"/>
      <c r="AL251" s="23"/>
    </row>
    <row r="252" spans="23:38" x14ac:dyDescent="0.25">
      <c r="W252" s="20"/>
      <c r="Y252" s="20"/>
      <c r="AE252" s="20"/>
      <c r="AF252" s="20"/>
      <c r="AG252" s="20"/>
      <c r="AH252" s="20"/>
      <c r="AL252" s="23"/>
    </row>
    <row r="253" spans="23:38" x14ac:dyDescent="0.25">
      <c r="W253" s="20"/>
      <c r="Y253" s="20"/>
      <c r="AE253" s="20"/>
      <c r="AF253" s="20"/>
      <c r="AG253" s="20"/>
      <c r="AH253" s="20"/>
      <c r="AL253" s="23"/>
    </row>
    <row r="254" spans="23:38" x14ac:dyDescent="0.25">
      <c r="W254" s="20"/>
      <c r="Y254" s="20"/>
      <c r="AE254" s="20"/>
      <c r="AF254" s="20"/>
      <c r="AG254" s="20"/>
      <c r="AH254" s="20"/>
      <c r="AL254" s="23"/>
    </row>
    <row r="255" spans="23:38" x14ac:dyDescent="0.25">
      <c r="W255" s="20"/>
      <c r="Y255" s="20"/>
      <c r="AE255" s="20"/>
      <c r="AF255" s="20"/>
      <c r="AG255" s="20"/>
      <c r="AH255" s="20"/>
      <c r="AL255" s="23"/>
    </row>
    <row r="256" spans="23:38" x14ac:dyDescent="0.25">
      <c r="W256" s="20"/>
      <c r="Y256" s="20"/>
      <c r="AE256" s="20"/>
      <c r="AF256" s="20"/>
      <c r="AG256" s="20"/>
      <c r="AH256" s="20"/>
      <c r="AL256" s="23"/>
    </row>
    <row r="257" spans="23:38" x14ac:dyDescent="0.25">
      <c r="W257" s="20"/>
      <c r="Y257" s="20"/>
      <c r="AE257" s="20"/>
      <c r="AF257" s="20"/>
      <c r="AG257" s="20"/>
      <c r="AH257" s="20"/>
      <c r="AL257" s="23"/>
    </row>
    <row r="258" spans="23:38" x14ac:dyDescent="0.25">
      <c r="W258" s="20"/>
      <c r="Y258" s="20"/>
      <c r="AE258" s="20"/>
      <c r="AF258" s="20"/>
      <c r="AG258" s="20"/>
      <c r="AH258" s="20"/>
      <c r="AL258" s="23"/>
    </row>
    <row r="259" spans="23:38" x14ac:dyDescent="0.25">
      <c r="W259" s="20"/>
      <c r="Y259" s="20"/>
      <c r="AE259" s="20"/>
      <c r="AF259" s="20"/>
      <c r="AG259" s="20"/>
      <c r="AH259" s="20"/>
      <c r="AL259" s="23"/>
    </row>
    <row r="260" spans="23:38" x14ac:dyDescent="0.25">
      <c r="W260" s="20"/>
      <c r="Y260" s="20"/>
      <c r="AE260" s="20"/>
      <c r="AF260" s="20"/>
      <c r="AG260" s="20"/>
      <c r="AH260" s="20"/>
      <c r="AL260" s="23"/>
    </row>
    <row r="261" spans="23:38" x14ac:dyDescent="0.25">
      <c r="W261" s="20"/>
      <c r="Y261" s="20"/>
      <c r="AE261" s="20"/>
      <c r="AF261" s="20"/>
      <c r="AG261" s="20"/>
      <c r="AH261" s="20"/>
      <c r="AL261" s="23"/>
    </row>
    <row r="262" spans="23:38" x14ac:dyDescent="0.25">
      <c r="W262" s="20"/>
      <c r="Y262" s="20"/>
      <c r="AE262" s="20"/>
      <c r="AF262" s="20"/>
      <c r="AG262" s="20"/>
      <c r="AH262" s="20"/>
      <c r="AL262" s="23"/>
    </row>
    <row r="263" spans="23:38" x14ac:dyDescent="0.25">
      <c r="W263" s="20"/>
      <c r="Y263" s="20"/>
      <c r="AE263" s="20"/>
      <c r="AF263" s="20"/>
      <c r="AG263" s="20"/>
      <c r="AH263" s="20"/>
      <c r="AL263" s="23"/>
    </row>
    <row r="264" spans="23:38" x14ac:dyDescent="0.25">
      <c r="W264" s="20"/>
      <c r="Y264" s="20"/>
      <c r="AE264" s="20"/>
      <c r="AF264" s="20"/>
      <c r="AG264" s="20"/>
      <c r="AH264" s="20"/>
      <c r="AL264" s="23"/>
    </row>
    <row r="265" spans="23:38" x14ac:dyDescent="0.25">
      <c r="W265" s="20"/>
      <c r="Y265" s="20"/>
      <c r="AE265" s="20"/>
      <c r="AF265" s="20"/>
      <c r="AG265" s="20"/>
      <c r="AH265" s="20"/>
      <c r="AL265" s="23"/>
    </row>
    <row r="266" spans="23:38" x14ac:dyDescent="0.25">
      <c r="W266" s="20"/>
      <c r="Y266" s="20"/>
      <c r="AE266" s="20"/>
      <c r="AF266" s="20"/>
      <c r="AG266" s="20"/>
      <c r="AH266" s="20"/>
      <c r="AL266" s="23"/>
    </row>
    <row r="267" spans="23:38" x14ac:dyDescent="0.25">
      <c r="W267" s="20"/>
      <c r="Y267" s="20"/>
      <c r="AE267" s="20"/>
      <c r="AF267" s="20"/>
      <c r="AG267" s="20"/>
      <c r="AH267" s="20"/>
      <c r="AL267" s="23"/>
    </row>
    <row r="268" spans="23:38" x14ac:dyDescent="0.25">
      <c r="W268" s="20"/>
      <c r="Y268" s="20"/>
      <c r="AE268" s="20"/>
      <c r="AF268" s="20"/>
      <c r="AG268" s="20"/>
      <c r="AH268" s="20"/>
      <c r="AL268" s="23"/>
    </row>
    <row r="269" spans="23:38" x14ac:dyDescent="0.25">
      <c r="W269" s="20"/>
      <c r="Y269" s="20"/>
      <c r="AE269" s="20"/>
      <c r="AF269" s="20"/>
      <c r="AG269" s="20"/>
      <c r="AH269" s="20"/>
      <c r="AL269" s="23"/>
    </row>
    <row r="270" spans="23:38" x14ac:dyDescent="0.25">
      <c r="W270" s="20"/>
      <c r="Y270" s="20"/>
      <c r="AE270" s="20"/>
      <c r="AF270" s="20"/>
      <c r="AG270" s="20"/>
      <c r="AH270" s="20"/>
      <c r="AL270" s="23"/>
    </row>
    <row r="271" spans="23:38" x14ac:dyDescent="0.25">
      <c r="W271" s="20"/>
      <c r="Y271" s="20"/>
      <c r="AE271" s="20"/>
      <c r="AF271" s="20"/>
      <c r="AG271" s="20"/>
      <c r="AH271" s="20"/>
      <c r="AL271" s="23"/>
    </row>
    <row r="272" spans="23:38" x14ac:dyDescent="0.25">
      <c r="W272" s="20"/>
      <c r="Y272" s="20"/>
      <c r="AE272" s="20"/>
      <c r="AF272" s="20"/>
      <c r="AG272" s="20"/>
      <c r="AH272" s="20"/>
      <c r="AL272" s="23"/>
    </row>
    <row r="273" spans="23:38" x14ac:dyDescent="0.25">
      <c r="W273" s="20"/>
      <c r="Y273" s="20"/>
      <c r="AE273" s="20"/>
      <c r="AF273" s="20"/>
      <c r="AG273" s="20"/>
      <c r="AH273" s="20"/>
      <c r="AL273" s="23"/>
    </row>
    <row r="274" spans="23:38" x14ac:dyDescent="0.25">
      <c r="W274" s="20"/>
      <c r="Y274" s="20"/>
      <c r="AE274" s="20"/>
      <c r="AF274" s="20"/>
      <c r="AG274" s="20"/>
      <c r="AH274" s="20"/>
      <c r="AL274" s="23"/>
    </row>
    <row r="275" spans="23:38" x14ac:dyDescent="0.25">
      <c r="W275" s="20"/>
      <c r="Y275" s="20"/>
      <c r="AE275" s="20"/>
      <c r="AF275" s="20"/>
      <c r="AG275" s="20"/>
      <c r="AH275" s="20"/>
      <c r="AL275" s="23"/>
    </row>
    <row r="276" spans="23:38" x14ac:dyDescent="0.25">
      <c r="W276" s="20"/>
      <c r="Y276" s="20"/>
      <c r="AE276" s="20"/>
      <c r="AF276" s="20"/>
      <c r="AG276" s="20"/>
      <c r="AH276" s="20"/>
      <c r="AL276" s="23"/>
    </row>
  </sheetData>
  <sheetProtection formatCells="0" formatColumns="0" formatRows="0"/>
  <autoFilter ref="A1:BB12"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autoFilter>
  <mergeCells count="140">
    <mergeCell ref="X9:X10"/>
    <mergeCell ref="Z9:Z10"/>
    <mergeCell ref="M9:M10"/>
    <mergeCell ref="O9:O10"/>
    <mergeCell ref="Q9:Q10"/>
    <mergeCell ref="M7:M8"/>
    <mergeCell ref="P4:P6"/>
    <mergeCell ref="U7:U8"/>
    <mergeCell ref="V7:V8"/>
    <mergeCell ref="W7:W8"/>
    <mergeCell ref="Q4:Q6"/>
    <mergeCell ref="S4:S6"/>
    <mergeCell ref="T4:T6"/>
    <mergeCell ref="I4:I6"/>
    <mergeCell ref="J4:J6"/>
    <mergeCell ref="K4:K6"/>
    <mergeCell ref="L4:L6"/>
    <mergeCell ref="M4:M6"/>
    <mergeCell ref="O4:O6"/>
    <mergeCell ref="N4:N6"/>
    <mergeCell ref="S11:S12"/>
    <mergeCell ref="T11:T12"/>
    <mergeCell ref="A11:A12"/>
    <mergeCell ref="B11:B12"/>
    <mergeCell ref="C11:C12"/>
    <mergeCell ref="D11:D12"/>
    <mergeCell ref="E11:E12"/>
    <mergeCell ref="F11:F12"/>
    <mergeCell ref="G11:G12"/>
    <mergeCell ref="H11:H12"/>
    <mergeCell ref="I11:I12"/>
    <mergeCell ref="AR5:AR6"/>
    <mergeCell ref="AS5:AS6"/>
    <mergeCell ref="U4:U6"/>
    <mergeCell ref="Z7:Z8"/>
    <mergeCell ref="AS2:AS3"/>
    <mergeCell ref="AQ2:AQ3"/>
    <mergeCell ref="AR2:AR3"/>
    <mergeCell ref="AA11:AA12"/>
    <mergeCell ref="U9:U10"/>
    <mergeCell ref="U11:U12"/>
    <mergeCell ref="X11:X12"/>
    <mergeCell ref="V11:V12"/>
    <mergeCell ref="AB4:AB6"/>
    <mergeCell ref="Z4:Z6"/>
    <mergeCell ref="X4:X6"/>
    <mergeCell ref="V4:V6"/>
    <mergeCell ref="AM7:AM8"/>
    <mergeCell ref="AN7:AN8"/>
    <mergeCell ref="AP5:AP6"/>
    <mergeCell ref="AK2:AM3"/>
    <mergeCell ref="AN2:AN3"/>
    <mergeCell ref="X7:X8"/>
    <mergeCell ref="Y7:Y8"/>
    <mergeCell ref="AA7:AA8"/>
    <mergeCell ref="AB11:AB12"/>
    <mergeCell ref="AM11:AM12"/>
    <mergeCell ref="AN11:AN12"/>
    <mergeCell ref="AN9:AN10"/>
    <mergeCell ref="J11:J12"/>
    <mergeCell ref="K11:K12"/>
    <mergeCell ref="L11:L12"/>
    <mergeCell ref="M11:M12"/>
    <mergeCell ref="O11:O12"/>
    <mergeCell ref="Q11:Q12"/>
    <mergeCell ref="N11:N12"/>
    <mergeCell ref="P11:P12"/>
    <mergeCell ref="Z11:Z12"/>
    <mergeCell ref="K9:K10"/>
    <mergeCell ref="L9:L10"/>
    <mergeCell ref="N9:N10"/>
    <mergeCell ref="P9:P10"/>
    <mergeCell ref="R9:R10"/>
    <mergeCell ref="V9:V10"/>
    <mergeCell ref="T9:T10"/>
    <mergeCell ref="AA9:AA10"/>
    <mergeCell ref="AB9:AB10"/>
    <mergeCell ref="AM9:AM10"/>
    <mergeCell ref="R11:R12"/>
    <mergeCell ref="AB7:AB8"/>
    <mergeCell ref="A4:A6"/>
    <mergeCell ref="B4:B6"/>
    <mergeCell ref="C4:C6"/>
    <mergeCell ref="D4:D6"/>
    <mergeCell ref="E4:E6"/>
    <mergeCell ref="F4:F6"/>
    <mergeCell ref="F9:F10"/>
    <mergeCell ref="G9:G10"/>
    <mergeCell ref="H9:H10"/>
    <mergeCell ref="I9:I10"/>
    <mergeCell ref="J9:J10"/>
    <mergeCell ref="S7:S8"/>
    <mergeCell ref="T7:T8"/>
    <mergeCell ref="A9:A10"/>
    <mergeCell ref="B9:B10"/>
    <mergeCell ref="C9:C10"/>
    <mergeCell ref="D9:D10"/>
    <mergeCell ref="E9:E10"/>
    <mergeCell ref="I7:I8"/>
    <mergeCell ref="J7:J8"/>
    <mergeCell ref="K7:K8"/>
    <mergeCell ref="L7:L8"/>
    <mergeCell ref="S9:S10"/>
    <mergeCell ref="A7:A8"/>
    <mergeCell ref="B7:B8"/>
    <mergeCell ref="C7:C8"/>
    <mergeCell ref="N7:N8"/>
    <mergeCell ref="O7:O8"/>
    <mergeCell ref="P7:P8"/>
    <mergeCell ref="Q7:Q8"/>
    <mergeCell ref="R7:R8"/>
    <mergeCell ref="D7:D8"/>
    <mergeCell ref="E7:E8"/>
    <mergeCell ref="F7:F8"/>
    <mergeCell ref="G7:G8"/>
    <mergeCell ref="H7:H8"/>
    <mergeCell ref="AU2:BR2"/>
    <mergeCell ref="AO1:BR1"/>
    <mergeCell ref="AO2:AP3"/>
    <mergeCell ref="AA4:AA6"/>
    <mergeCell ref="Y4:Y6"/>
    <mergeCell ref="G4:G6"/>
    <mergeCell ref="H4:H6"/>
    <mergeCell ref="G3:H3"/>
    <mergeCell ref="AI3:AJ3"/>
    <mergeCell ref="AC2:AC3"/>
    <mergeCell ref="AD2:AG2"/>
    <mergeCell ref="AH2:AH3"/>
    <mergeCell ref="AN4:AN6"/>
    <mergeCell ref="AM4:AM6"/>
    <mergeCell ref="W4:W6"/>
    <mergeCell ref="AT5:AT6"/>
    <mergeCell ref="AT2:AT3"/>
    <mergeCell ref="U1:AB2"/>
    <mergeCell ref="AL1:AN1"/>
    <mergeCell ref="AQ5:AQ6"/>
    <mergeCell ref="A1:T2"/>
    <mergeCell ref="AC1:AJ1"/>
    <mergeCell ref="R4:R6"/>
    <mergeCell ref="AI2:AJ2"/>
  </mergeCells>
  <conditionalFormatting sqref="AC4 AK4:AL8">
    <cfRule type="containsText" dxfId="329" priority="139" operator="containsText" text="MEDIA">
      <formula>NOT(ISERROR(SEARCH("MEDIA",AC4)))</formula>
    </cfRule>
    <cfRule type="containsText" dxfId="328" priority="140" operator="containsText" text="ALTA">
      <formula>NOT(ISERROR(SEARCH("ALTA",AC4)))</formula>
    </cfRule>
  </conditionalFormatting>
  <conditionalFormatting sqref="AC10:AC11">
    <cfRule type="containsText" dxfId="327" priority="87" operator="containsText" text="BAJA">
      <formula>NOT(ISERROR(SEARCH("BAJA",AC10)))</formula>
    </cfRule>
    <cfRule type="containsText" dxfId="326" priority="89" operator="containsText" text="ALTA">
      <formula>NOT(ISERROR(SEARCH("ALTA",AC10)))</formula>
    </cfRule>
    <cfRule type="containsText" dxfId="325" priority="88" operator="containsText" text="MEDIA">
      <formula>NOT(ISERROR(SEARCH("MEDIA",AC10)))</formula>
    </cfRule>
  </conditionalFormatting>
  <conditionalFormatting sqref="AC13:AD13">
    <cfRule type="containsText" dxfId="324" priority="86" operator="containsText" text="ALTA">
      <formula>NOT(ISERROR(SEARCH("ALTA",AC13)))</formula>
    </cfRule>
    <cfRule type="containsText" dxfId="323" priority="85" operator="containsText" text="MEDIA">
      <formula>NOT(ISERROR(SEARCH("MEDIA",AC13)))</formula>
    </cfRule>
    <cfRule type="containsText" dxfId="322" priority="84" operator="containsText" text="BAJA">
      <formula>NOT(ISERROR(SEARCH("BAJA",AC13)))</formula>
    </cfRule>
  </conditionalFormatting>
  <conditionalFormatting sqref="AI13">
    <cfRule type="containsText" dxfId="321" priority="65" operator="containsText" text="MEDIA">
      <formula>NOT(ISERROR(SEARCH("MEDIA",AI13)))</formula>
    </cfRule>
    <cfRule type="containsText" dxfId="320" priority="66" operator="containsText" text="ALTA">
      <formula>NOT(ISERROR(SEARCH("ALTA",AI13)))</formula>
    </cfRule>
    <cfRule type="containsText" dxfId="319" priority="64" operator="containsText" text="BAJA">
      <formula>NOT(ISERROR(SEARCH("BAJA",AI13)))</formula>
    </cfRule>
  </conditionalFormatting>
  <conditionalFormatting sqref="AI14:AJ14">
    <cfRule type="containsText" dxfId="318" priority="63" operator="containsText" text="ALTA">
      <formula>NOT(ISERROR(SEARCH("ALTA",AI14)))</formula>
    </cfRule>
    <cfRule type="containsText" dxfId="317" priority="62" operator="containsText" text="MEDIA">
      <formula>NOT(ISERROR(SEARCH("MEDIA",AI14)))</formula>
    </cfRule>
    <cfRule type="containsText" dxfId="316" priority="61" operator="containsText" text="BAJA">
      <formula>NOT(ISERROR(SEARCH("BAJA",AI14)))</formula>
    </cfRule>
  </conditionalFormatting>
  <conditionalFormatting sqref="AK4:AL8 AC4">
    <cfRule type="containsText" dxfId="315" priority="138" operator="containsText" text="BAJA">
      <formula>NOT(ISERROR(SEARCH("BAJA",AC4)))</formula>
    </cfRule>
  </conditionalFormatting>
  <conditionalFormatting sqref="AK13:AL14">
    <cfRule type="containsText" dxfId="314" priority="47" operator="containsText" text="ALTA">
      <formula>NOT(ISERROR(SEARCH("ALTA",AK13)))</formula>
    </cfRule>
    <cfRule type="containsText" dxfId="313" priority="45" operator="containsText" text="BAJA">
      <formula>NOT(ISERROR(SEARCH("BAJA",AK13)))</formula>
    </cfRule>
    <cfRule type="containsText" dxfId="312" priority="46" operator="containsText" text="MEDIA">
      <formula>NOT(ISERROR(SEARCH("MEDIA",AK13)))</formula>
    </cfRule>
  </conditionalFormatting>
  <conditionalFormatting sqref="AL4:AL14">
    <cfRule type="cellIs" dxfId="311" priority="43" operator="between">
      <formula>26%</formula>
      <formula>50%</formula>
    </cfRule>
    <cfRule type="cellIs" dxfId="310" priority="44" operator="between">
      <formula>0%</formula>
      <formula>25%</formula>
    </cfRule>
    <cfRule type="cellIs" dxfId="309" priority="41" operator="greaterThan">
      <formula>75%</formula>
    </cfRule>
    <cfRule type="cellIs" dxfId="308" priority="42" operator="between">
      <formula>51%</formula>
      <formula>75%</formula>
    </cfRule>
  </conditionalFormatting>
  <conditionalFormatting sqref="AL9:AL12">
    <cfRule type="containsText" dxfId="307" priority="94" operator="containsText" text="BAJA">
      <formula>NOT(ISERROR(SEARCH("BAJA",AL9)))</formula>
    </cfRule>
    <cfRule type="containsText" dxfId="306" priority="95" operator="containsText" text="MEDIA">
      <formula>NOT(ISERROR(SEARCH("MEDIA",AL9)))</formula>
    </cfRule>
    <cfRule type="containsText" dxfId="305" priority="96" operator="containsText" text="ALTA">
      <formula>NOT(ISERROR(SEARCH("ALTA",AL9)))</formula>
    </cfRule>
  </conditionalFormatting>
  <conditionalFormatting sqref="AO13:AO14">
    <cfRule type="containsText" dxfId="304" priority="38" operator="containsText" text="BAJA">
      <formula>NOT(ISERROR(SEARCH("BAJA",AO13)))</formula>
    </cfRule>
    <cfRule type="containsText" dxfId="303" priority="40" operator="containsText" text="ALTA">
      <formula>NOT(ISERROR(SEARCH("ALTA",AO13)))</formula>
    </cfRule>
    <cfRule type="containsText" dxfId="302" priority="39" operator="containsText" text="MEDIA">
      <formula>NOT(ISERROR(SEARCH("MEDIA",AO13)))</formula>
    </cfRule>
  </conditionalFormatting>
  <conditionalFormatting sqref="AP13">
    <cfRule type="containsText" dxfId="301" priority="2" operator="containsText" text="MEDIA">
      <formula>NOT(ISERROR(SEARCH("MEDIA",AP13)))</formula>
    </cfRule>
    <cfRule type="containsText" dxfId="300" priority="3" operator="containsText" text="ALTA">
      <formula>NOT(ISERROR(SEARCH("ALTA",AP13)))</formula>
    </cfRule>
    <cfRule type="containsText" dxfId="299" priority="1" operator="containsText" text="BAJA">
      <formula>NOT(ISERROR(SEARCH("BAJA",AP13)))</formula>
    </cfRule>
  </conditionalFormatting>
  <dataValidations count="2">
    <dataValidation type="list" allowBlank="1" showInputMessage="1" showErrorMessage="1" sqref="A4 A7 A13:A14" xr:uid="{00000000-0002-0000-1000-000000000000}">
      <formula1>"SI,NO"</formula1>
    </dataValidation>
    <dataValidation type="list" allowBlank="1" showInputMessage="1" showErrorMessage="1" sqref="AF4:AF10" xr:uid="{00000000-0002-0000-1000-000001000000}">
      <formula1>"Manual,Automático"</formula1>
    </dataValidation>
  </dataValidations>
  <hyperlinks>
    <hyperlink ref="AW12" r:id="rId1" xr:uid="{B0B2C78D-3B9A-4232-8785-BA404B6CE853}"/>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4">
        <x14:dataValidation type="list" allowBlank="1" showInputMessage="1" showErrorMessage="1" xr:uid="{28EC7C9E-59C2-4B16-B774-7B1039C606AD}">
          <x14:formula1>
            <xm:f>Listas!$R$2:$R$3</xm:f>
          </x14:formula1>
          <xm:sqref>BO4:BO14 BJ4:BJ14 BE4:BE14</xm:sqref>
        </x14:dataValidation>
        <x14:dataValidation type="list" allowBlank="1" showInputMessage="1" showErrorMessage="1" xr:uid="{2FEAF83A-ABC2-4CA8-924D-BFF8FF8EAF7D}">
          <x14:formula1>
            <xm:f>Listas!$K$2:$K$5</xm:f>
          </x14:formula1>
          <xm:sqref>S13</xm:sqref>
        </x14:dataValidation>
        <x14:dataValidation type="list" allowBlank="1" showInputMessage="1" showErrorMessage="1" xr:uid="{F6F67C4A-DAD5-4318-89E2-64B0344E9E7B}">
          <x14:formula1>
            <xm:f>Listas!$K$2:$K$6</xm:f>
          </x14:formula1>
          <xm:sqref>S14</xm:sqref>
        </x14:dataValidation>
        <x14:dataValidation type="list" allowBlank="1" showInputMessage="1" showErrorMessage="1" xr:uid="{DC602D68-C114-4395-8629-ABC9EF24A8C8}">
          <x14:formula1>
            <xm:f>Listas!$M$2:$M$15</xm:f>
          </x14:formula1>
          <xm:sqref>B13:B14</xm:sqref>
        </x14:dataValidation>
        <x14:dataValidation type="list" allowBlank="1" showInputMessage="1" showErrorMessage="1" xr:uid="{7D01692E-4A0E-49CB-83BB-87702F6EE468}">
          <x14:formula1>
            <xm:f>Listas!$L$2:$L$5</xm:f>
          </x14:formula1>
          <xm:sqref>T13:T14</xm:sqref>
        </x14:dataValidation>
        <x14:dataValidation type="list" allowBlank="1" showInputMessage="1" showErrorMessage="1" xr:uid="{39F0BF16-1C4A-4F46-BDB8-5FDB1370391A}">
          <x14:formula1>
            <xm:f>Listas!$Q$2:$Q$8</xm:f>
          </x14:formula1>
          <xm:sqref>J13:J14</xm:sqref>
        </x14:dataValidation>
        <x14:dataValidation type="list" allowBlank="1" showInputMessage="1" showErrorMessage="1" xr:uid="{2A0BEA43-44C8-43C1-9C00-960754E75D7F}">
          <x14:formula1>
            <xm:f>Listas!$N$2:$N$7</xm:f>
          </x14:formula1>
          <xm:sqref>M13:M14</xm:sqref>
        </x14:dataValidation>
        <x14:dataValidation type="list" allowBlank="1" showInputMessage="1" showErrorMessage="1" xr:uid="{3FB19E91-CADD-4EE2-8A52-FD71DC788F2C}">
          <x14:formula1>
            <xm:f>Listas!$O$2:$O$7</xm:f>
          </x14:formula1>
          <xm:sqref>O13:O14</xm:sqref>
        </x14:dataValidation>
        <x14:dataValidation type="list" allowBlank="1" showInputMessage="1" showErrorMessage="1" xr:uid="{E0A2BF55-A20A-4877-ACA4-7A50B09D2733}">
          <x14:formula1>
            <xm:f>Listas!$P$2:$P$7</xm:f>
          </x14:formula1>
          <xm:sqref>Q13:Q14</xm:sqref>
        </x14:dataValidation>
        <x14:dataValidation type="list" allowBlank="1" showInputMessage="1" showErrorMessage="1" xr:uid="{DCE36050-C5E7-4600-A33D-F1D1F1E22C4E}">
          <x14:formula1>
            <xm:f>Listas!$F$2:$F$4</xm:f>
          </x14:formula1>
          <xm:sqref>AD13:AD14</xm:sqref>
        </x14:dataValidation>
        <x14:dataValidation type="list" allowBlank="1" showInputMessage="1" showErrorMessage="1" xr:uid="{6085A776-7625-4710-B029-8769D6C9EA24}">
          <x14:formula1>
            <xm:f>Listas!$H$2:$H$3</xm:f>
          </x14:formula1>
          <xm:sqref>AK14 AI13</xm:sqref>
        </x14:dataValidation>
        <x14:dataValidation type="list" allowBlank="1" showInputMessage="1" showErrorMessage="1" xr:uid="{DCC0BE89-5C09-4BFF-B07E-CC601C461CC0}">
          <x14:formula1>
            <xm:f>Listas!$G$2:$G$11</xm:f>
          </x14:formula1>
          <xm:sqref>C13:C14</xm:sqref>
        </x14:dataValidation>
        <x14:dataValidation type="list" allowBlank="1" showInputMessage="1" showErrorMessage="1" xr:uid="{C5E8E19C-300C-4A69-90FF-CF6A4050EBF9}">
          <x14:formula1>
            <xm:f>Listas!$C$2:$C$8</xm:f>
          </x14:formula1>
          <xm:sqref>E13:E14</xm:sqref>
        </x14:dataValidation>
        <x14:dataValidation type="list" allowBlank="1" showInputMessage="1" showErrorMessage="1" xr:uid="{19B9EF8A-D9A5-4137-B2E5-C1184AAE3DAC}">
          <x14:formula1>
            <xm:f>Listas!$B$2:$B$7</xm:f>
          </x14:formula1>
          <xm:sqref>D13:D14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3990-9066-4304-95CB-B753CF18FA18}">
  <dimension ref="A1:BO267"/>
  <sheetViews>
    <sheetView topLeftCell="A11" zoomScale="77" zoomScaleNormal="85" workbookViewId="0">
      <selection activeCell="C12" sqref="C12"/>
    </sheetView>
  </sheetViews>
  <sheetFormatPr baseColWidth="10" defaultColWidth="11.42578125" defaultRowHeight="35.1"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51.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1" hidden="1" customWidth="1"/>
    <col min="48" max="49" width="41.5703125" style="71" hidden="1" customWidth="1"/>
    <col min="50" max="50" width="14.85546875" style="1" hidden="1" customWidth="1"/>
    <col min="51" max="51" width="46.7109375" style="1" hidden="1" customWidth="1"/>
    <col min="52" max="52" width="17.85546875" style="1" hidden="1" customWidth="1"/>
    <col min="53" max="53" width="14.85546875" style="1" customWidth="1"/>
    <col min="54" max="54" width="25.7109375" style="1" customWidth="1"/>
    <col min="55" max="55" width="23.28515625" style="1" customWidth="1"/>
    <col min="56" max="56" width="26.140625" style="1" customWidth="1"/>
    <col min="57" max="57" width="38" style="1" customWidth="1"/>
    <col min="58" max="58" width="17.7109375" style="1" customWidth="1"/>
    <col min="59" max="59" width="36.28515625" style="1" customWidth="1"/>
    <col min="60" max="60" width="26.7109375" style="1" customWidth="1"/>
    <col min="61" max="61" width="30.28515625" style="1" customWidth="1"/>
    <col min="62" max="62" width="34.28515625" style="1" customWidth="1"/>
    <col min="63" max="63" width="14.42578125" style="1" customWidth="1"/>
    <col min="64" max="64" width="27.5703125" style="1" customWidth="1"/>
    <col min="65" max="65" width="24.5703125" style="1" customWidth="1"/>
    <col min="66" max="66" width="32.7109375" style="1" customWidth="1"/>
    <col min="67" max="67" width="34.85546875" style="1" customWidth="1"/>
    <col min="68" max="241" width="11.42578125" style="1"/>
    <col min="242" max="242" width="21.85546875" style="1" customWidth="1"/>
    <col min="243" max="243" width="13.85546875" style="1" customWidth="1"/>
    <col min="244" max="244" width="38.7109375" style="1" customWidth="1"/>
    <col min="245" max="245" width="3" style="1" bestFit="1" customWidth="1"/>
    <col min="246" max="246" width="32.28515625" style="1" customWidth="1"/>
    <col min="247" max="247" width="46.28515625" style="1" customWidth="1"/>
    <col min="248" max="248" width="19" style="1" customWidth="1"/>
    <col min="249" max="249" width="0" style="1" hidden="1" customWidth="1"/>
    <col min="250" max="250" width="17.7109375" style="1" customWidth="1"/>
    <col min="251" max="251" width="0" style="1" hidden="1" customWidth="1"/>
    <col min="252" max="252" width="22.28515625" style="1" customWidth="1"/>
    <col min="253" max="253" width="5.28515625" style="1" customWidth="1"/>
    <col min="254" max="254" width="36.28515625" style="1" customWidth="1"/>
    <col min="255" max="255" width="5.7109375" style="1" customWidth="1"/>
    <col min="256" max="256" width="0" style="1" hidden="1" customWidth="1"/>
    <col min="257" max="257" width="20.7109375" style="1" customWidth="1"/>
    <col min="258" max="258" width="4.85546875" style="1" customWidth="1"/>
    <col min="259" max="259" width="0" style="1" hidden="1" customWidth="1"/>
    <col min="260" max="260" width="24.7109375" style="1" customWidth="1"/>
    <col min="261" max="261" width="12.28515625" style="1" customWidth="1"/>
    <col min="262" max="262" width="0" style="1" hidden="1" customWidth="1"/>
    <col min="263" max="263" width="3.42578125" style="1" customWidth="1"/>
    <col min="264" max="264" width="0" style="1" hidden="1" customWidth="1"/>
    <col min="265" max="265" width="17.7109375" style="1" customWidth="1"/>
    <col min="266" max="266" width="3.42578125" style="1" customWidth="1"/>
    <col min="267" max="267" width="0" style="1" hidden="1" customWidth="1"/>
    <col min="268" max="268" width="23.7109375" style="1" customWidth="1"/>
    <col min="269" max="269" width="10" style="1" customWidth="1"/>
    <col min="270" max="270" width="0" style="1" hidden="1" customWidth="1"/>
    <col min="271" max="272" width="14.7109375" style="1" customWidth="1"/>
    <col min="273" max="273" width="12.85546875" style="1" customWidth="1"/>
    <col min="274" max="274" width="3.28515625" style="1" customWidth="1"/>
    <col min="275" max="275" width="30.28515625" style="1" customWidth="1"/>
    <col min="276" max="276" width="5" style="1" customWidth="1"/>
    <col min="277" max="277" width="0" style="1" hidden="1" customWidth="1"/>
    <col min="278" max="278" width="14.28515625" style="1" customWidth="1"/>
    <col min="279" max="279" width="5.7109375" style="1" customWidth="1"/>
    <col min="280" max="280" width="0" style="1" hidden="1" customWidth="1"/>
    <col min="281" max="281" width="17.28515625" style="1" customWidth="1"/>
    <col min="282" max="282" width="12.7109375" style="1" customWidth="1"/>
    <col min="283" max="283" width="0" style="1" hidden="1" customWidth="1"/>
    <col min="284" max="284" width="5.28515625" style="1" customWidth="1"/>
    <col min="285" max="285" width="0" style="1" hidden="1" customWidth="1"/>
    <col min="286" max="286" width="17" style="1" customWidth="1"/>
    <col min="287" max="287" width="6.28515625" style="1" customWidth="1"/>
    <col min="288" max="288" width="0" style="1" hidden="1" customWidth="1"/>
    <col min="289" max="289" width="14.28515625" style="1" customWidth="1"/>
    <col min="290" max="290" width="7.5703125" style="1" customWidth="1"/>
    <col min="291" max="291" width="0" style="1" hidden="1" customWidth="1"/>
    <col min="292" max="293" width="14.28515625" style="1" customWidth="1"/>
    <col min="294" max="294" width="20.85546875" style="1" customWidth="1"/>
    <col min="295" max="295" width="14.42578125" style="1" customWidth="1"/>
    <col min="296" max="296" width="15" style="1" customWidth="1"/>
    <col min="297" max="297" width="2.7109375" style="1" customWidth="1"/>
    <col min="298" max="298" width="11.7109375" style="1" customWidth="1"/>
    <col min="299" max="299" width="11.5703125" style="1" customWidth="1"/>
    <col min="300" max="300" width="2.28515625" style="1" customWidth="1"/>
    <col min="301" max="301" width="41" style="1" customWidth="1"/>
    <col min="302" max="302" width="14.28515625" style="1" customWidth="1"/>
    <col min="303" max="304" width="11.5703125" style="1" customWidth="1"/>
    <col min="305" max="305" width="21.85546875" style="1" customWidth="1"/>
    <col min="306" max="497" width="11.42578125" style="1"/>
    <col min="498" max="498" width="21.85546875" style="1" customWidth="1"/>
    <col min="499" max="499" width="13.85546875" style="1" customWidth="1"/>
    <col min="500" max="500" width="38.7109375" style="1" customWidth="1"/>
    <col min="501" max="501" width="3" style="1" bestFit="1" customWidth="1"/>
    <col min="502" max="502" width="32.28515625" style="1" customWidth="1"/>
    <col min="503" max="503" width="46.28515625" style="1" customWidth="1"/>
    <col min="504" max="504" width="19" style="1" customWidth="1"/>
    <col min="505" max="505" width="0" style="1" hidden="1" customWidth="1"/>
    <col min="506" max="506" width="17.7109375" style="1" customWidth="1"/>
    <col min="507" max="507" width="0" style="1" hidden="1" customWidth="1"/>
    <col min="508" max="508" width="22.28515625" style="1" customWidth="1"/>
    <col min="509" max="509" width="5.28515625" style="1" customWidth="1"/>
    <col min="510" max="510" width="36.28515625" style="1" customWidth="1"/>
    <col min="511" max="511" width="5.7109375" style="1" customWidth="1"/>
    <col min="512" max="512" width="0" style="1" hidden="1" customWidth="1"/>
    <col min="513" max="513" width="20.7109375" style="1" customWidth="1"/>
    <col min="514" max="514" width="4.85546875" style="1" customWidth="1"/>
    <col min="515" max="515" width="0" style="1" hidden="1" customWidth="1"/>
    <col min="516" max="516" width="24.7109375" style="1" customWidth="1"/>
    <col min="517" max="517" width="12.28515625" style="1" customWidth="1"/>
    <col min="518" max="518" width="0" style="1" hidden="1" customWidth="1"/>
    <col min="519" max="519" width="3.42578125" style="1" customWidth="1"/>
    <col min="520" max="520" width="0" style="1" hidden="1" customWidth="1"/>
    <col min="521" max="521" width="17.7109375" style="1" customWidth="1"/>
    <col min="522" max="522" width="3.42578125" style="1" customWidth="1"/>
    <col min="523" max="523" width="0" style="1" hidden="1" customWidth="1"/>
    <col min="524" max="524" width="23.7109375" style="1" customWidth="1"/>
    <col min="525" max="525" width="10" style="1" customWidth="1"/>
    <col min="526" max="526" width="0" style="1" hidden="1" customWidth="1"/>
    <col min="527" max="528" width="14.7109375" style="1" customWidth="1"/>
    <col min="529" max="529" width="12.85546875" style="1" customWidth="1"/>
    <col min="530" max="530" width="3.28515625" style="1" customWidth="1"/>
    <col min="531" max="531" width="30.28515625" style="1" customWidth="1"/>
    <col min="532" max="532" width="5" style="1" customWidth="1"/>
    <col min="533" max="533" width="0" style="1" hidden="1" customWidth="1"/>
    <col min="534" max="534" width="14.28515625" style="1" customWidth="1"/>
    <col min="535" max="535" width="5.7109375" style="1" customWidth="1"/>
    <col min="536" max="536" width="0" style="1" hidden="1" customWidth="1"/>
    <col min="537" max="537" width="17.28515625" style="1" customWidth="1"/>
    <col min="538" max="538" width="12.7109375" style="1" customWidth="1"/>
    <col min="539" max="539" width="0" style="1" hidden="1" customWidth="1"/>
    <col min="540" max="540" width="5.28515625" style="1" customWidth="1"/>
    <col min="541" max="541" width="0" style="1" hidden="1" customWidth="1"/>
    <col min="542" max="542" width="17" style="1" customWidth="1"/>
    <col min="543" max="543" width="6.28515625" style="1" customWidth="1"/>
    <col min="544" max="544" width="0" style="1" hidden="1" customWidth="1"/>
    <col min="545" max="545" width="14.28515625" style="1" customWidth="1"/>
    <col min="546" max="546" width="7.5703125" style="1" customWidth="1"/>
    <col min="547" max="547" width="0" style="1" hidden="1" customWidth="1"/>
    <col min="548" max="549" width="14.28515625" style="1" customWidth="1"/>
    <col min="550" max="550" width="20.85546875" style="1" customWidth="1"/>
    <col min="551" max="551" width="14.42578125" style="1" customWidth="1"/>
    <col min="552" max="552" width="15" style="1" customWidth="1"/>
    <col min="553" max="553" width="2.7109375" style="1" customWidth="1"/>
    <col min="554" max="554" width="11.7109375" style="1" customWidth="1"/>
    <col min="555" max="555" width="11.5703125" style="1" customWidth="1"/>
    <col min="556" max="556" width="2.28515625" style="1" customWidth="1"/>
    <col min="557" max="557" width="41" style="1" customWidth="1"/>
    <col min="558" max="558" width="14.28515625" style="1" customWidth="1"/>
    <col min="559" max="560" width="11.5703125" style="1" customWidth="1"/>
    <col min="561" max="561" width="21.85546875" style="1" customWidth="1"/>
    <col min="562" max="753" width="11.42578125" style="1"/>
    <col min="754" max="754" width="21.85546875" style="1" customWidth="1"/>
    <col min="755" max="755" width="13.85546875" style="1" customWidth="1"/>
    <col min="756" max="756" width="38.7109375" style="1" customWidth="1"/>
    <col min="757" max="757" width="3" style="1" bestFit="1" customWidth="1"/>
    <col min="758" max="758" width="32.28515625" style="1" customWidth="1"/>
    <col min="759" max="759" width="46.28515625" style="1" customWidth="1"/>
    <col min="760" max="760" width="19" style="1" customWidth="1"/>
    <col min="761" max="761" width="0" style="1" hidden="1" customWidth="1"/>
    <col min="762" max="762" width="17.7109375" style="1" customWidth="1"/>
    <col min="763" max="763" width="0" style="1" hidden="1" customWidth="1"/>
    <col min="764" max="764" width="22.28515625" style="1" customWidth="1"/>
    <col min="765" max="765" width="5.28515625" style="1" customWidth="1"/>
    <col min="766" max="766" width="36.28515625" style="1" customWidth="1"/>
    <col min="767" max="767" width="5.7109375" style="1" customWidth="1"/>
    <col min="768" max="768" width="0" style="1" hidden="1" customWidth="1"/>
    <col min="769" max="769" width="20.7109375" style="1" customWidth="1"/>
    <col min="770" max="770" width="4.85546875" style="1" customWidth="1"/>
    <col min="771" max="771" width="0" style="1" hidden="1" customWidth="1"/>
    <col min="772" max="772" width="24.7109375" style="1" customWidth="1"/>
    <col min="773" max="773" width="12.28515625" style="1" customWidth="1"/>
    <col min="774" max="774" width="0" style="1" hidden="1" customWidth="1"/>
    <col min="775" max="775" width="3.42578125" style="1" customWidth="1"/>
    <col min="776" max="776" width="0" style="1" hidden="1" customWidth="1"/>
    <col min="777" max="777" width="17.7109375" style="1" customWidth="1"/>
    <col min="778" max="778" width="3.42578125" style="1" customWidth="1"/>
    <col min="779" max="779" width="0" style="1" hidden="1" customWidth="1"/>
    <col min="780" max="780" width="23.7109375" style="1" customWidth="1"/>
    <col min="781" max="781" width="10" style="1" customWidth="1"/>
    <col min="782" max="782" width="0" style="1" hidden="1" customWidth="1"/>
    <col min="783" max="784" width="14.7109375" style="1" customWidth="1"/>
    <col min="785" max="785" width="12.85546875" style="1" customWidth="1"/>
    <col min="786" max="786" width="3.28515625" style="1" customWidth="1"/>
    <col min="787" max="787" width="30.28515625" style="1" customWidth="1"/>
    <col min="788" max="788" width="5" style="1" customWidth="1"/>
    <col min="789" max="789" width="0" style="1" hidden="1" customWidth="1"/>
    <col min="790" max="790" width="14.28515625" style="1" customWidth="1"/>
    <col min="791" max="791" width="5.7109375" style="1" customWidth="1"/>
    <col min="792" max="792" width="0" style="1" hidden="1" customWidth="1"/>
    <col min="793" max="793" width="17.28515625" style="1" customWidth="1"/>
    <col min="794" max="794" width="12.7109375" style="1" customWidth="1"/>
    <col min="795" max="795" width="0" style="1" hidden="1" customWidth="1"/>
    <col min="796" max="796" width="5.28515625" style="1" customWidth="1"/>
    <col min="797" max="797" width="0" style="1" hidden="1" customWidth="1"/>
    <col min="798" max="798" width="17" style="1" customWidth="1"/>
    <col min="799" max="799" width="6.28515625" style="1" customWidth="1"/>
    <col min="800" max="800" width="0" style="1" hidden="1" customWidth="1"/>
    <col min="801" max="801" width="14.28515625" style="1" customWidth="1"/>
    <col min="802" max="802" width="7.5703125" style="1" customWidth="1"/>
    <col min="803" max="803" width="0" style="1" hidden="1" customWidth="1"/>
    <col min="804" max="805" width="14.28515625" style="1" customWidth="1"/>
    <col min="806" max="806" width="20.85546875" style="1" customWidth="1"/>
    <col min="807" max="807" width="14.42578125" style="1" customWidth="1"/>
    <col min="808" max="808" width="15" style="1" customWidth="1"/>
    <col min="809" max="809" width="2.7109375" style="1" customWidth="1"/>
    <col min="810" max="810" width="11.7109375" style="1" customWidth="1"/>
    <col min="811" max="811" width="11.5703125" style="1" customWidth="1"/>
    <col min="812" max="812" width="2.28515625" style="1" customWidth="1"/>
    <col min="813" max="813" width="41" style="1" customWidth="1"/>
    <col min="814" max="814" width="14.28515625" style="1" customWidth="1"/>
    <col min="815" max="816" width="11.5703125" style="1" customWidth="1"/>
    <col min="817" max="817" width="21.85546875" style="1" customWidth="1"/>
    <col min="818" max="1009" width="11.42578125" style="1"/>
    <col min="1010" max="1010" width="21.85546875" style="1" customWidth="1"/>
    <col min="1011" max="1011" width="13.85546875" style="1" customWidth="1"/>
    <col min="1012" max="1012" width="38.7109375" style="1" customWidth="1"/>
    <col min="1013" max="1013" width="3" style="1" bestFit="1" customWidth="1"/>
    <col min="1014" max="1014" width="32.28515625" style="1" customWidth="1"/>
    <col min="1015" max="1015" width="46.28515625" style="1" customWidth="1"/>
    <col min="1016" max="1016" width="19" style="1" customWidth="1"/>
    <col min="1017" max="1017" width="0" style="1" hidden="1" customWidth="1"/>
    <col min="1018" max="1018" width="17.7109375" style="1" customWidth="1"/>
    <col min="1019" max="1019" width="0" style="1" hidden="1" customWidth="1"/>
    <col min="1020" max="1020" width="22.28515625" style="1" customWidth="1"/>
    <col min="1021" max="1021" width="5.28515625" style="1" customWidth="1"/>
    <col min="1022" max="1022" width="36.28515625" style="1" customWidth="1"/>
    <col min="1023" max="1023" width="5.7109375" style="1" customWidth="1"/>
    <col min="1024" max="1024" width="0" style="1" hidden="1" customWidth="1"/>
    <col min="1025" max="1025" width="20.7109375" style="1" customWidth="1"/>
    <col min="1026" max="1026" width="4.85546875" style="1" customWidth="1"/>
    <col min="1027" max="1027" width="0" style="1" hidden="1" customWidth="1"/>
    <col min="1028" max="1028" width="24.7109375" style="1" customWidth="1"/>
    <col min="1029" max="1029" width="12.28515625" style="1" customWidth="1"/>
    <col min="1030" max="1030" width="0" style="1" hidden="1" customWidth="1"/>
    <col min="1031" max="1031" width="3.42578125" style="1" customWidth="1"/>
    <col min="1032" max="1032" width="0" style="1" hidden="1" customWidth="1"/>
    <col min="1033" max="1033" width="17.7109375" style="1" customWidth="1"/>
    <col min="1034" max="1034" width="3.42578125" style="1" customWidth="1"/>
    <col min="1035" max="1035" width="0" style="1" hidden="1" customWidth="1"/>
    <col min="1036" max="1036" width="23.7109375" style="1" customWidth="1"/>
    <col min="1037" max="1037" width="10" style="1" customWidth="1"/>
    <col min="1038" max="1038" width="0" style="1" hidden="1" customWidth="1"/>
    <col min="1039" max="1040" width="14.7109375" style="1" customWidth="1"/>
    <col min="1041" max="1041" width="12.85546875" style="1" customWidth="1"/>
    <col min="1042" max="1042" width="3.28515625" style="1" customWidth="1"/>
    <col min="1043" max="1043" width="30.28515625" style="1" customWidth="1"/>
    <col min="1044" max="1044" width="5" style="1" customWidth="1"/>
    <col min="1045" max="1045" width="0" style="1" hidden="1" customWidth="1"/>
    <col min="1046" max="1046" width="14.28515625" style="1" customWidth="1"/>
    <col min="1047" max="1047" width="5.7109375" style="1" customWidth="1"/>
    <col min="1048" max="1048" width="0" style="1" hidden="1" customWidth="1"/>
    <col min="1049" max="1049" width="17.28515625" style="1" customWidth="1"/>
    <col min="1050" max="1050" width="12.7109375" style="1" customWidth="1"/>
    <col min="1051" max="1051" width="0" style="1" hidden="1" customWidth="1"/>
    <col min="1052" max="1052" width="5.28515625" style="1" customWidth="1"/>
    <col min="1053" max="1053" width="0" style="1" hidden="1" customWidth="1"/>
    <col min="1054" max="1054" width="17" style="1" customWidth="1"/>
    <col min="1055" max="1055" width="6.28515625" style="1" customWidth="1"/>
    <col min="1056" max="1056" width="0" style="1" hidden="1" customWidth="1"/>
    <col min="1057" max="1057" width="14.28515625" style="1" customWidth="1"/>
    <col min="1058" max="1058" width="7.5703125" style="1" customWidth="1"/>
    <col min="1059" max="1059" width="0" style="1" hidden="1" customWidth="1"/>
    <col min="1060" max="1061" width="14.28515625" style="1" customWidth="1"/>
    <col min="1062" max="1062" width="20.85546875" style="1" customWidth="1"/>
    <col min="1063" max="1063" width="14.42578125" style="1" customWidth="1"/>
    <col min="1064" max="1064" width="15" style="1" customWidth="1"/>
    <col min="1065" max="1065" width="2.7109375" style="1" customWidth="1"/>
    <col min="1066" max="1066" width="11.7109375" style="1" customWidth="1"/>
    <col min="1067" max="1067" width="11.5703125" style="1" customWidth="1"/>
    <col min="1068" max="1068" width="2.28515625" style="1" customWidth="1"/>
    <col min="1069" max="1069" width="41" style="1" customWidth="1"/>
    <col min="1070" max="1070" width="14.28515625" style="1" customWidth="1"/>
    <col min="1071" max="1072" width="11.5703125" style="1" customWidth="1"/>
    <col min="1073" max="1073" width="21.85546875" style="1" customWidth="1"/>
    <col min="1074" max="1265" width="11.42578125" style="1"/>
    <col min="1266" max="1266" width="21.85546875" style="1" customWidth="1"/>
    <col min="1267" max="1267" width="13.85546875" style="1" customWidth="1"/>
    <col min="1268" max="1268" width="38.7109375" style="1" customWidth="1"/>
    <col min="1269" max="1269" width="3" style="1" bestFit="1" customWidth="1"/>
    <col min="1270" max="1270" width="32.28515625" style="1" customWidth="1"/>
    <col min="1271" max="1271" width="46.28515625" style="1" customWidth="1"/>
    <col min="1272" max="1272" width="19" style="1" customWidth="1"/>
    <col min="1273" max="1273" width="0" style="1" hidden="1" customWidth="1"/>
    <col min="1274" max="1274" width="17.7109375" style="1" customWidth="1"/>
    <col min="1275" max="1275" width="0" style="1" hidden="1" customWidth="1"/>
    <col min="1276" max="1276" width="22.28515625" style="1" customWidth="1"/>
    <col min="1277" max="1277" width="5.28515625" style="1" customWidth="1"/>
    <col min="1278" max="1278" width="36.28515625" style="1" customWidth="1"/>
    <col min="1279" max="1279" width="5.7109375" style="1" customWidth="1"/>
    <col min="1280" max="1280" width="0" style="1" hidden="1" customWidth="1"/>
    <col min="1281" max="1281" width="20.7109375" style="1" customWidth="1"/>
    <col min="1282" max="1282" width="4.85546875" style="1" customWidth="1"/>
    <col min="1283" max="1283" width="0" style="1" hidden="1" customWidth="1"/>
    <col min="1284" max="1284" width="24.7109375" style="1" customWidth="1"/>
    <col min="1285" max="1285" width="12.28515625" style="1" customWidth="1"/>
    <col min="1286" max="1286" width="0" style="1" hidden="1" customWidth="1"/>
    <col min="1287" max="1287" width="3.42578125" style="1" customWidth="1"/>
    <col min="1288" max="1288" width="0" style="1" hidden="1" customWidth="1"/>
    <col min="1289" max="1289" width="17.7109375" style="1" customWidth="1"/>
    <col min="1290" max="1290" width="3.42578125" style="1" customWidth="1"/>
    <col min="1291" max="1291" width="0" style="1" hidden="1" customWidth="1"/>
    <col min="1292" max="1292" width="23.7109375" style="1" customWidth="1"/>
    <col min="1293" max="1293" width="10" style="1" customWidth="1"/>
    <col min="1294" max="1294" width="0" style="1" hidden="1" customWidth="1"/>
    <col min="1295" max="1296" width="14.7109375" style="1" customWidth="1"/>
    <col min="1297" max="1297" width="12.85546875" style="1" customWidth="1"/>
    <col min="1298" max="1298" width="3.28515625" style="1" customWidth="1"/>
    <col min="1299" max="1299" width="30.28515625" style="1" customWidth="1"/>
    <col min="1300" max="1300" width="5" style="1" customWidth="1"/>
    <col min="1301" max="1301" width="0" style="1" hidden="1" customWidth="1"/>
    <col min="1302" max="1302" width="14.28515625" style="1" customWidth="1"/>
    <col min="1303" max="1303" width="5.7109375" style="1" customWidth="1"/>
    <col min="1304" max="1304" width="0" style="1" hidden="1" customWidth="1"/>
    <col min="1305" max="1305" width="17.28515625" style="1" customWidth="1"/>
    <col min="1306" max="1306" width="12.7109375" style="1" customWidth="1"/>
    <col min="1307" max="1307" width="0" style="1" hidden="1" customWidth="1"/>
    <col min="1308" max="1308" width="5.28515625" style="1" customWidth="1"/>
    <col min="1309" max="1309" width="0" style="1" hidden="1" customWidth="1"/>
    <col min="1310" max="1310" width="17" style="1" customWidth="1"/>
    <col min="1311" max="1311" width="6.28515625" style="1" customWidth="1"/>
    <col min="1312" max="1312" width="0" style="1" hidden="1" customWidth="1"/>
    <col min="1313" max="1313" width="14.28515625" style="1" customWidth="1"/>
    <col min="1314" max="1314" width="7.5703125" style="1" customWidth="1"/>
    <col min="1315" max="1315" width="0" style="1" hidden="1" customWidth="1"/>
    <col min="1316" max="1317" width="14.28515625" style="1" customWidth="1"/>
    <col min="1318" max="1318" width="20.85546875" style="1" customWidth="1"/>
    <col min="1319" max="1319" width="14.42578125" style="1" customWidth="1"/>
    <col min="1320" max="1320" width="15" style="1" customWidth="1"/>
    <col min="1321" max="1321" width="2.7109375" style="1" customWidth="1"/>
    <col min="1322" max="1322" width="11.7109375" style="1" customWidth="1"/>
    <col min="1323" max="1323" width="11.5703125" style="1" customWidth="1"/>
    <col min="1324" max="1324" width="2.28515625" style="1" customWidth="1"/>
    <col min="1325" max="1325" width="41" style="1" customWidth="1"/>
    <col min="1326" max="1326" width="14.28515625" style="1" customWidth="1"/>
    <col min="1327" max="1328" width="11.5703125" style="1" customWidth="1"/>
    <col min="1329" max="1329" width="21.85546875" style="1" customWidth="1"/>
    <col min="1330" max="1521" width="11.42578125" style="1"/>
    <col min="1522" max="1522" width="21.85546875" style="1" customWidth="1"/>
    <col min="1523" max="1523" width="13.85546875" style="1" customWidth="1"/>
    <col min="1524" max="1524" width="38.7109375" style="1" customWidth="1"/>
    <col min="1525" max="1525" width="3" style="1" bestFit="1" customWidth="1"/>
    <col min="1526" max="1526" width="32.28515625" style="1" customWidth="1"/>
    <col min="1527" max="1527" width="46.28515625" style="1" customWidth="1"/>
    <col min="1528" max="1528" width="19" style="1" customWidth="1"/>
    <col min="1529" max="1529" width="0" style="1" hidden="1" customWidth="1"/>
    <col min="1530" max="1530" width="17.7109375" style="1" customWidth="1"/>
    <col min="1531" max="1531" width="0" style="1" hidden="1" customWidth="1"/>
    <col min="1532" max="1532" width="22.28515625" style="1" customWidth="1"/>
    <col min="1533" max="1533" width="5.28515625" style="1" customWidth="1"/>
    <col min="1534" max="1534" width="36.28515625" style="1" customWidth="1"/>
    <col min="1535" max="1535" width="5.7109375" style="1" customWidth="1"/>
    <col min="1536" max="1536" width="0" style="1" hidden="1" customWidth="1"/>
    <col min="1537" max="1537" width="20.7109375" style="1" customWidth="1"/>
    <col min="1538" max="1538" width="4.85546875" style="1" customWidth="1"/>
    <col min="1539" max="1539" width="0" style="1" hidden="1" customWidth="1"/>
    <col min="1540" max="1540" width="24.7109375" style="1" customWidth="1"/>
    <col min="1541" max="1541" width="12.28515625" style="1" customWidth="1"/>
    <col min="1542" max="1542" width="0" style="1" hidden="1" customWidth="1"/>
    <col min="1543" max="1543" width="3.42578125" style="1" customWidth="1"/>
    <col min="1544" max="1544" width="0" style="1" hidden="1" customWidth="1"/>
    <col min="1545" max="1545" width="17.7109375" style="1" customWidth="1"/>
    <col min="1546" max="1546" width="3.42578125" style="1" customWidth="1"/>
    <col min="1547" max="1547" width="0" style="1" hidden="1" customWidth="1"/>
    <col min="1548" max="1548" width="23.7109375" style="1" customWidth="1"/>
    <col min="1549" max="1549" width="10" style="1" customWidth="1"/>
    <col min="1550" max="1550" width="0" style="1" hidden="1" customWidth="1"/>
    <col min="1551" max="1552" width="14.7109375" style="1" customWidth="1"/>
    <col min="1553" max="1553" width="12.85546875" style="1" customWidth="1"/>
    <col min="1554" max="1554" width="3.28515625" style="1" customWidth="1"/>
    <col min="1555" max="1555" width="30.28515625" style="1" customWidth="1"/>
    <col min="1556" max="1556" width="5" style="1" customWidth="1"/>
    <col min="1557" max="1557" width="0" style="1" hidden="1" customWidth="1"/>
    <col min="1558" max="1558" width="14.28515625" style="1" customWidth="1"/>
    <col min="1559" max="1559" width="5.7109375" style="1" customWidth="1"/>
    <col min="1560" max="1560" width="0" style="1" hidden="1" customWidth="1"/>
    <col min="1561" max="1561" width="17.28515625" style="1" customWidth="1"/>
    <col min="1562" max="1562" width="12.7109375" style="1" customWidth="1"/>
    <col min="1563" max="1563" width="0" style="1" hidden="1" customWidth="1"/>
    <col min="1564" max="1564" width="5.28515625" style="1" customWidth="1"/>
    <col min="1565" max="1565" width="0" style="1" hidden="1" customWidth="1"/>
    <col min="1566" max="1566" width="17" style="1" customWidth="1"/>
    <col min="1567" max="1567" width="6.28515625" style="1" customWidth="1"/>
    <col min="1568" max="1568" width="0" style="1" hidden="1" customWidth="1"/>
    <col min="1569" max="1569" width="14.28515625" style="1" customWidth="1"/>
    <col min="1570" max="1570" width="7.5703125" style="1" customWidth="1"/>
    <col min="1571" max="1571" width="0" style="1" hidden="1" customWidth="1"/>
    <col min="1572" max="1573" width="14.28515625" style="1" customWidth="1"/>
    <col min="1574" max="1574" width="20.85546875" style="1" customWidth="1"/>
    <col min="1575" max="1575" width="14.42578125" style="1" customWidth="1"/>
    <col min="1576" max="1576" width="15" style="1" customWidth="1"/>
    <col min="1577" max="1577" width="2.7109375" style="1" customWidth="1"/>
    <col min="1578" max="1578" width="11.7109375" style="1" customWidth="1"/>
    <col min="1579" max="1579" width="11.5703125" style="1" customWidth="1"/>
    <col min="1580" max="1580" width="2.28515625" style="1" customWidth="1"/>
    <col min="1581" max="1581" width="41" style="1" customWidth="1"/>
    <col min="1582" max="1582" width="14.28515625" style="1" customWidth="1"/>
    <col min="1583" max="1584" width="11.5703125" style="1" customWidth="1"/>
    <col min="1585" max="1585" width="21.85546875" style="1" customWidth="1"/>
    <col min="1586" max="1777" width="11.42578125" style="1"/>
    <col min="1778" max="1778" width="21.85546875" style="1" customWidth="1"/>
    <col min="1779" max="1779" width="13.85546875" style="1" customWidth="1"/>
    <col min="1780" max="1780" width="38.7109375" style="1" customWidth="1"/>
    <col min="1781" max="1781" width="3" style="1" bestFit="1" customWidth="1"/>
    <col min="1782" max="1782" width="32.28515625" style="1" customWidth="1"/>
    <col min="1783" max="1783" width="46.28515625" style="1" customWidth="1"/>
    <col min="1784" max="1784" width="19" style="1" customWidth="1"/>
    <col min="1785" max="1785" width="0" style="1" hidden="1" customWidth="1"/>
    <col min="1786" max="1786" width="17.7109375" style="1" customWidth="1"/>
    <col min="1787" max="1787" width="0" style="1" hidden="1" customWidth="1"/>
    <col min="1788" max="1788" width="22.28515625" style="1" customWidth="1"/>
    <col min="1789" max="1789" width="5.28515625" style="1" customWidth="1"/>
    <col min="1790" max="1790" width="36.28515625" style="1" customWidth="1"/>
    <col min="1791" max="1791" width="5.7109375" style="1" customWidth="1"/>
    <col min="1792" max="1792" width="0" style="1" hidden="1" customWidth="1"/>
    <col min="1793" max="1793" width="20.7109375" style="1" customWidth="1"/>
    <col min="1794" max="1794" width="4.85546875" style="1" customWidth="1"/>
    <col min="1795" max="1795" width="0" style="1" hidden="1" customWidth="1"/>
    <col min="1796" max="1796" width="24.7109375" style="1" customWidth="1"/>
    <col min="1797" max="1797" width="12.28515625" style="1" customWidth="1"/>
    <col min="1798" max="1798" width="0" style="1" hidden="1" customWidth="1"/>
    <col min="1799" max="1799" width="3.42578125" style="1" customWidth="1"/>
    <col min="1800" max="1800" width="0" style="1" hidden="1" customWidth="1"/>
    <col min="1801" max="1801" width="17.7109375" style="1" customWidth="1"/>
    <col min="1802" max="1802" width="3.42578125" style="1" customWidth="1"/>
    <col min="1803" max="1803" width="0" style="1" hidden="1" customWidth="1"/>
    <col min="1804" max="1804" width="23.7109375" style="1" customWidth="1"/>
    <col min="1805" max="1805" width="10" style="1" customWidth="1"/>
    <col min="1806" max="1806" width="0" style="1" hidden="1" customWidth="1"/>
    <col min="1807" max="1808" width="14.7109375" style="1" customWidth="1"/>
    <col min="1809" max="1809" width="12.85546875" style="1" customWidth="1"/>
    <col min="1810" max="1810" width="3.28515625" style="1" customWidth="1"/>
    <col min="1811" max="1811" width="30.28515625" style="1" customWidth="1"/>
    <col min="1812" max="1812" width="5" style="1" customWidth="1"/>
    <col min="1813" max="1813" width="0" style="1" hidden="1" customWidth="1"/>
    <col min="1814" max="1814" width="14.28515625" style="1" customWidth="1"/>
    <col min="1815" max="1815" width="5.7109375" style="1" customWidth="1"/>
    <col min="1816" max="1816" width="0" style="1" hidden="1" customWidth="1"/>
    <col min="1817" max="1817" width="17.28515625" style="1" customWidth="1"/>
    <col min="1818" max="1818" width="12.7109375" style="1" customWidth="1"/>
    <col min="1819" max="1819" width="0" style="1" hidden="1" customWidth="1"/>
    <col min="1820" max="1820" width="5.28515625" style="1" customWidth="1"/>
    <col min="1821" max="1821" width="0" style="1" hidden="1" customWidth="1"/>
    <col min="1822" max="1822" width="17" style="1" customWidth="1"/>
    <col min="1823" max="1823" width="6.28515625" style="1" customWidth="1"/>
    <col min="1824" max="1824" width="0" style="1" hidden="1" customWidth="1"/>
    <col min="1825" max="1825" width="14.28515625" style="1" customWidth="1"/>
    <col min="1826" max="1826" width="7.5703125" style="1" customWidth="1"/>
    <col min="1827" max="1827" width="0" style="1" hidden="1" customWidth="1"/>
    <col min="1828" max="1829" width="14.28515625" style="1" customWidth="1"/>
    <col min="1830" max="1830" width="20.85546875" style="1" customWidth="1"/>
    <col min="1831" max="1831" width="14.42578125" style="1" customWidth="1"/>
    <col min="1832" max="1832" width="15" style="1" customWidth="1"/>
    <col min="1833" max="1833" width="2.7109375" style="1" customWidth="1"/>
    <col min="1834" max="1834" width="11.7109375" style="1" customWidth="1"/>
    <col min="1835" max="1835" width="11.5703125" style="1" customWidth="1"/>
    <col min="1836" max="1836" width="2.28515625" style="1" customWidth="1"/>
    <col min="1837" max="1837" width="41" style="1" customWidth="1"/>
    <col min="1838" max="1838" width="14.28515625" style="1" customWidth="1"/>
    <col min="1839" max="1840" width="11.5703125" style="1" customWidth="1"/>
    <col min="1841" max="1841" width="21.85546875" style="1" customWidth="1"/>
    <col min="1842" max="2033" width="11.42578125" style="1"/>
    <col min="2034" max="2034" width="21.85546875" style="1" customWidth="1"/>
    <col min="2035" max="2035" width="13.85546875" style="1" customWidth="1"/>
    <col min="2036" max="2036" width="38.7109375" style="1" customWidth="1"/>
    <col min="2037" max="2037" width="3" style="1" bestFit="1" customWidth="1"/>
    <col min="2038" max="2038" width="32.28515625" style="1" customWidth="1"/>
    <col min="2039" max="2039" width="46.28515625" style="1" customWidth="1"/>
    <col min="2040" max="2040" width="19" style="1" customWidth="1"/>
    <col min="2041" max="2041" width="0" style="1" hidden="1" customWidth="1"/>
    <col min="2042" max="2042" width="17.7109375" style="1" customWidth="1"/>
    <col min="2043" max="2043" width="0" style="1" hidden="1" customWidth="1"/>
    <col min="2044" max="2044" width="22.28515625" style="1" customWidth="1"/>
    <col min="2045" max="2045" width="5.28515625" style="1" customWidth="1"/>
    <col min="2046" max="2046" width="36.28515625" style="1" customWidth="1"/>
    <col min="2047" max="2047" width="5.7109375" style="1" customWidth="1"/>
    <col min="2048" max="2048" width="0" style="1" hidden="1" customWidth="1"/>
    <col min="2049" max="2049" width="20.7109375" style="1" customWidth="1"/>
    <col min="2050" max="2050" width="4.85546875" style="1" customWidth="1"/>
    <col min="2051" max="2051" width="0" style="1" hidden="1" customWidth="1"/>
    <col min="2052" max="2052" width="24.7109375" style="1" customWidth="1"/>
    <col min="2053" max="2053" width="12.28515625" style="1" customWidth="1"/>
    <col min="2054" max="2054" width="0" style="1" hidden="1" customWidth="1"/>
    <col min="2055" max="2055" width="3.42578125" style="1" customWidth="1"/>
    <col min="2056" max="2056" width="0" style="1" hidden="1" customWidth="1"/>
    <col min="2057" max="2057" width="17.7109375" style="1" customWidth="1"/>
    <col min="2058" max="2058" width="3.42578125" style="1" customWidth="1"/>
    <col min="2059" max="2059" width="0" style="1" hidden="1" customWidth="1"/>
    <col min="2060" max="2060" width="23.7109375" style="1" customWidth="1"/>
    <col min="2061" max="2061" width="10" style="1" customWidth="1"/>
    <col min="2062" max="2062" width="0" style="1" hidden="1" customWidth="1"/>
    <col min="2063" max="2064" width="14.7109375" style="1" customWidth="1"/>
    <col min="2065" max="2065" width="12.85546875" style="1" customWidth="1"/>
    <col min="2066" max="2066" width="3.28515625" style="1" customWidth="1"/>
    <col min="2067" max="2067" width="30.28515625" style="1" customWidth="1"/>
    <col min="2068" max="2068" width="5" style="1" customWidth="1"/>
    <col min="2069" max="2069" width="0" style="1" hidden="1" customWidth="1"/>
    <col min="2070" max="2070" width="14.28515625" style="1" customWidth="1"/>
    <col min="2071" max="2071" width="5.7109375" style="1" customWidth="1"/>
    <col min="2072" max="2072" width="0" style="1" hidden="1" customWidth="1"/>
    <col min="2073" max="2073" width="17.28515625" style="1" customWidth="1"/>
    <col min="2074" max="2074" width="12.7109375" style="1" customWidth="1"/>
    <col min="2075" max="2075" width="0" style="1" hidden="1" customWidth="1"/>
    <col min="2076" max="2076" width="5.28515625" style="1" customWidth="1"/>
    <col min="2077" max="2077" width="0" style="1" hidden="1" customWidth="1"/>
    <col min="2078" max="2078" width="17" style="1" customWidth="1"/>
    <col min="2079" max="2079" width="6.28515625" style="1" customWidth="1"/>
    <col min="2080" max="2080" width="0" style="1" hidden="1" customWidth="1"/>
    <col min="2081" max="2081" width="14.28515625" style="1" customWidth="1"/>
    <col min="2082" max="2082" width="7.5703125" style="1" customWidth="1"/>
    <col min="2083" max="2083" width="0" style="1" hidden="1" customWidth="1"/>
    <col min="2084" max="2085" width="14.28515625" style="1" customWidth="1"/>
    <col min="2086" max="2086" width="20.85546875" style="1" customWidth="1"/>
    <col min="2087" max="2087" width="14.42578125" style="1" customWidth="1"/>
    <col min="2088" max="2088" width="15" style="1" customWidth="1"/>
    <col min="2089" max="2089" width="2.7109375" style="1" customWidth="1"/>
    <col min="2090" max="2090" width="11.7109375" style="1" customWidth="1"/>
    <col min="2091" max="2091" width="11.5703125" style="1" customWidth="1"/>
    <col min="2092" max="2092" width="2.28515625" style="1" customWidth="1"/>
    <col min="2093" max="2093" width="41" style="1" customWidth="1"/>
    <col min="2094" max="2094" width="14.28515625" style="1" customWidth="1"/>
    <col min="2095" max="2096" width="11.5703125" style="1" customWidth="1"/>
    <col min="2097" max="2097" width="21.85546875" style="1" customWidth="1"/>
    <col min="2098" max="2289" width="11.42578125" style="1"/>
    <col min="2290" max="2290" width="21.85546875" style="1" customWidth="1"/>
    <col min="2291" max="2291" width="13.85546875" style="1" customWidth="1"/>
    <col min="2292" max="2292" width="38.7109375" style="1" customWidth="1"/>
    <col min="2293" max="2293" width="3" style="1" bestFit="1" customWidth="1"/>
    <col min="2294" max="2294" width="32.28515625" style="1" customWidth="1"/>
    <col min="2295" max="2295" width="46.28515625" style="1" customWidth="1"/>
    <col min="2296" max="2296" width="19" style="1" customWidth="1"/>
    <col min="2297" max="2297" width="0" style="1" hidden="1" customWidth="1"/>
    <col min="2298" max="2298" width="17.7109375" style="1" customWidth="1"/>
    <col min="2299" max="2299" width="0" style="1" hidden="1" customWidth="1"/>
    <col min="2300" max="2300" width="22.28515625" style="1" customWidth="1"/>
    <col min="2301" max="2301" width="5.28515625" style="1" customWidth="1"/>
    <col min="2302" max="2302" width="36.28515625" style="1" customWidth="1"/>
    <col min="2303" max="2303" width="5.7109375" style="1" customWidth="1"/>
    <col min="2304" max="2304" width="0" style="1" hidden="1" customWidth="1"/>
    <col min="2305" max="2305" width="20.7109375" style="1" customWidth="1"/>
    <col min="2306" max="2306" width="4.85546875" style="1" customWidth="1"/>
    <col min="2307" max="2307" width="0" style="1" hidden="1" customWidth="1"/>
    <col min="2308" max="2308" width="24.7109375" style="1" customWidth="1"/>
    <col min="2309" max="2309" width="12.28515625" style="1" customWidth="1"/>
    <col min="2310" max="2310" width="0" style="1" hidden="1" customWidth="1"/>
    <col min="2311" max="2311" width="3.42578125" style="1" customWidth="1"/>
    <col min="2312" max="2312" width="0" style="1" hidden="1" customWidth="1"/>
    <col min="2313" max="2313" width="17.7109375" style="1" customWidth="1"/>
    <col min="2314" max="2314" width="3.42578125" style="1" customWidth="1"/>
    <col min="2315" max="2315" width="0" style="1" hidden="1" customWidth="1"/>
    <col min="2316" max="2316" width="23.7109375" style="1" customWidth="1"/>
    <col min="2317" max="2317" width="10" style="1" customWidth="1"/>
    <col min="2318" max="2318" width="0" style="1" hidden="1" customWidth="1"/>
    <col min="2319" max="2320" width="14.7109375" style="1" customWidth="1"/>
    <col min="2321" max="2321" width="12.85546875" style="1" customWidth="1"/>
    <col min="2322" max="2322" width="3.28515625" style="1" customWidth="1"/>
    <col min="2323" max="2323" width="30.28515625" style="1" customWidth="1"/>
    <col min="2324" max="2324" width="5" style="1" customWidth="1"/>
    <col min="2325" max="2325" width="0" style="1" hidden="1" customWidth="1"/>
    <col min="2326" max="2326" width="14.28515625" style="1" customWidth="1"/>
    <col min="2327" max="2327" width="5.7109375" style="1" customWidth="1"/>
    <col min="2328" max="2328" width="0" style="1" hidden="1" customWidth="1"/>
    <col min="2329" max="2329" width="17.28515625" style="1" customWidth="1"/>
    <col min="2330" max="2330" width="12.7109375" style="1" customWidth="1"/>
    <col min="2331" max="2331" width="0" style="1" hidden="1" customWidth="1"/>
    <col min="2332" max="2332" width="5.28515625" style="1" customWidth="1"/>
    <col min="2333" max="2333" width="0" style="1" hidden="1" customWidth="1"/>
    <col min="2334" max="2334" width="17" style="1" customWidth="1"/>
    <col min="2335" max="2335" width="6.28515625" style="1" customWidth="1"/>
    <col min="2336" max="2336" width="0" style="1" hidden="1" customWidth="1"/>
    <col min="2337" max="2337" width="14.28515625" style="1" customWidth="1"/>
    <col min="2338" max="2338" width="7.5703125" style="1" customWidth="1"/>
    <col min="2339" max="2339" width="0" style="1" hidden="1" customWidth="1"/>
    <col min="2340" max="2341" width="14.28515625" style="1" customWidth="1"/>
    <col min="2342" max="2342" width="20.85546875" style="1" customWidth="1"/>
    <col min="2343" max="2343" width="14.42578125" style="1" customWidth="1"/>
    <col min="2344" max="2344" width="15" style="1" customWidth="1"/>
    <col min="2345" max="2345" width="2.7109375" style="1" customWidth="1"/>
    <col min="2346" max="2346" width="11.7109375" style="1" customWidth="1"/>
    <col min="2347" max="2347" width="11.5703125" style="1" customWidth="1"/>
    <col min="2348" max="2348" width="2.28515625" style="1" customWidth="1"/>
    <col min="2349" max="2349" width="41" style="1" customWidth="1"/>
    <col min="2350" max="2350" width="14.28515625" style="1" customWidth="1"/>
    <col min="2351" max="2352" width="11.5703125" style="1" customWidth="1"/>
    <col min="2353" max="2353" width="21.85546875" style="1" customWidth="1"/>
    <col min="2354" max="2545" width="11.42578125" style="1"/>
    <col min="2546" max="2546" width="21.85546875" style="1" customWidth="1"/>
    <col min="2547" max="2547" width="13.85546875" style="1" customWidth="1"/>
    <col min="2548" max="2548" width="38.7109375" style="1" customWidth="1"/>
    <col min="2549" max="2549" width="3" style="1" bestFit="1" customWidth="1"/>
    <col min="2550" max="2550" width="32.28515625" style="1" customWidth="1"/>
    <col min="2551" max="2551" width="46.28515625" style="1" customWidth="1"/>
    <col min="2552" max="2552" width="19" style="1" customWidth="1"/>
    <col min="2553" max="2553" width="0" style="1" hidden="1" customWidth="1"/>
    <col min="2554" max="2554" width="17.7109375" style="1" customWidth="1"/>
    <col min="2555" max="2555" width="0" style="1" hidden="1" customWidth="1"/>
    <col min="2556" max="2556" width="22.28515625" style="1" customWidth="1"/>
    <col min="2557" max="2557" width="5.28515625" style="1" customWidth="1"/>
    <col min="2558" max="2558" width="36.28515625" style="1" customWidth="1"/>
    <col min="2559" max="2559" width="5.7109375" style="1" customWidth="1"/>
    <col min="2560" max="2560" width="0" style="1" hidden="1" customWidth="1"/>
    <col min="2561" max="2561" width="20.7109375" style="1" customWidth="1"/>
    <col min="2562" max="2562" width="4.85546875" style="1" customWidth="1"/>
    <col min="2563" max="2563" width="0" style="1" hidden="1" customWidth="1"/>
    <col min="2564" max="2564" width="24.7109375" style="1" customWidth="1"/>
    <col min="2565" max="2565" width="12.28515625" style="1" customWidth="1"/>
    <col min="2566" max="2566" width="0" style="1" hidden="1" customWidth="1"/>
    <col min="2567" max="2567" width="3.42578125" style="1" customWidth="1"/>
    <col min="2568" max="2568" width="0" style="1" hidden="1" customWidth="1"/>
    <col min="2569" max="2569" width="17.7109375" style="1" customWidth="1"/>
    <col min="2570" max="2570" width="3.42578125" style="1" customWidth="1"/>
    <col min="2571" max="2571" width="0" style="1" hidden="1" customWidth="1"/>
    <col min="2572" max="2572" width="23.7109375" style="1" customWidth="1"/>
    <col min="2573" max="2573" width="10" style="1" customWidth="1"/>
    <col min="2574" max="2574" width="0" style="1" hidden="1" customWidth="1"/>
    <col min="2575" max="2576" width="14.7109375" style="1" customWidth="1"/>
    <col min="2577" max="2577" width="12.85546875" style="1" customWidth="1"/>
    <col min="2578" max="2578" width="3.28515625" style="1" customWidth="1"/>
    <col min="2579" max="2579" width="30.28515625" style="1" customWidth="1"/>
    <col min="2580" max="2580" width="5" style="1" customWidth="1"/>
    <col min="2581" max="2581" width="0" style="1" hidden="1" customWidth="1"/>
    <col min="2582" max="2582" width="14.28515625" style="1" customWidth="1"/>
    <col min="2583" max="2583" width="5.7109375" style="1" customWidth="1"/>
    <col min="2584" max="2584" width="0" style="1" hidden="1" customWidth="1"/>
    <col min="2585" max="2585" width="17.28515625" style="1" customWidth="1"/>
    <col min="2586" max="2586" width="12.7109375" style="1" customWidth="1"/>
    <col min="2587" max="2587" width="0" style="1" hidden="1" customWidth="1"/>
    <col min="2588" max="2588" width="5.28515625" style="1" customWidth="1"/>
    <col min="2589" max="2589" width="0" style="1" hidden="1" customWidth="1"/>
    <col min="2590" max="2590" width="17" style="1" customWidth="1"/>
    <col min="2591" max="2591" width="6.28515625" style="1" customWidth="1"/>
    <col min="2592" max="2592" width="0" style="1" hidden="1" customWidth="1"/>
    <col min="2593" max="2593" width="14.28515625" style="1" customWidth="1"/>
    <col min="2594" max="2594" width="7.5703125" style="1" customWidth="1"/>
    <col min="2595" max="2595" width="0" style="1" hidden="1" customWidth="1"/>
    <col min="2596" max="2597" width="14.28515625" style="1" customWidth="1"/>
    <col min="2598" max="2598" width="20.85546875" style="1" customWidth="1"/>
    <col min="2599" max="2599" width="14.42578125" style="1" customWidth="1"/>
    <col min="2600" max="2600" width="15" style="1" customWidth="1"/>
    <col min="2601" max="2601" width="2.7109375" style="1" customWidth="1"/>
    <col min="2602" max="2602" width="11.7109375" style="1" customWidth="1"/>
    <col min="2603" max="2603" width="11.5703125" style="1" customWidth="1"/>
    <col min="2604" max="2604" width="2.28515625" style="1" customWidth="1"/>
    <col min="2605" max="2605" width="41" style="1" customWidth="1"/>
    <col min="2606" max="2606" width="14.28515625" style="1" customWidth="1"/>
    <col min="2607" max="2608" width="11.5703125" style="1" customWidth="1"/>
    <col min="2609" max="2609" width="21.85546875" style="1" customWidth="1"/>
    <col min="2610" max="2801" width="11.42578125" style="1"/>
    <col min="2802" max="2802" width="21.85546875" style="1" customWidth="1"/>
    <col min="2803" max="2803" width="13.85546875" style="1" customWidth="1"/>
    <col min="2804" max="2804" width="38.7109375" style="1" customWidth="1"/>
    <col min="2805" max="2805" width="3" style="1" bestFit="1" customWidth="1"/>
    <col min="2806" max="2806" width="32.28515625" style="1" customWidth="1"/>
    <col min="2807" max="2807" width="46.28515625" style="1" customWidth="1"/>
    <col min="2808" max="2808" width="19" style="1" customWidth="1"/>
    <col min="2809" max="2809" width="0" style="1" hidden="1" customWidth="1"/>
    <col min="2810" max="2810" width="17.7109375" style="1" customWidth="1"/>
    <col min="2811" max="2811" width="0" style="1" hidden="1" customWidth="1"/>
    <col min="2812" max="2812" width="22.28515625" style="1" customWidth="1"/>
    <col min="2813" max="2813" width="5.28515625" style="1" customWidth="1"/>
    <col min="2814" max="2814" width="36.28515625" style="1" customWidth="1"/>
    <col min="2815" max="2815" width="5.7109375" style="1" customWidth="1"/>
    <col min="2816" max="2816" width="0" style="1" hidden="1" customWidth="1"/>
    <col min="2817" max="2817" width="20.7109375" style="1" customWidth="1"/>
    <col min="2818" max="2818" width="4.85546875" style="1" customWidth="1"/>
    <col min="2819" max="2819" width="0" style="1" hidden="1" customWidth="1"/>
    <col min="2820" max="2820" width="24.7109375" style="1" customWidth="1"/>
    <col min="2821" max="2821" width="12.28515625" style="1" customWidth="1"/>
    <col min="2822" max="2822" width="0" style="1" hidden="1" customWidth="1"/>
    <col min="2823" max="2823" width="3.42578125" style="1" customWidth="1"/>
    <col min="2824" max="2824" width="0" style="1" hidden="1" customWidth="1"/>
    <col min="2825" max="2825" width="17.7109375" style="1" customWidth="1"/>
    <col min="2826" max="2826" width="3.42578125" style="1" customWidth="1"/>
    <col min="2827" max="2827" width="0" style="1" hidden="1" customWidth="1"/>
    <col min="2828" max="2828" width="23.7109375" style="1" customWidth="1"/>
    <col min="2829" max="2829" width="10" style="1" customWidth="1"/>
    <col min="2830" max="2830" width="0" style="1" hidden="1" customWidth="1"/>
    <col min="2831" max="2832" width="14.7109375" style="1" customWidth="1"/>
    <col min="2833" max="2833" width="12.85546875" style="1" customWidth="1"/>
    <col min="2834" max="2834" width="3.28515625" style="1" customWidth="1"/>
    <col min="2835" max="2835" width="30.28515625" style="1" customWidth="1"/>
    <col min="2836" max="2836" width="5" style="1" customWidth="1"/>
    <col min="2837" max="2837" width="0" style="1" hidden="1" customWidth="1"/>
    <col min="2838" max="2838" width="14.28515625" style="1" customWidth="1"/>
    <col min="2839" max="2839" width="5.7109375" style="1" customWidth="1"/>
    <col min="2840" max="2840" width="0" style="1" hidden="1" customWidth="1"/>
    <col min="2841" max="2841" width="17.28515625" style="1" customWidth="1"/>
    <col min="2842" max="2842" width="12.7109375" style="1" customWidth="1"/>
    <col min="2843" max="2843" width="0" style="1" hidden="1" customWidth="1"/>
    <col min="2844" max="2844" width="5.28515625" style="1" customWidth="1"/>
    <col min="2845" max="2845" width="0" style="1" hidden="1" customWidth="1"/>
    <col min="2846" max="2846" width="17" style="1" customWidth="1"/>
    <col min="2847" max="2847" width="6.28515625" style="1" customWidth="1"/>
    <col min="2848" max="2848" width="0" style="1" hidden="1" customWidth="1"/>
    <col min="2849" max="2849" width="14.28515625" style="1" customWidth="1"/>
    <col min="2850" max="2850" width="7.5703125" style="1" customWidth="1"/>
    <col min="2851" max="2851" width="0" style="1" hidden="1" customWidth="1"/>
    <col min="2852" max="2853" width="14.28515625" style="1" customWidth="1"/>
    <col min="2854" max="2854" width="20.85546875" style="1" customWidth="1"/>
    <col min="2855" max="2855" width="14.42578125" style="1" customWidth="1"/>
    <col min="2856" max="2856" width="15" style="1" customWidth="1"/>
    <col min="2857" max="2857" width="2.7109375" style="1" customWidth="1"/>
    <col min="2858" max="2858" width="11.7109375" style="1" customWidth="1"/>
    <col min="2859" max="2859" width="11.5703125" style="1" customWidth="1"/>
    <col min="2860" max="2860" width="2.28515625" style="1" customWidth="1"/>
    <col min="2861" max="2861" width="41" style="1" customWidth="1"/>
    <col min="2862" max="2862" width="14.28515625" style="1" customWidth="1"/>
    <col min="2863" max="2864" width="11.5703125" style="1" customWidth="1"/>
    <col min="2865" max="2865" width="21.85546875" style="1" customWidth="1"/>
    <col min="2866" max="3057" width="11.42578125" style="1"/>
    <col min="3058" max="3058" width="21.85546875" style="1" customWidth="1"/>
    <col min="3059" max="3059" width="13.85546875" style="1" customWidth="1"/>
    <col min="3060" max="3060" width="38.7109375" style="1" customWidth="1"/>
    <col min="3061" max="3061" width="3" style="1" bestFit="1" customWidth="1"/>
    <col min="3062" max="3062" width="32.28515625" style="1" customWidth="1"/>
    <col min="3063" max="3063" width="46.28515625" style="1" customWidth="1"/>
    <col min="3064" max="3064" width="19" style="1" customWidth="1"/>
    <col min="3065" max="3065" width="0" style="1" hidden="1" customWidth="1"/>
    <col min="3066" max="3066" width="17.7109375" style="1" customWidth="1"/>
    <col min="3067" max="3067" width="0" style="1" hidden="1" customWidth="1"/>
    <col min="3068" max="3068" width="22.28515625" style="1" customWidth="1"/>
    <col min="3069" max="3069" width="5.28515625" style="1" customWidth="1"/>
    <col min="3070" max="3070" width="36.28515625" style="1" customWidth="1"/>
    <col min="3071" max="3071" width="5.7109375" style="1" customWidth="1"/>
    <col min="3072" max="3072" width="0" style="1" hidden="1" customWidth="1"/>
    <col min="3073" max="3073" width="20.7109375" style="1" customWidth="1"/>
    <col min="3074" max="3074" width="4.85546875" style="1" customWidth="1"/>
    <col min="3075" max="3075" width="0" style="1" hidden="1" customWidth="1"/>
    <col min="3076" max="3076" width="24.7109375" style="1" customWidth="1"/>
    <col min="3077" max="3077" width="12.28515625" style="1" customWidth="1"/>
    <col min="3078" max="3078" width="0" style="1" hidden="1" customWidth="1"/>
    <col min="3079" max="3079" width="3.42578125" style="1" customWidth="1"/>
    <col min="3080" max="3080" width="0" style="1" hidden="1" customWidth="1"/>
    <col min="3081" max="3081" width="17.7109375" style="1" customWidth="1"/>
    <col min="3082" max="3082" width="3.42578125" style="1" customWidth="1"/>
    <col min="3083" max="3083" width="0" style="1" hidden="1" customWidth="1"/>
    <col min="3084" max="3084" width="23.7109375" style="1" customWidth="1"/>
    <col min="3085" max="3085" width="10" style="1" customWidth="1"/>
    <col min="3086" max="3086" width="0" style="1" hidden="1" customWidth="1"/>
    <col min="3087" max="3088" width="14.7109375" style="1" customWidth="1"/>
    <col min="3089" max="3089" width="12.85546875" style="1" customWidth="1"/>
    <col min="3090" max="3090" width="3.28515625" style="1" customWidth="1"/>
    <col min="3091" max="3091" width="30.28515625" style="1" customWidth="1"/>
    <col min="3092" max="3092" width="5" style="1" customWidth="1"/>
    <col min="3093" max="3093" width="0" style="1" hidden="1" customWidth="1"/>
    <col min="3094" max="3094" width="14.28515625" style="1" customWidth="1"/>
    <col min="3095" max="3095" width="5.7109375" style="1" customWidth="1"/>
    <col min="3096" max="3096" width="0" style="1" hidden="1" customWidth="1"/>
    <col min="3097" max="3097" width="17.28515625" style="1" customWidth="1"/>
    <col min="3098" max="3098" width="12.7109375" style="1" customWidth="1"/>
    <col min="3099" max="3099" width="0" style="1" hidden="1" customWidth="1"/>
    <col min="3100" max="3100" width="5.28515625" style="1" customWidth="1"/>
    <col min="3101" max="3101" width="0" style="1" hidden="1" customWidth="1"/>
    <col min="3102" max="3102" width="17" style="1" customWidth="1"/>
    <col min="3103" max="3103" width="6.28515625" style="1" customWidth="1"/>
    <col min="3104" max="3104" width="0" style="1" hidden="1" customWidth="1"/>
    <col min="3105" max="3105" width="14.28515625" style="1" customWidth="1"/>
    <col min="3106" max="3106" width="7.5703125" style="1" customWidth="1"/>
    <col min="3107" max="3107" width="0" style="1" hidden="1" customWidth="1"/>
    <col min="3108" max="3109" width="14.28515625" style="1" customWidth="1"/>
    <col min="3110" max="3110" width="20.85546875" style="1" customWidth="1"/>
    <col min="3111" max="3111" width="14.42578125" style="1" customWidth="1"/>
    <col min="3112" max="3112" width="15" style="1" customWidth="1"/>
    <col min="3113" max="3113" width="2.7109375" style="1" customWidth="1"/>
    <col min="3114" max="3114" width="11.7109375" style="1" customWidth="1"/>
    <col min="3115" max="3115" width="11.5703125" style="1" customWidth="1"/>
    <col min="3116" max="3116" width="2.28515625" style="1" customWidth="1"/>
    <col min="3117" max="3117" width="41" style="1" customWidth="1"/>
    <col min="3118" max="3118" width="14.28515625" style="1" customWidth="1"/>
    <col min="3119" max="3120" width="11.5703125" style="1" customWidth="1"/>
    <col min="3121" max="3121" width="21.85546875" style="1" customWidth="1"/>
    <col min="3122" max="3313" width="11.42578125" style="1"/>
    <col min="3314" max="3314" width="21.85546875" style="1" customWidth="1"/>
    <col min="3315" max="3315" width="13.85546875" style="1" customWidth="1"/>
    <col min="3316" max="3316" width="38.7109375" style="1" customWidth="1"/>
    <col min="3317" max="3317" width="3" style="1" bestFit="1" customWidth="1"/>
    <col min="3318" max="3318" width="32.28515625" style="1" customWidth="1"/>
    <col min="3319" max="3319" width="46.28515625" style="1" customWidth="1"/>
    <col min="3320" max="3320" width="19" style="1" customWidth="1"/>
    <col min="3321" max="3321" width="0" style="1" hidden="1" customWidth="1"/>
    <col min="3322" max="3322" width="17.7109375" style="1" customWidth="1"/>
    <col min="3323" max="3323" width="0" style="1" hidden="1" customWidth="1"/>
    <col min="3324" max="3324" width="22.28515625" style="1" customWidth="1"/>
    <col min="3325" max="3325" width="5.28515625" style="1" customWidth="1"/>
    <col min="3326" max="3326" width="36.28515625" style="1" customWidth="1"/>
    <col min="3327" max="3327" width="5.7109375" style="1" customWidth="1"/>
    <col min="3328" max="3328" width="0" style="1" hidden="1" customWidth="1"/>
    <col min="3329" max="3329" width="20.7109375" style="1" customWidth="1"/>
    <col min="3330" max="3330" width="4.85546875" style="1" customWidth="1"/>
    <col min="3331" max="3331" width="0" style="1" hidden="1" customWidth="1"/>
    <col min="3332" max="3332" width="24.7109375" style="1" customWidth="1"/>
    <col min="3333" max="3333" width="12.28515625" style="1" customWidth="1"/>
    <col min="3334" max="3334" width="0" style="1" hidden="1" customWidth="1"/>
    <col min="3335" max="3335" width="3.42578125" style="1" customWidth="1"/>
    <col min="3336" max="3336" width="0" style="1" hidden="1" customWidth="1"/>
    <col min="3337" max="3337" width="17.7109375" style="1" customWidth="1"/>
    <col min="3338" max="3338" width="3.42578125" style="1" customWidth="1"/>
    <col min="3339" max="3339" width="0" style="1" hidden="1" customWidth="1"/>
    <col min="3340" max="3340" width="23.7109375" style="1" customWidth="1"/>
    <col min="3341" max="3341" width="10" style="1" customWidth="1"/>
    <col min="3342" max="3342" width="0" style="1" hidden="1" customWidth="1"/>
    <col min="3343" max="3344" width="14.7109375" style="1" customWidth="1"/>
    <col min="3345" max="3345" width="12.85546875" style="1" customWidth="1"/>
    <col min="3346" max="3346" width="3.28515625" style="1" customWidth="1"/>
    <col min="3347" max="3347" width="30.28515625" style="1" customWidth="1"/>
    <col min="3348" max="3348" width="5" style="1" customWidth="1"/>
    <col min="3349" max="3349" width="0" style="1" hidden="1" customWidth="1"/>
    <col min="3350" max="3350" width="14.28515625" style="1" customWidth="1"/>
    <col min="3351" max="3351" width="5.7109375" style="1" customWidth="1"/>
    <col min="3352" max="3352" width="0" style="1" hidden="1" customWidth="1"/>
    <col min="3353" max="3353" width="17.28515625" style="1" customWidth="1"/>
    <col min="3354" max="3354" width="12.7109375" style="1" customWidth="1"/>
    <col min="3355" max="3355" width="0" style="1" hidden="1" customWidth="1"/>
    <col min="3356" max="3356" width="5.28515625" style="1" customWidth="1"/>
    <col min="3357" max="3357" width="0" style="1" hidden="1" customWidth="1"/>
    <col min="3358" max="3358" width="17" style="1" customWidth="1"/>
    <col min="3359" max="3359" width="6.28515625" style="1" customWidth="1"/>
    <col min="3360" max="3360" width="0" style="1" hidden="1" customWidth="1"/>
    <col min="3361" max="3361" width="14.28515625" style="1" customWidth="1"/>
    <col min="3362" max="3362" width="7.5703125" style="1" customWidth="1"/>
    <col min="3363" max="3363" width="0" style="1" hidden="1" customWidth="1"/>
    <col min="3364" max="3365" width="14.28515625" style="1" customWidth="1"/>
    <col min="3366" max="3366" width="20.85546875" style="1" customWidth="1"/>
    <col min="3367" max="3367" width="14.42578125" style="1" customWidth="1"/>
    <col min="3368" max="3368" width="15" style="1" customWidth="1"/>
    <col min="3369" max="3369" width="2.7109375" style="1" customWidth="1"/>
    <col min="3370" max="3370" width="11.7109375" style="1" customWidth="1"/>
    <col min="3371" max="3371" width="11.5703125" style="1" customWidth="1"/>
    <col min="3372" max="3372" width="2.28515625" style="1" customWidth="1"/>
    <col min="3373" max="3373" width="41" style="1" customWidth="1"/>
    <col min="3374" max="3374" width="14.28515625" style="1" customWidth="1"/>
    <col min="3375" max="3376" width="11.5703125" style="1" customWidth="1"/>
    <col min="3377" max="3377" width="21.85546875" style="1" customWidth="1"/>
    <col min="3378" max="3569" width="11.42578125" style="1"/>
    <col min="3570" max="3570" width="21.85546875" style="1" customWidth="1"/>
    <col min="3571" max="3571" width="13.85546875" style="1" customWidth="1"/>
    <col min="3572" max="3572" width="38.7109375" style="1" customWidth="1"/>
    <col min="3573" max="3573" width="3" style="1" bestFit="1" customWidth="1"/>
    <col min="3574" max="3574" width="32.28515625" style="1" customWidth="1"/>
    <col min="3575" max="3575" width="46.28515625" style="1" customWidth="1"/>
    <col min="3576" max="3576" width="19" style="1" customWidth="1"/>
    <col min="3577" max="3577" width="0" style="1" hidden="1" customWidth="1"/>
    <col min="3578" max="3578" width="17.7109375" style="1" customWidth="1"/>
    <col min="3579" max="3579" width="0" style="1" hidden="1" customWidth="1"/>
    <col min="3580" max="3580" width="22.28515625" style="1" customWidth="1"/>
    <col min="3581" max="3581" width="5.28515625" style="1" customWidth="1"/>
    <col min="3582" max="3582" width="36.28515625" style="1" customWidth="1"/>
    <col min="3583" max="3583" width="5.7109375" style="1" customWidth="1"/>
    <col min="3584" max="3584" width="0" style="1" hidden="1" customWidth="1"/>
    <col min="3585" max="3585" width="20.7109375" style="1" customWidth="1"/>
    <col min="3586" max="3586" width="4.85546875" style="1" customWidth="1"/>
    <col min="3587" max="3587" width="0" style="1" hidden="1" customWidth="1"/>
    <col min="3588" max="3588" width="24.7109375" style="1" customWidth="1"/>
    <col min="3589" max="3589" width="12.28515625" style="1" customWidth="1"/>
    <col min="3590" max="3590" width="0" style="1" hidden="1" customWidth="1"/>
    <col min="3591" max="3591" width="3.42578125" style="1" customWidth="1"/>
    <col min="3592" max="3592" width="0" style="1" hidden="1" customWidth="1"/>
    <col min="3593" max="3593" width="17.7109375" style="1" customWidth="1"/>
    <col min="3594" max="3594" width="3.42578125" style="1" customWidth="1"/>
    <col min="3595" max="3595" width="0" style="1" hidden="1" customWidth="1"/>
    <col min="3596" max="3596" width="23.7109375" style="1" customWidth="1"/>
    <col min="3597" max="3597" width="10" style="1" customWidth="1"/>
    <col min="3598" max="3598" width="0" style="1" hidden="1" customWidth="1"/>
    <col min="3599" max="3600" width="14.7109375" style="1" customWidth="1"/>
    <col min="3601" max="3601" width="12.85546875" style="1" customWidth="1"/>
    <col min="3602" max="3602" width="3.28515625" style="1" customWidth="1"/>
    <col min="3603" max="3603" width="30.28515625" style="1" customWidth="1"/>
    <col min="3604" max="3604" width="5" style="1" customWidth="1"/>
    <col min="3605" max="3605" width="0" style="1" hidden="1" customWidth="1"/>
    <col min="3606" max="3606" width="14.28515625" style="1" customWidth="1"/>
    <col min="3607" max="3607" width="5.7109375" style="1" customWidth="1"/>
    <col min="3608" max="3608" width="0" style="1" hidden="1" customWidth="1"/>
    <col min="3609" max="3609" width="17.28515625" style="1" customWidth="1"/>
    <col min="3610" max="3610" width="12.7109375" style="1" customWidth="1"/>
    <col min="3611" max="3611" width="0" style="1" hidden="1" customWidth="1"/>
    <col min="3612" max="3612" width="5.28515625" style="1" customWidth="1"/>
    <col min="3613" max="3613" width="0" style="1" hidden="1" customWidth="1"/>
    <col min="3614" max="3614" width="17" style="1" customWidth="1"/>
    <col min="3615" max="3615" width="6.28515625" style="1" customWidth="1"/>
    <col min="3616" max="3616" width="0" style="1" hidden="1" customWidth="1"/>
    <col min="3617" max="3617" width="14.28515625" style="1" customWidth="1"/>
    <col min="3618" max="3618" width="7.5703125" style="1" customWidth="1"/>
    <col min="3619" max="3619" width="0" style="1" hidden="1" customWidth="1"/>
    <col min="3620" max="3621" width="14.28515625" style="1" customWidth="1"/>
    <col min="3622" max="3622" width="20.85546875" style="1" customWidth="1"/>
    <col min="3623" max="3623" width="14.42578125" style="1" customWidth="1"/>
    <col min="3624" max="3624" width="15" style="1" customWidth="1"/>
    <col min="3625" max="3625" width="2.7109375" style="1" customWidth="1"/>
    <col min="3626" max="3626" width="11.7109375" style="1" customWidth="1"/>
    <col min="3627" max="3627" width="11.5703125" style="1" customWidth="1"/>
    <col min="3628" max="3628" width="2.28515625" style="1" customWidth="1"/>
    <col min="3629" max="3629" width="41" style="1" customWidth="1"/>
    <col min="3630" max="3630" width="14.28515625" style="1" customWidth="1"/>
    <col min="3631" max="3632" width="11.5703125" style="1" customWidth="1"/>
    <col min="3633" max="3633" width="21.85546875" style="1" customWidth="1"/>
    <col min="3634" max="3825" width="11.42578125" style="1"/>
    <col min="3826" max="3826" width="21.85546875" style="1" customWidth="1"/>
    <col min="3827" max="3827" width="13.85546875" style="1" customWidth="1"/>
    <col min="3828" max="3828" width="38.7109375" style="1" customWidth="1"/>
    <col min="3829" max="3829" width="3" style="1" bestFit="1" customWidth="1"/>
    <col min="3830" max="3830" width="32.28515625" style="1" customWidth="1"/>
    <col min="3831" max="3831" width="46.28515625" style="1" customWidth="1"/>
    <col min="3832" max="3832" width="19" style="1" customWidth="1"/>
    <col min="3833" max="3833" width="0" style="1" hidden="1" customWidth="1"/>
    <col min="3834" max="3834" width="17.7109375" style="1" customWidth="1"/>
    <col min="3835" max="3835" width="0" style="1" hidden="1" customWidth="1"/>
    <col min="3836" max="3836" width="22.28515625" style="1" customWidth="1"/>
    <col min="3837" max="3837" width="5.28515625" style="1" customWidth="1"/>
    <col min="3838" max="3838" width="36.28515625" style="1" customWidth="1"/>
    <col min="3839" max="3839" width="5.7109375" style="1" customWidth="1"/>
    <col min="3840" max="3840" width="0" style="1" hidden="1" customWidth="1"/>
    <col min="3841" max="3841" width="20.7109375" style="1" customWidth="1"/>
    <col min="3842" max="3842" width="4.85546875" style="1" customWidth="1"/>
    <col min="3843" max="3843" width="0" style="1" hidden="1" customWidth="1"/>
    <col min="3844" max="3844" width="24.7109375" style="1" customWidth="1"/>
    <col min="3845" max="3845" width="12.28515625" style="1" customWidth="1"/>
    <col min="3846" max="3846" width="0" style="1" hidden="1" customWidth="1"/>
    <col min="3847" max="3847" width="3.42578125" style="1" customWidth="1"/>
    <col min="3848" max="3848" width="0" style="1" hidden="1" customWidth="1"/>
    <col min="3849" max="3849" width="17.7109375" style="1" customWidth="1"/>
    <col min="3850" max="3850" width="3.42578125" style="1" customWidth="1"/>
    <col min="3851" max="3851" width="0" style="1" hidden="1" customWidth="1"/>
    <col min="3852" max="3852" width="23.7109375" style="1" customWidth="1"/>
    <col min="3853" max="3853" width="10" style="1" customWidth="1"/>
    <col min="3854" max="3854" width="0" style="1" hidden="1" customWidth="1"/>
    <col min="3855" max="3856" width="14.7109375" style="1" customWidth="1"/>
    <col min="3857" max="3857" width="12.85546875" style="1" customWidth="1"/>
    <col min="3858" max="3858" width="3.28515625" style="1" customWidth="1"/>
    <col min="3859" max="3859" width="30.28515625" style="1" customWidth="1"/>
    <col min="3860" max="3860" width="5" style="1" customWidth="1"/>
    <col min="3861" max="3861" width="0" style="1" hidden="1" customWidth="1"/>
    <col min="3862" max="3862" width="14.28515625" style="1" customWidth="1"/>
    <col min="3863" max="3863" width="5.7109375" style="1" customWidth="1"/>
    <col min="3864" max="3864" width="0" style="1" hidden="1" customWidth="1"/>
    <col min="3865" max="3865" width="17.28515625" style="1" customWidth="1"/>
    <col min="3866" max="3866" width="12.7109375" style="1" customWidth="1"/>
    <col min="3867" max="3867" width="0" style="1" hidden="1" customWidth="1"/>
    <col min="3868" max="3868" width="5.28515625" style="1" customWidth="1"/>
    <col min="3869" max="3869" width="0" style="1" hidden="1" customWidth="1"/>
    <col min="3870" max="3870" width="17" style="1" customWidth="1"/>
    <col min="3871" max="3871" width="6.28515625" style="1" customWidth="1"/>
    <col min="3872" max="3872" width="0" style="1" hidden="1" customWidth="1"/>
    <col min="3873" max="3873" width="14.28515625" style="1" customWidth="1"/>
    <col min="3874" max="3874" width="7.5703125" style="1" customWidth="1"/>
    <col min="3875" max="3875" width="0" style="1" hidden="1" customWidth="1"/>
    <col min="3876" max="3877" width="14.28515625" style="1" customWidth="1"/>
    <col min="3878" max="3878" width="20.85546875" style="1" customWidth="1"/>
    <col min="3879" max="3879" width="14.42578125" style="1" customWidth="1"/>
    <col min="3880" max="3880" width="15" style="1" customWidth="1"/>
    <col min="3881" max="3881" width="2.7109375" style="1" customWidth="1"/>
    <col min="3882" max="3882" width="11.7109375" style="1" customWidth="1"/>
    <col min="3883" max="3883" width="11.5703125" style="1" customWidth="1"/>
    <col min="3884" max="3884" width="2.28515625" style="1" customWidth="1"/>
    <col min="3885" max="3885" width="41" style="1" customWidth="1"/>
    <col min="3886" max="3886" width="14.28515625" style="1" customWidth="1"/>
    <col min="3887" max="3888" width="11.5703125" style="1" customWidth="1"/>
    <col min="3889" max="3889" width="21.85546875" style="1" customWidth="1"/>
    <col min="3890" max="4081" width="11.42578125" style="1"/>
    <col min="4082" max="4082" width="21.85546875" style="1" customWidth="1"/>
    <col min="4083" max="4083" width="13.85546875" style="1" customWidth="1"/>
    <col min="4084" max="4084" width="38.7109375" style="1" customWidth="1"/>
    <col min="4085" max="4085" width="3" style="1" bestFit="1" customWidth="1"/>
    <col min="4086" max="4086" width="32.28515625" style="1" customWidth="1"/>
    <col min="4087" max="4087" width="46.28515625" style="1" customWidth="1"/>
    <col min="4088" max="4088" width="19" style="1" customWidth="1"/>
    <col min="4089" max="4089" width="0" style="1" hidden="1" customWidth="1"/>
    <col min="4090" max="4090" width="17.7109375" style="1" customWidth="1"/>
    <col min="4091" max="4091" width="0" style="1" hidden="1" customWidth="1"/>
    <col min="4092" max="4092" width="22.28515625" style="1" customWidth="1"/>
    <col min="4093" max="4093" width="5.28515625" style="1" customWidth="1"/>
    <col min="4094" max="4094" width="36.28515625" style="1" customWidth="1"/>
    <col min="4095" max="4095" width="5.7109375" style="1" customWidth="1"/>
    <col min="4096" max="4096" width="0" style="1" hidden="1" customWidth="1"/>
    <col min="4097" max="4097" width="20.7109375" style="1" customWidth="1"/>
    <col min="4098" max="4098" width="4.85546875" style="1" customWidth="1"/>
    <col min="4099" max="4099" width="0" style="1" hidden="1" customWidth="1"/>
    <col min="4100" max="4100" width="24.7109375" style="1" customWidth="1"/>
    <col min="4101" max="4101" width="12.28515625" style="1" customWidth="1"/>
    <col min="4102" max="4102" width="0" style="1" hidden="1" customWidth="1"/>
    <col min="4103" max="4103" width="3.42578125" style="1" customWidth="1"/>
    <col min="4104" max="4104" width="0" style="1" hidden="1" customWidth="1"/>
    <col min="4105" max="4105" width="17.7109375" style="1" customWidth="1"/>
    <col min="4106" max="4106" width="3.42578125" style="1" customWidth="1"/>
    <col min="4107" max="4107" width="0" style="1" hidden="1" customWidth="1"/>
    <col min="4108" max="4108" width="23.7109375" style="1" customWidth="1"/>
    <col min="4109" max="4109" width="10" style="1" customWidth="1"/>
    <col min="4110" max="4110" width="0" style="1" hidden="1" customWidth="1"/>
    <col min="4111" max="4112" width="14.7109375" style="1" customWidth="1"/>
    <col min="4113" max="4113" width="12.85546875" style="1" customWidth="1"/>
    <col min="4114" max="4114" width="3.28515625" style="1" customWidth="1"/>
    <col min="4115" max="4115" width="30.28515625" style="1" customWidth="1"/>
    <col min="4116" max="4116" width="5" style="1" customWidth="1"/>
    <col min="4117" max="4117" width="0" style="1" hidden="1" customWidth="1"/>
    <col min="4118" max="4118" width="14.28515625" style="1" customWidth="1"/>
    <col min="4119" max="4119" width="5.7109375" style="1" customWidth="1"/>
    <col min="4120" max="4120" width="0" style="1" hidden="1" customWidth="1"/>
    <col min="4121" max="4121" width="17.28515625" style="1" customWidth="1"/>
    <col min="4122" max="4122" width="12.7109375" style="1" customWidth="1"/>
    <col min="4123" max="4123" width="0" style="1" hidden="1" customWidth="1"/>
    <col min="4124" max="4124" width="5.28515625" style="1" customWidth="1"/>
    <col min="4125" max="4125" width="0" style="1" hidden="1" customWidth="1"/>
    <col min="4126" max="4126" width="17" style="1" customWidth="1"/>
    <col min="4127" max="4127" width="6.28515625" style="1" customWidth="1"/>
    <col min="4128" max="4128" width="0" style="1" hidden="1" customWidth="1"/>
    <col min="4129" max="4129" width="14.28515625" style="1" customWidth="1"/>
    <col min="4130" max="4130" width="7.5703125" style="1" customWidth="1"/>
    <col min="4131" max="4131" width="0" style="1" hidden="1" customWidth="1"/>
    <col min="4132" max="4133" width="14.28515625" style="1" customWidth="1"/>
    <col min="4134" max="4134" width="20.85546875" style="1" customWidth="1"/>
    <col min="4135" max="4135" width="14.42578125" style="1" customWidth="1"/>
    <col min="4136" max="4136" width="15" style="1" customWidth="1"/>
    <col min="4137" max="4137" width="2.7109375" style="1" customWidth="1"/>
    <col min="4138" max="4138" width="11.7109375" style="1" customWidth="1"/>
    <col min="4139" max="4139" width="11.5703125" style="1" customWidth="1"/>
    <col min="4140" max="4140" width="2.28515625" style="1" customWidth="1"/>
    <col min="4141" max="4141" width="41" style="1" customWidth="1"/>
    <col min="4142" max="4142" width="14.28515625" style="1" customWidth="1"/>
    <col min="4143" max="4144" width="11.5703125" style="1" customWidth="1"/>
    <col min="4145" max="4145" width="21.85546875" style="1" customWidth="1"/>
    <col min="4146" max="4337" width="11.42578125" style="1"/>
    <col min="4338" max="4338" width="21.85546875" style="1" customWidth="1"/>
    <col min="4339" max="4339" width="13.85546875" style="1" customWidth="1"/>
    <col min="4340" max="4340" width="38.7109375" style="1" customWidth="1"/>
    <col min="4341" max="4341" width="3" style="1" bestFit="1" customWidth="1"/>
    <col min="4342" max="4342" width="32.28515625" style="1" customWidth="1"/>
    <col min="4343" max="4343" width="46.28515625" style="1" customWidth="1"/>
    <col min="4344" max="4344" width="19" style="1" customWidth="1"/>
    <col min="4345" max="4345" width="0" style="1" hidden="1" customWidth="1"/>
    <col min="4346" max="4346" width="17.7109375" style="1" customWidth="1"/>
    <col min="4347" max="4347" width="0" style="1" hidden="1" customWidth="1"/>
    <col min="4348" max="4348" width="22.28515625" style="1" customWidth="1"/>
    <col min="4349" max="4349" width="5.28515625" style="1" customWidth="1"/>
    <col min="4350" max="4350" width="36.28515625" style="1" customWidth="1"/>
    <col min="4351" max="4351" width="5.7109375" style="1" customWidth="1"/>
    <col min="4352" max="4352" width="0" style="1" hidden="1" customWidth="1"/>
    <col min="4353" max="4353" width="20.7109375" style="1" customWidth="1"/>
    <col min="4354" max="4354" width="4.85546875" style="1" customWidth="1"/>
    <col min="4355" max="4355" width="0" style="1" hidden="1" customWidth="1"/>
    <col min="4356" max="4356" width="24.7109375" style="1" customWidth="1"/>
    <col min="4357" max="4357" width="12.28515625" style="1" customWidth="1"/>
    <col min="4358" max="4358" width="0" style="1" hidden="1" customWidth="1"/>
    <col min="4359" max="4359" width="3.42578125" style="1" customWidth="1"/>
    <col min="4360" max="4360" width="0" style="1" hidden="1" customWidth="1"/>
    <col min="4361" max="4361" width="17.7109375" style="1" customWidth="1"/>
    <col min="4362" max="4362" width="3.42578125" style="1" customWidth="1"/>
    <col min="4363" max="4363" width="0" style="1" hidden="1" customWidth="1"/>
    <col min="4364" max="4364" width="23.7109375" style="1" customWidth="1"/>
    <col min="4365" max="4365" width="10" style="1" customWidth="1"/>
    <col min="4366" max="4366" width="0" style="1" hidden="1" customWidth="1"/>
    <col min="4367" max="4368" width="14.7109375" style="1" customWidth="1"/>
    <col min="4369" max="4369" width="12.85546875" style="1" customWidth="1"/>
    <col min="4370" max="4370" width="3.28515625" style="1" customWidth="1"/>
    <col min="4371" max="4371" width="30.28515625" style="1" customWidth="1"/>
    <col min="4372" max="4372" width="5" style="1" customWidth="1"/>
    <col min="4373" max="4373" width="0" style="1" hidden="1" customWidth="1"/>
    <col min="4374" max="4374" width="14.28515625" style="1" customWidth="1"/>
    <col min="4375" max="4375" width="5.7109375" style="1" customWidth="1"/>
    <col min="4376" max="4376" width="0" style="1" hidden="1" customWidth="1"/>
    <col min="4377" max="4377" width="17.28515625" style="1" customWidth="1"/>
    <col min="4378" max="4378" width="12.7109375" style="1" customWidth="1"/>
    <col min="4379" max="4379" width="0" style="1" hidden="1" customWidth="1"/>
    <col min="4380" max="4380" width="5.28515625" style="1" customWidth="1"/>
    <col min="4381" max="4381" width="0" style="1" hidden="1" customWidth="1"/>
    <col min="4382" max="4382" width="17" style="1" customWidth="1"/>
    <col min="4383" max="4383" width="6.28515625" style="1" customWidth="1"/>
    <col min="4384" max="4384" width="0" style="1" hidden="1" customWidth="1"/>
    <col min="4385" max="4385" width="14.28515625" style="1" customWidth="1"/>
    <col min="4386" max="4386" width="7.5703125" style="1" customWidth="1"/>
    <col min="4387" max="4387" width="0" style="1" hidden="1" customWidth="1"/>
    <col min="4388" max="4389" width="14.28515625" style="1" customWidth="1"/>
    <col min="4390" max="4390" width="20.85546875" style="1" customWidth="1"/>
    <col min="4391" max="4391" width="14.42578125" style="1" customWidth="1"/>
    <col min="4392" max="4392" width="15" style="1" customWidth="1"/>
    <col min="4393" max="4393" width="2.7109375" style="1" customWidth="1"/>
    <col min="4394" max="4394" width="11.7109375" style="1" customWidth="1"/>
    <col min="4395" max="4395" width="11.5703125" style="1" customWidth="1"/>
    <col min="4396" max="4396" width="2.28515625" style="1" customWidth="1"/>
    <col min="4397" max="4397" width="41" style="1" customWidth="1"/>
    <col min="4398" max="4398" width="14.28515625" style="1" customWidth="1"/>
    <col min="4399" max="4400" width="11.5703125" style="1" customWidth="1"/>
    <col min="4401" max="4401" width="21.85546875" style="1" customWidth="1"/>
    <col min="4402" max="4593" width="11.42578125" style="1"/>
    <col min="4594" max="4594" width="21.85546875" style="1" customWidth="1"/>
    <col min="4595" max="4595" width="13.85546875" style="1" customWidth="1"/>
    <col min="4596" max="4596" width="38.7109375" style="1" customWidth="1"/>
    <col min="4597" max="4597" width="3" style="1" bestFit="1" customWidth="1"/>
    <col min="4598" max="4598" width="32.28515625" style="1" customWidth="1"/>
    <col min="4599" max="4599" width="46.28515625" style="1" customWidth="1"/>
    <col min="4600" max="4600" width="19" style="1" customWidth="1"/>
    <col min="4601" max="4601" width="0" style="1" hidden="1" customWidth="1"/>
    <col min="4602" max="4602" width="17.7109375" style="1" customWidth="1"/>
    <col min="4603" max="4603" width="0" style="1" hidden="1" customWidth="1"/>
    <col min="4604" max="4604" width="22.28515625" style="1" customWidth="1"/>
    <col min="4605" max="4605" width="5.28515625" style="1" customWidth="1"/>
    <col min="4606" max="4606" width="36.28515625" style="1" customWidth="1"/>
    <col min="4607" max="4607" width="5.7109375" style="1" customWidth="1"/>
    <col min="4608" max="4608" width="0" style="1" hidden="1" customWidth="1"/>
    <col min="4609" max="4609" width="20.7109375" style="1" customWidth="1"/>
    <col min="4610" max="4610" width="4.85546875" style="1" customWidth="1"/>
    <col min="4611" max="4611" width="0" style="1" hidden="1" customWidth="1"/>
    <col min="4612" max="4612" width="24.7109375" style="1" customWidth="1"/>
    <col min="4613" max="4613" width="12.28515625" style="1" customWidth="1"/>
    <col min="4614" max="4614" width="0" style="1" hidden="1" customWidth="1"/>
    <col min="4615" max="4615" width="3.42578125" style="1" customWidth="1"/>
    <col min="4616" max="4616" width="0" style="1" hidden="1" customWidth="1"/>
    <col min="4617" max="4617" width="17.7109375" style="1" customWidth="1"/>
    <col min="4618" max="4618" width="3.42578125" style="1" customWidth="1"/>
    <col min="4619" max="4619" width="0" style="1" hidden="1" customWidth="1"/>
    <col min="4620" max="4620" width="23.7109375" style="1" customWidth="1"/>
    <col min="4621" max="4621" width="10" style="1" customWidth="1"/>
    <col min="4622" max="4622" width="0" style="1" hidden="1" customWidth="1"/>
    <col min="4623" max="4624" width="14.7109375" style="1" customWidth="1"/>
    <col min="4625" max="4625" width="12.85546875" style="1" customWidth="1"/>
    <col min="4626" max="4626" width="3.28515625" style="1" customWidth="1"/>
    <col min="4627" max="4627" width="30.28515625" style="1" customWidth="1"/>
    <col min="4628" max="4628" width="5" style="1" customWidth="1"/>
    <col min="4629" max="4629" width="0" style="1" hidden="1" customWidth="1"/>
    <col min="4630" max="4630" width="14.28515625" style="1" customWidth="1"/>
    <col min="4631" max="4631" width="5.7109375" style="1" customWidth="1"/>
    <col min="4632" max="4632" width="0" style="1" hidden="1" customWidth="1"/>
    <col min="4633" max="4633" width="17.28515625" style="1" customWidth="1"/>
    <col min="4634" max="4634" width="12.7109375" style="1" customWidth="1"/>
    <col min="4635" max="4635" width="0" style="1" hidden="1" customWidth="1"/>
    <col min="4636" max="4636" width="5.28515625" style="1" customWidth="1"/>
    <col min="4637" max="4637" width="0" style="1" hidden="1" customWidth="1"/>
    <col min="4638" max="4638" width="17" style="1" customWidth="1"/>
    <col min="4639" max="4639" width="6.28515625" style="1" customWidth="1"/>
    <col min="4640" max="4640" width="0" style="1" hidden="1" customWidth="1"/>
    <col min="4641" max="4641" width="14.28515625" style="1" customWidth="1"/>
    <col min="4642" max="4642" width="7.5703125" style="1" customWidth="1"/>
    <col min="4643" max="4643" width="0" style="1" hidden="1" customWidth="1"/>
    <col min="4644" max="4645" width="14.28515625" style="1" customWidth="1"/>
    <col min="4646" max="4646" width="20.85546875" style="1" customWidth="1"/>
    <col min="4647" max="4647" width="14.42578125" style="1" customWidth="1"/>
    <col min="4648" max="4648" width="15" style="1" customWidth="1"/>
    <col min="4649" max="4649" width="2.7109375" style="1" customWidth="1"/>
    <col min="4650" max="4650" width="11.7109375" style="1" customWidth="1"/>
    <col min="4651" max="4651" width="11.5703125" style="1" customWidth="1"/>
    <col min="4652" max="4652" width="2.28515625" style="1" customWidth="1"/>
    <col min="4653" max="4653" width="41" style="1" customWidth="1"/>
    <col min="4654" max="4654" width="14.28515625" style="1" customWidth="1"/>
    <col min="4655" max="4656" width="11.5703125" style="1" customWidth="1"/>
    <col min="4657" max="4657" width="21.85546875" style="1" customWidth="1"/>
    <col min="4658" max="4849" width="11.42578125" style="1"/>
    <col min="4850" max="4850" width="21.85546875" style="1" customWidth="1"/>
    <col min="4851" max="4851" width="13.85546875" style="1" customWidth="1"/>
    <col min="4852" max="4852" width="38.7109375" style="1" customWidth="1"/>
    <col min="4853" max="4853" width="3" style="1" bestFit="1" customWidth="1"/>
    <col min="4854" max="4854" width="32.28515625" style="1" customWidth="1"/>
    <col min="4855" max="4855" width="46.28515625" style="1" customWidth="1"/>
    <col min="4856" max="4856" width="19" style="1" customWidth="1"/>
    <col min="4857" max="4857" width="0" style="1" hidden="1" customWidth="1"/>
    <col min="4858" max="4858" width="17.7109375" style="1" customWidth="1"/>
    <col min="4859" max="4859" width="0" style="1" hidden="1" customWidth="1"/>
    <col min="4860" max="4860" width="22.28515625" style="1" customWidth="1"/>
    <col min="4861" max="4861" width="5.28515625" style="1" customWidth="1"/>
    <col min="4862" max="4862" width="36.28515625" style="1" customWidth="1"/>
    <col min="4863" max="4863" width="5.7109375" style="1" customWidth="1"/>
    <col min="4864" max="4864" width="0" style="1" hidden="1" customWidth="1"/>
    <col min="4865" max="4865" width="20.7109375" style="1" customWidth="1"/>
    <col min="4866" max="4866" width="4.85546875" style="1" customWidth="1"/>
    <col min="4867" max="4867" width="0" style="1" hidden="1" customWidth="1"/>
    <col min="4868" max="4868" width="24.7109375" style="1" customWidth="1"/>
    <col min="4869" max="4869" width="12.28515625" style="1" customWidth="1"/>
    <col min="4870" max="4870" width="0" style="1" hidden="1" customWidth="1"/>
    <col min="4871" max="4871" width="3.42578125" style="1" customWidth="1"/>
    <col min="4872" max="4872" width="0" style="1" hidden="1" customWidth="1"/>
    <col min="4873" max="4873" width="17.7109375" style="1" customWidth="1"/>
    <col min="4874" max="4874" width="3.42578125" style="1" customWidth="1"/>
    <col min="4875" max="4875" width="0" style="1" hidden="1" customWidth="1"/>
    <col min="4876" max="4876" width="23.7109375" style="1" customWidth="1"/>
    <col min="4877" max="4877" width="10" style="1" customWidth="1"/>
    <col min="4878" max="4878" width="0" style="1" hidden="1" customWidth="1"/>
    <col min="4879" max="4880" width="14.7109375" style="1" customWidth="1"/>
    <col min="4881" max="4881" width="12.85546875" style="1" customWidth="1"/>
    <col min="4882" max="4882" width="3.28515625" style="1" customWidth="1"/>
    <col min="4883" max="4883" width="30.28515625" style="1" customWidth="1"/>
    <col min="4884" max="4884" width="5" style="1" customWidth="1"/>
    <col min="4885" max="4885" width="0" style="1" hidden="1" customWidth="1"/>
    <col min="4886" max="4886" width="14.28515625" style="1" customWidth="1"/>
    <col min="4887" max="4887" width="5.7109375" style="1" customWidth="1"/>
    <col min="4888" max="4888" width="0" style="1" hidden="1" customWidth="1"/>
    <col min="4889" max="4889" width="17.28515625" style="1" customWidth="1"/>
    <col min="4890" max="4890" width="12.7109375" style="1" customWidth="1"/>
    <col min="4891" max="4891" width="0" style="1" hidden="1" customWidth="1"/>
    <col min="4892" max="4892" width="5.28515625" style="1" customWidth="1"/>
    <col min="4893" max="4893" width="0" style="1" hidden="1" customWidth="1"/>
    <col min="4894" max="4894" width="17" style="1" customWidth="1"/>
    <col min="4895" max="4895" width="6.28515625" style="1" customWidth="1"/>
    <col min="4896" max="4896" width="0" style="1" hidden="1" customWidth="1"/>
    <col min="4897" max="4897" width="14.28515625" style="1" customWidth="1"/>
    <col min="4898" max="4898" width="7.5703125" style="1" customWidth="1"/>
    <col min="4899" max="4899" width="0" style="1" hidden="1" customWidth="1"/>
    <col min="4900" max="4901" width="14.28515625" style="1" customWidth="1"/>
    <col min="4902" max="4902" width="20.85546875" style="1" customWidth="1"/>
    <col min="4903" max="4903" width="14.42578125" style="1" customWidth="1"/>
    <col min="4904" max="4904" width="15" style="1" customWidth="1"/>
    <col min="4905" max="4905" width="2.7109375" style="1" customWidth="1"/>
    <col min="4906" max="4906" width="11.7109375" style="1" customWidth="1"/>
    <col min="4907" max="4907" width="11.5703125" style="1" customWidth="1"/>
    <col min="4908" max="4908" width="2.28515625" style="1" customWidth="1"/>
    <col min="4909" max="4909" width="41" style="1" customWidth="1"/>
    <col min="4910" max="4910" width="14.28515625" style="1" customWidth="1"/>
    <col min="4911" max="4912" width="11.5703125" style="1" customWidth="1"/>
    <col min="4913" max="4913" width="21.85546875" style="1" customWidth="1"/>
    <col min="4914" max="5105" width="11.42578125" style="1"/>
    <col min="5106" max="5106" width="21.85546875" style="1" customWidth="1"/>
    <col min="5107" max="5107" width="13.85546875" style="1" customWidth="1"/>
    <col min="5108" max="5108" width="38.7109375" style="1" customWidth="1"/>
    <col min="5109" max="5109" width="3" style="1" bestFit="1" customWidth="1"/>
    <col min="5110" max="5110" width="32.28515625" style="1" customWidth="1"/>
    <col min="5111" max="5111" width="46.28515625" style="1" customWidth="1"/>
    <col min="5112" max="5112" width="19" style="1" customWidth="1"/>
    <col min="5113" max="5113" width="0" style="1" hidden="1" customWidth="1"/>
    <col min="5114" max="5114" width="17.7109375" style="1" customWidth="1"/>
    <col min="5115" max="5115" width="0" style="1" hidden="1" customWidth="1"/>
    <col min="5116" max="5116" width="22.28515625" style="1" customWidth="1"/>
    <col min="5117" max="5117" width="5.28515625" style="1" customWidth="1"/>
    <col min="5118" max="5118" width="36.28515625" style="1" customWidth="1"/>
    <col min="5119" max="5119" width="5.7109375" style="1" customWidth="1"/>
    <col min="5120" max="5120" width="0" style="1" hidden="1" customWidth="1"/>
    <col min="5121" max="5121" width="20.7109375" style="1" customWidth="1"/>
    <col min="5122" max="5122" width="4.85546875" style="1" customWidth="1"/>
    <col min="5123" max="5123" width="0" style="1" hidden="1" customWidth="1"/>
    <col min="5124" max="5124" width="24.7109375" style="1" customWidth="1"/>
    <col min="5125" max="5125" width="12.28515625" style="1" customWidth="1"/>
    <col min="5126" max="5126" width="0" style="1" hidden="1" customWidth="1"/>
    <col min="5127" max="5127" width="3.42578125" style="1" customWidth="1"/>
    <col min="5128" max="5128" width="0" style="1" hidden="1" customWidth="1"/>
    <col min="5129" max="5129" width="17.7109375" style="1" customWidth="1"/>
    <col min="5130" max="5130" width="3.42578125" style="1" customWidth="1"/>
    <col min="5131" max="5131" width="0" style="1" hidden="1" customWidth="1"/>
    <col min="5132" max="5132" width="23.7109375" style="1" customWidth="1"/>
    <col min="5133" max="5133" width="10" style="1" customWidth="1"/>
    <col min="5134" max="5134" width="0" style="1" hidden="1" customWidth="1"/>
    <col min="5135" max="5136" width="14.7109375" style="1" customWidth="1"/>
    <col min="5137" max="5137" width="12.85546875" style="1" customWidth="1"/>
    <col min="5138" max="5138" width="3.28515625" style="1" customWidth="1"/>
    <col min="5139" max="5139" width="30.28515625" style="1" customWidth="1"/>
    <col min="5140" max="5140" width="5" style="1" customWidth="1"/>
    <col min="5141" max="5141" width="0" style="1" hidden="1" customWidth="1"/>
    <col min="5142" max="5142" width="14.28515625" style="1" customWidth="1"/>
    <col min="5143" max="5143" width="5.7109375" style="1" customWidth="1"/>
    <col min="5144" max="5144" width="0" style="1" hidden="1" customWidth="1"/>
    <col min="5145" max="5145" width="17.28515625" style="1" customWidth="1"/>
    <col min="5146" max="5146" width="12.7109375" style="1" customWidth="1"/>
    <col min="5147" max="5147" width="0" style="1" hidden="1" customWidth="1"/>
    <col min="5148" max="5148" width="5.28515625" style="1" customWidth="1"/>
    <col min="5149" max="5149" width="0" style="1" hidden="1" customWidth="1"/>
    <col min="5150" max="5150" width="17" style="1" customWidth="1"/>
    <col min="5151" max="5151" width="6.28515625" style="1" customWidth="1"/>
    <col min="5152" max="5152" width="0" style="1" hidden="1" customWidth="1"/>
    <col min="5153" max="5153" width="14.28515625" style="1" customWidth="1"/>
    <col min="5154" max="5154" width="7.5703125" style="1" customWidth="1"/>
    <col min="5155" max="5155" width="0" style="1" hidden="1" customWidth="1"/>
    <col min="5156" max="5157" width="14.28515625" style="1" customWidth="1"/>
    <col min="5158" max="5158" width="20.85546875" style="1" customWidth="1"/>
    <col min="5159" max="5159" width="14.42578125" style="1" customWidth="1"/>
    <col min="5160" max="5160" width="15" style="1" customWidth="1"/>
    <col min="5161" max="5161" width="2.7109375" style="1" customWidth="1"/>
    <col min="5162" max="5162" width="11.7109375" style="1" customWidth="1"/>
    <col min="5163" max="5163" width="11.5703125" style="1" customWidth="1"/>
    <col min="5164" max="5164" width="2.28515625" style="1" customWidth="1"/>
    <col min="5165" max="5165" width="41" style="1" customWidth="1"/>
    <col min="5166" max="5166" width="14.28515625" style="1" customWidth="1"/>
    <col min="5167" max="5168" width="11.5703125" style="1" customWidth="1"/>
    <col min="5169" max="5169" width="21.85546875" style="1" customWidth="1"/>
    <col min="5170" max="5361" width="11.42578125" style="1"/>
    <col min="5362" max="5362" width="21.85546875" style="1" customWidth="1"/>
    <col min="5363" max="5363" width="13.85546875" style="1" customWidth="1"/>
    <col min="5364" max="5364" width="38.7109375" style="1" customWidth="1"/>
    <col min="5365" max="5365" width="3" style="1" bestFit="1" customWidth="1"/>
    <col min="5366" max="5366" width="32.28515625" style="1" customWidth="1"/>
    <col min="5367" max="5367" width="46.28515625" style="1" customWidth="1"/>
    <col min="5368" max="5368" width="19" style="1" customWidth="1"/>
    <col min="5369" max="5369" width="0" style="1" hidden="1" customWidth="1"/>
    <col min="5370" max="5370" width="17.7109375" style="1" customWidth="1"/>
    <col min="5371" max="5371" width="0" style="1" hidden="1" customWidth="1"/>
    <col min="5372" max="5372" width="22.28515625" style="1" customWidth="1"/>
    <col min="5373" max="5373" width="5.28515625" style="1" customWidth="1"/>
    <col min="5374" max="5374" width="36.28515625" style="1" customWidth="1"/>
    <col min="5375" max="5375" width="5.7109375" style="1" customWidth="1"/>
    <col min="5376" max="5376" width="0" style="1" hidden="1" customWidth="1"/>
    <col min="5377" max="5377" width="20.7109375" style="1" customWidth="1"/>
    <col min="5378" max="5378" width="4.85546875" style="1" customWidth="1"/>
    <col min="5379" max="5379" width="0" style="1" hidden="1" customWidth="1"/>
    <col min="5380" max="5380" width="24.7109375" style="1" customWidth="1"/>
    <col min="5381" max="5381" width="12.28515625" style="1" customWidth="1"/>
    <col min="5382" max="5382" width="0" style="1" hidden="1" customWidth="1"/>
    <col min="5383" max="5383" width="3.42578125" style="1" customWidth="1"/>
    <col min="5384" max="5384" width="0" style="1" hidden="1" customWidth="1"/>
    <col min="5385" max="5385" width="17.7109375" style="1" customWidth="1"/>
    <col min="5386" max="5386" width="3.42578125" style="1" customWidth="1"/>
    <col min="5387" max="5387" width="0" style="1" hidden="1" customWidth="1"/>
    <col min="5388" max="5388" width="23.7109375" style="1" customWidth="1"/>
    <col min="5389" max="5389" width="10" style="1" customWidth="1"/>
    <col min="5390" max="5390" width="0" style="1" hidden="1" customWidth="1"/>
    <col min="5391" max="5392" width="14.7109375" style="1" customWidth="1"/>
    <col min="5393" max="5393" width="12.85546875" style="1" customWidth="1"/>
    <col min="5394" max="5394" width="3.28515625" style="1" customWidth="1"/>
    <col min="5395" max="5395" width="30.28515625" style="1" customWidth="1"/>
    <col min="5396" max="5396" width="5" style="1" customWidth="1"/>
    <col min="5397" max="5397" width="0" style="1" hidden="1" customWidth="1"/>
    <col min="5398" max="5398" width="14.28515625" style="1" customWidth="1"/>
    <col min="5399" max="5399" width="5.7109375" style="1" customWidth="1"/>
    <col min="5400" max="5400" width="0" style="1" hidden="1" customWidth="1"/>
    <col min="5401" max="5401" width="17.28515625" style="1" customWidth="1"/>
    <col min="5402" max="5402" width="12.7109375" style="1" customWidth="1"/>
    <col min="5403" max="5403" width="0" style="1" hidden="1" customWidth="1"/>
    <col min="5404" max="5404" width="5.28515625" style="1" customWidth="1"/>
    <col min="5405" max="5405" width="0" style="1" hidden="1" customWidth="1"/>
    <col min="5406" max="5406" width="17" style="1" customWidth="1"/>
    <col min="5407" max="5407" width="6.28515625" style="1" customWidth="1"/>
    <col min="5408" max="5408" width="0" style="1" hidden="1" customWidth="1"/>
    <col min="5409" max="5409" width="14.28515625" style="1" customWidth="1"/>
    <col min="5410" max="5410" width="7.5703125" style="1" customWidth="1"/>
    <col min="5411" max="5411" width="0" style="1" hidden="1" customWidth="1"/>
    <col min="5412" max="5413" width="14.28515625" style="1" customWidth="1"/>
    <col min="5414" max="5414" width="20.85546875" style="1" customWidth="1"/>
    <col min="5415" max="5415" width="14.42578125" style="1" customWidth="1"/>
    <col min="5416" max="5416" width="15" style="1" customWidth="1"/>
    <col min="5417" max="5417" width="2.7109375" style="1" customWidth="1"/>
    <col min="5418" max="5418" width="11.7109375" style="1" customWidth="1"/>
    <col min="5419" max="5419" width="11.5703125" style="1" customWidth="1"/>
    <col min="5420" max="5420" width="2.28515625" style="1" customWidth="1"/>
    <col min="5421" max="5421" width="41" style="1" customWidth="1"/>
    <col min="5422" max="5422" width="14.28515625" style="1" customWidth="1"/>
    <col min="5423" max="5424" width="11.5703125" style="1" customWidth="1"/>
    <col min="5425" max="5425" width="21.85546875" style="1" customWidth="1"/>
    <col min="5426" max="5617" width="11.42578125" style="1"/>
    <col min="5618" max="5618" width="21.85546875" style="1" customWidth="1"/>
    <col min="5619" max="5619" width="13.85546875" style="1" customWidth="1"/>
    <col min="5620" max="5620" width="38.7109375" style="1" customWidth="1"/>
    <col min="5621" max="5621" width="3" style="1" bestFit="1" customWidth="1"/>
    <col min="5622" max="5622" width="32.28515625" style="1" customWidth="1"/>
    <col min="5623" max="5623" width="46.28515625" style="1" customWidth="1"/>
    <col min="5624" max="5624" width="19" style="1" customWidth="1"/>
    <col min="5625" max="5625" width="0" style="1" hidden="1" customWidth="1"/>
    <col min="5626" max="5626" width="17.7109375" style="1" customWidth="1"/>
    <col min="5627" max="5627" width="0" style="1" hidden="1" customWidth="1"/>
    <col min="5628" max="5628" width="22.28515625" style="1" customWidth="1"/>
    <col min="5629" max="5629" width="5.28515625" style="1" customWidth="1"/>
    <col min="5630" max="5630" width="36.28515625" style="1" customWidth="1"/>
    <col min="5631" max="5631" width="5.7109375" style="1" customWidth="1"/>
    <col min="5632" max="5632" width="0" style="1" hidden="1" customWidth="1"/>
    <col min="5633" max="5633" width="20.7109375" style="1" customWidth="1"/>
    <col min="5634" max="5634" width="4.85546875" style="1" customWidth="1"/>
    <col min="5635" max="5635" width="0" style="1" hidden="1" customWidth="1"/>
    <col min="5636" max="5636" width="24.7109375" style="1" customWidth="1"/>
    <col min="5637" max="5637" width="12.28515625" style="1" customWidth="1"/>
    <col min="5638" max="5638" width="0" style="1" hidden="1" customWidth="1"/>
    <col min="5639" max="5639" width="3.42578125" style="1" customWidth="1"/>
    <col min="5640" max="5640" width="0" style="1" hidden="1" customWidth="1"/>
    <col min="5641" max="5641" width="17.7109375" style="1" customWidth="1"/>
    <col min="5642" max="5642" width="3.42578125" style="1" customWidth="1"/>
    <col min="5643" max="5643" width="0" style="1" hidden="1" customWidth="1"/>
    <col min="5644" max="5644" width="23.7109375" style="1" customWidth="1"/>
    <col min="5645" max="5645" width="10" style="1" customWidth="1"/>
    <col min="5646" max="5646" width="0" style="1" hidden="1" customWidth="1"/>
    <col min="5647" max="5648" width="14.7109375" style="1" customWidth="1"/>
    <col min="5649" max="5649" width="12.85546875" style="1" customWidth="1"/>
    <col min="5650" max="5650" width="3.28515625" style="1" customWidth="1"/>
    <col min="5651" max="5651" width="30.28515625" style="1" customWidth="1"/>
    <col min="5652" max="5652" width="5" style="1" customWidth="1"/>
    <col min="5653" max="5653" width="0" style="1" hidden="1" customWidth="1"/>
    <col min="5654" max="5654" width="14.28515625" style="1" customWidth="1"/>
    <col min="5655" max="5655" width="5.7109375" style="1" customWidth="1"/>
    <col min="5656" max="5656" width="0" style="1" hidden="1" customWidth="1"/>
    <col min="5657" max="5657" width="17.28515625" style="1" customWidth="1"/>
    <col min="5658" max="5658" width="12.7109375" style="1" customWidth="1"/>
    <col min="5659" max="5659" width="0" style="1" hidden="1" customWidth="1"/>
    <col min="5660" max="5660" width="5.28515625" style="1" customWidth="1"/>
    <col min="5661" max="5661" width="0" style="1" hidden="1" customWidth="1"/>
    <col min="5662" max="5662" width="17" style="1" customWidth="1"/>
    <col min="5663" max="5663" width="6.28515625" style="1" customWidth="1"/>
    <col min="5664" max="5664" width="0" style="1" hidden="1" customWidth="1"/>
    <col min="5665" max="5665" width="14.28515625" style="1" customWidth="1"/>
    <col min="5666" max="5666" width="7.5703125" style="1" customWidth="1"/>
    <col min="5667" max="5667" width="0" style="1" hidden="1" customWidth="1"/>
    <col min="5668" max="5669" width="14.28515625" style="1" customWidth="1"/>
    <col min="5670" max="5670" width="20.85546875" style="1" customWidth="1"/>
    <col min="5671" max="5671" width="14.42578125" style="1" customWidth="1"/>
    <col min="5672" max="5672" width="15" style="1" customWidth="1"/>
    <col min="5673" max="5673" width="2.7109375" style="1" customWidth="1"/>
    <col min="5674" max="5674" width="11.7109375" style="1" customWidth="1"/>
    <col min="5675" max="5675" width="11.5703125" style="1" customWidth="1"/>
    <col min="5676" max="5676" width="2.28515625" style="1" customWidth="1"/>
    <col min="5677" max="5677" width="41" style="1" customWidth="1"/>
    <col min="5678" max="5678" width="14.28515625" style="1" customWidth="1"/>
    <col min="5679" max="5680" width="11.5703125" style="1" customWidth="1"/>
    <col min="5681" max="5681" width="21.85546875" style="1" customWidth="1"/>
    <col min="5682" max="5873" width="11.42578125" style="1"/>
    <col min="5874" max="5874" width="21.85546875" style="1" customWidth="1"/>
    <col min="5875" max="5875" width="13.85546875" style="1" customWidth="1"/>
    <col min="5876" max="5876" width="38.7109375" style="1" customWidth="1"/>
    <col min="5877" max="5877" width="3" style="1" bestFit="1" customWidth="1"/>
    <col min="5878" max="5878" width="32.28515625" style="1" customWidth="1"/>
    <col min="5879" max="5879" width="46.28515625" style="1" customWidth="1"/>
    <col min="5880" max="5880" width="19" style="1" customWidth="1"/>
    <col min="5881" max="5881" width="0" style="1" hidden="1" customWidth="1"/>
    <col min="5882" max="5882" width="17.7109375" style="1" customWidth="1"/>
    <col min="5883" max="5883" width="0" style="1" hidden="1" customWidth="1"/>
    <col min="5884" max="5884" width="22.28515625" style="1" customWidth="1"/>
    <col min="5885" max="5885" width="5.28515625" style="1" customWidth="1"/>
    <col min="5886" max="5886" width="36.28515625" style="1" customWidth="1"/>
    <col min="5887" max="5887" width="5.7109375" style="1" customWidth="1"/>
    <col min="5888" max="5888" width="0" style="1" hidden="1" customWidth="1"/>
    <col min="5889" max="5889" width="20.7109375" style="1" customWidth="1"/>
    <col min="5890" max="5890" width="4.85546875" style="1" customWidth="1"/>
    <col min="5891" max="5891" width="0" style="1" hidden="1" customWidth="1"/>
    <col min="5892" max="5892" width="24.7109375" style="1" customWidth="1"/>
    <col min="5893" max="5893" width="12.28515625" style="1" customWidth="1"/>
    <col min="5894" max="5894" width="0" style="1" hidden="1" customWidth="1"/>
    <col min="5895" max="5895" width="3.42578125" style="1" customWidth="1"/>
    <col min="5896" max="5896" width="0" style="1" hidden="1" customWidth="1"/>
    <col min="5897" max="5897" width="17.7109375" style="1" customWidth="1"/>
    <col min="5898" max="5898" width="3.42578125" style="1" customWidth="1"/>
    <col min="5899" max="5899" width="0" style="1" hidden="1" customWidth="1"/>
    <col min="5900" max="5900" width="23.7109375" style="1" customWidth="1"/>
    <col min="5901" max="5901" width="10" style="1" customWidth="1"/>
    <col min="5902" max="5902" width="0" style="1" hidden="1" customWidth="1"/>
    <col min="5903" max="5904" width="14.7109375" style="1" customWidth="1"/>
    <col min="5905" max="5905" width="12.85546875" style="1" customWidth="1"/>
    <col min="5906" max="5906" width="3.28515625" style="1" customWidth="1"/>
    <col min="5907" max="5907" width="30.28515625" style="1" customWidth="1"/>
    <col min="5908" max="5908" width="5" style="1" customWidth="1"/>
    <col min="5909" max="5909" width="0" style="1" hidden="1" customWidth="1"/>
    <col min="5910" max="5910" width="14.28515625" style="1" customWidth="1"/>
    <col min="5911" max="5911" width="5.7109375" style="1" customWidth="1"/>
    <col min="5912" max="5912" width="0" style="1" hidden="1" customWidth="1"/>
    <col min="5913" max="5913" width="17.28515625" style="1" customWidth="1"/>
    <col min="5914" max="5914" width="12.7109375" style="1" customWidth="1"/>
    <col min="5915" max="5915" width="0" style="1" hidden="1" customWidth="1"/>
    <col min="5916" max="5916" width="5.28515625" style="1" customWidth="1"/>
    <col min="5917" max="5917" width="0" style="1" hidden="1" customWidth="1"/>
    <col min="5918" max="5918" width="17" style="1" customWidth="1"/>
    <col min="5919" max="5919" width="6.28515625" style="1" customWidth="1"/>
    <col min="5920" max="5920" width="0" style="1" hidden="1" customWidth="1"/>
    <col min="5921" max="5921" width="14.28515625" style="1" customWidth="1"/>
    <col min="5922" max="5922" width="7.5703125" style="1" customWidth="1"/>
    <col min="5923" max="5923" width="0" style="1" hidden="1" customWidth="1"/>
    <col min="5924" max="5925" width="14.28515625" style="1" customWidth="1"/>
    <col min="5926" max="5926" width="20.85546875" style="1" customWidth="1"/>
    <col min="5927" max="5927" width="14.42578125" style="1" customWidth="1"/>
    <col min="5928" max="5928" width="15" style="1" customWidth="1"/>
    <col min="5929" max="5929" width="2.7109375" style="1" customWidth="1"/>
    <col min="5930" max="5930" width="11.7109375" style="1" customWidth="1"/>
    <col min="5931" max="5931" width="11.5703125" style="1" customWidth="1"/>
    <col min="5932" max="5932" width="2.28515625" style="1" customWidth="1"/>
    <col min="5933" max="5933" width="41" style="1" customWidth="1"/>
    <col min="5934" max="5934" width="14.28515625" style="1" customWidth="1"/>
    <col min="5935" max="5936" width="11.5703125" style="1" customWidth="1"/>
    <col min="5937" max="5937" width="21.85546875" style="1" customWidth="1"/>
    <col min="5938" max="6129" width="11.42578125" style="1"/>
    <col min="6130" max="6130" width="21.85546875" style="1" customWidth="1"/>
    <col min="6131" max="6131" width="13.85546875" style="1" customWidth="1"/>
    <col min="6132" max="6132" width="38.7109375" style="1" customWidth="1"/>
    <col min="6133" max="6133" width="3" style="1" bestFit="1" customWidth="1"/>
    <col min="6134" max="6134" width="32.28515625" style="1" customWidth="1"/>
    <col min="6135" max="6135" width="46.28515625" style="1" customWidth="1"/>
    <col min="6136" max="6136" width="19" style="1" customWidth="1"/>
    <col min="6137" max="6137" width="0" style="1" hidden="1" customWidth="1"/>
    <col min="6138" max="6138" width="17.7109375" style="1" customWidth="1"/>
    <col min="6139" max="6139" width="0" style="1" hidden="1" customWidth="1"/>
    <col min="6140" max="6140" width="22.28515625" style="1" customWidth="1"/>
    <col min="6141" max="6141" width="5.28515625" style="1" customWidth="1"/>
    <col min="6142" max="6142" width="36.28515625" style="1" customWidth="1"/>
    <col min="6143" max="6143" width="5.7109375" style="1" customWidth="1"/>
    <col min="6144" max="6144" width="0" style="1" hidden="1" customWidth="1"/>
    <col min="6145" max="6145" width="20.7109375" style="1" customWidth="1"/>
    <col min="6146" max="6146" width="4.85546875" style="1" customWidth="1"/>
    <col min="6147" max="6147" width="0" style="1" hidden="1" customWidth="1"/>
    <col min="6148" max="6148" width="24.7109375" style="1" customWidth="1"/>
    <col min="6149" max="6149" width="12.28515625" style="1" customWidth="1"/>
    <col min="6150" max="6150" width="0" style="1" hidden="1" customWidth="1"/>
    <col min="6151" max="6151" width="3.42578125" style="1" customWidth="1"/>
    <col min="6152" max="6152" width="0" style="1" hidden="1" customWidth="1"/>
    <col min="6153" max="6153" width="17.7109375" style="1" customWidth="1"/>
    <col min="6154" max="6154" width="3.42578125" style="1" customWidth="1"/>
    <col min="6155" max="6155" width="0" style="1" hidden="1" customWidth="1"/>
    <col min="6156" max="6156" width="23.7109375" style="1" customWidth="1"/>
    <col min="6157" max="6157" width="10" style="1" customWidth="1"/>
    <col min="6158" max="6158" width="0" style="1" hidden="1" customWidth="1"/>
    <col min="6159" max="6160" width="14.7109375" style="1" customWidth="1"/>
    <col min="6161" max="6161" width="12.85546875" style="1" customWidth="1"/>
    <col min="6162" max="6162" width="3.28515625" style="1" customWidth="1"/>
    <col min="6163" max="6163" width="30.28515625" style="1" customWidth="1"/>
    <col min="6164" max="6164" width="5" style="1" customWidth="1"/>
    <col min="6165" max="6165" width="0" style="1" hidden="1" customWidth="1"/>
    <col min="6166" max="6166" width="14.28515625" style="1" customWidth="1"/>
    <col min="6167" max="6167" width="5.7109375" style="1" customWidth="1"/>
    <col min="6168" max="6168" width="0" style="1" hidden="1" customWidth="1"/>
    <col min="6169" max="6169" width="17.28515625" style="1" customWidth="1"/>
    <col min="6170" max="6170" width="12.7109375" style="1" customWidth="1"/>
    <col min="6171" max="6171" width="0" style="1" hidden="1" customWidth="1"/>
    <col min="6172" max="6172" width="5.28515625" style="1" customWidth="1"/>
    <col min="6173" max="6173" width="0" style="1" hidden="1" customWidth="1"/>
    <col min="6174" max="6174" width="17" style="1" customWidth="1"/>
    <col min="6175" max="6175" width="6.28515625" style="1" customWidth="1"/>
    <col min="6176" max="6176" width="0" style="1" hidden="1" customWidth="1"/>
    <col min="6177" max="6177" width="14.28515625" style="1" customWidth="1"/>
    <col min="6178" max="6178" width="7.5703125" style="1" customWidth="1"/>
    <col min="6179" max="6179" width="0" style="1" hidden="1" customWidth="1"/>
    <col min="6180" max="6181" width="14.28515625" style="1" customWidth="1"/>
    <col min="6182" max="6182" width="20.85546875" style="1" customWidth="1"/>
    <col min="6183" max="6183" width="14.42578125" style="1" customWidth="1"/>
    <col min="6184" max="6184" width="15" style="1" customWidth="1"/>
    <col min="6185" max="6185" width="2.7109375" style="1" customWidth="1"/>
    <col min="6186" max="6186" width="11.7109375" style="1" customWidth="1"/>
    <col min="6187" max="6187" width="11.5703125" style="1" customWidth="1"/>
    <col min="6188" max="6188" width="2.28515625" style="1" customWidth="1"/>
    <col min="6189" max="6189" width="41" style="1" customWidth="1"/>
    <col min="6190" max="6190" width="14.28515625" style="1" customWidth="1"/>
    <col min="6191" max="6192" width="11.5703125" style="1" customWidth="1"/>
    <col min="6193" max="6193" width="21.85546875" style="1" customWidth="1"/>
    <col min="6194" max="6385" width="11.42578125" style="1"/>
    <col min="6386" max="6386" width="21.85546875" style="1" customWidth="1"/>
    <col min="6387" max="6387" width="13.85546875" style="1" customWidth="1"/>
    <col min="6388" max="6388" width="38.7109375" style="1" customWidth="1"/>
    <col min="6389" max="6389" width="3" style="1" bestFit="1" customWidth="1"/>
    <col min="6390" max="6390" width="32.28515625" style="1" customWidth="1"/>
    <col min="6391" max="6391" width="46.28515625" style="1" customWidth="1"/>
    <col min="6392" max="6392" width="19" style="1" customWidth="1"/>
    <col min="6393" max="6393" width="0" style="1" hidden="1" customWidth="1"/>
    <col min="6394" max="6394" width="17.7109375" style="1" customWidth="1"/>
    <col min="6395" max="6395" width="0" style="1" hidden="1" customWidth="1"/>
    <col min="6396" max="6396" width="22.28515625" style="1" customWidth="1"/>
    <col min="6397" max="6397" width="5.28515625" style="1" customWidth="1"/>
    <col min="6398" max="6398" width="36.28515625" style="1" customWidth="1"/>
    <col min="6399" max="6399" width="5.7109375" style="1" customWidth="1"/>
    <col min="6400" max="6400" width="0" style="1" hidden="1" customWidth="1"/>
    <col min="6401" max="6401" width="20.7109375" style="1" customWidth="1"/>
    <col min="6402" max="6402" width="4.85546875" style="1" customWidth="1"/>
    <col min="6403" max="6403" width="0" style="1" hidden="1" customWidth="1"/>
    <col min="6404" max="6404" width="24.7109375" style="1" customWidth="1"/>
    <col min="6405" max="6405" width="12.28515625" style="1" customWidth="1"/>
    <col min="6406" max="6406" width="0" style="1" hidden="1" customWidth="1"/>
    <col min="6407" max="6407" width="3.42578125" style="1" customWidth="1"/>
    <col min="6408" max="6408" width="0" style="1" hidden="1" customWidth="1"/>
    <col min="6409" max="6409" width="17.7109375" style="1" customWidth="1"/>
    <col min="6410" max="6410" width="3.42578125" style="1" customWidth="1"/>
    <col min="6411" max="6411" width="0" style="1" hidden="1" customWidth="1"/>
    <col min="6412" max="6412" width="23.7109375" style="1" customWidth="1"/>
    <col min="6413" max="6413" width="10" style="1" customWidth="1"/>
    <col min="6414" max="6414" width="0" style="1" hidden="1" customWidth="1"/>
    <col min="6415" max="6416" width="14.7109375" style="1" customWidth="1"/>
    <col min="6417" max="6417" width="12.85546875" style="1" customWidth="1"/>
    <col min="6418" max="6418" width="3.28515625" style="1" customWidth="1"/>
    <col min="6419" max="6419" width="30.28515625" style="1" customWidth="1"/>
    <col min="6420" max="6420" width="5" style="1" customWidth="1"/>
    <col min="6421" max="6421" width="0" style="1" hidden="1" customWidth="1"/>
    <col min="6422" max="6422" width="14.28515625" style="1" customWidth="1"/>
    <col min="6423" max="6423" width="5.7109375" style="1" customWidth="1"/>
    <col min="6424" max="6424" width="0" style="1" hidden="1" customWidth="1"/>
    <col min="6425" max="6425" width="17.28515625" style="1" customWidth="1"/>
    <col min="6426" max="6426" width="12.7109375" style="1" customWidth="1"/>
    <col min="6427" max="6427" width="0" style="1" hidden="1" customWidth="1"/>
    <col min="6428" max="6428" width="5.28515625" style="1" customWidth="1"/>
    <col min="6429" max="6429" width="0" style="1" hidden="1" customWidth="1"/>
    <col min="6430" max="6430" width="17" style="1" customWidth="1"/>
    <col min="6431" max="6431" width="6.28515625" style="1" customWidth="1"/>
    <col min="6432" max="6432" width="0" style="1" hidden="1" customWidth="1"/>
    <col min="6433" max="6433" width="14.28515625" style="1" customWidth="1"/>
    <col min="6434" max="6434" width="7.5703125" style="1" customWidth="1"/>
    <col min="6435" max="6435" width="0" style="1" hidden="1" customWidth="1"/>
    <col min="6436" max="6437" width="14.28515625" style="1" customWidth="1"/>
    <col min="6438" max="6438" width="20.85546875" style="1" customWidth="1"/>
    <col min="6439" max="6439" width="14.42578125" style="1" customWidth="1"/>
    <col min="6440" max="6440" width="15" style="1" customWidth="1"/>
    <col min="6441" max="6441" width="2.7109375" style="1" customWidth="1"/>
    <col min="6442" max="6442" width="11.7109375" style="1" customWidth="1"/>
    <col min="6443" max="6443" width="11.5703125" style="1" customWidth="1"/>
    <col min="6444" max="6444" width="2.28515625" style="1" customWidth="1"/>
    <col min="6445" max="6445" width="41" style="1" customWidth="1"/>
    <col min="6446" max="6446" width="14.28515625" style="1" customWidth="1"/>
    <col min="6447" max="6448" width="11.5703125" style="1" customWidth="1"/>
    <col min="6449" max="6449" width="21.85546875" style="1" customWidth="1"/>
    <col min="6450" max="6641" width="11.42578125" style="1"/>
    <col min="6642" max="6642" width="21.85546875" style="1" customWidth="1"/>
    <col min="6643" max="6643" width="13.85546875" style="1" customWidth="1"/>
    <col min="6644" max="6644" width="38.7109375" style="1" customWidth="1"/>
    <col min="6645" max="6645" width="3" style="1" bestFit="1" customWidth="1"/>
    <col min="6646" max="6646" width="32.28515625" style="1" customWidth="1"/>
    <col min="6647" max="6647" width="46.28515625" style="1" customWidth="1"/>
    <col min="6648" max="6648" width="19" style="1" customWidth="1"/>
    <col min="6649" max="6649" width="0" style="1" hidden="1" customWidth="1"/>
    <col min="6650" max="6650" width="17.7109375" style="1" customWidth="1"/>
    <col min="6651" max="6651" width="0" style="1" hidden="1" customWidth="1"/>
    <col min="6652" max="6652" width="22.28515625" style="1" customWidth="1"/>
    <col min="6653" max="6653" width="5.28515625" style="1" customWidth="1"/>
    <col min="6654" max="6654" width="36.28515625" style="1" customWidth="1"/>
    <col min="6655" max="6655" width="5.7109375" style="1" customWidth="1"/>
    <col min="6656" max="6656" width="0" style="1" hidden="1" customWidth="1"/>
    <col min="6657" max="6657" width="20.7109375" style="1" customWidth="1"/>
    <col min="6658" max="6658" width="4.85546875" style="1" customWidth="1"/>
    <col min="6659" max="6659" width="0" style="1" hidden="1" customWidth="1"/>
    <col min="6660" max="6660" width="24.7109375" style="1" customWidth="1"/>
    <col min="6661" max="6661" width="12.28515625" style="1" customWidth="1"/>
    <col min="6662" max="6662" width="0" style="1" hidden="1" customWidth="1"/>
    <col min="6663" max="6663" width="3.42578125" style="1" customWidth="1"/>
    <col min="6664" max="6664" width="0" style="1" hidden="1" customWidth="1"/>
    <col min="6665" max="6665" width="17.7109375" style="1" customWidth="1"/>
    <col min="6666" max="6666" width="3.42578125" style="1" customWidth="1"/>
    <col min="6667" max="6667" width="0" style="1" hidden="1" customWidth="1"/>
    <col min="6668" max="6668" width="23.7109375" style="1" customWidth="1"/>
    <col min="6669" max="6669" width="10" style="1" customWidth="1"/>
    <col min="6670" max="6670" width="0" style="1" hidden="1" customWidth="1"/>
    <col min="6671" max="6672" width="14.7109375" style="1" customWidth="1"/>
    <col min="6673" max="6673" width="12.85546875" style="1" customWidth="1"/>
    <col min="6674" max="6674" width="3.28515625" style="1" customWidth="1"/>
    <col min="6675" max="6675" width="30.28515625" style="1" customWidth="1"/>
    <col min="6676" max="6676" width="5" style="1" customWidth="1"/>
    <col min="6677" max="6677" width="0" style="1" hidden="1" customWidth="1"/>
    <col min="6678" max="6678" width="14.28515625" style="1" customWidth="1"/>
    <col min="6679" max="6679" width="5.7109375" style="1" customWidth="1"/>
    <col min="6680" max="6680" width="0" style="1" hidden="1" customWidth="1"/>
    <col min="6681" max="6681" width="17.28515625" style="1" customWidth="1"/>
    <col min="6682" max="6682" width="12.7109375" style="1" customWidth="1"/>
    <col min="6683" max="6683" width="0" style="1" hidden="1" customWidth="1"/>
    <col min="6684" max="6684" width="5.28515625" style="1" customWidth="1"/>
    <col min="6685" max="6685" width="0" style="1" hidden="1" customWidth="1"/>
    <col min="6686" max="6686" width="17" style="1" customWidth="1"/>
    <col min="6687" max="6687" width="6.28515625" style="1" customWidth="1"/>
    <col min="6688" max="6688" width="0" style="1" hidden="1" customWidth="1"/>
    <col min="6689" max="6689" width="14.28515625" style="1" customWidth="1"/>
    <col min="6690" max="6690" width="7.5703125" style="1" customWidth="1"/>
    <col min="6691" max="6691" width="0" style="1" hidden="1" customWidth="1"/>
    <col min="6692" max="6693" width="14.28515625" style="1" customWidth="1"/>
    <col min="6694" max="6694" width="20.85546875" style="1" customWidth="1"/>
    <col min="6695" max="6695" width="14.42578125" style="1" customWidth="1"/>
    <col min="6696" max="6696" width="15" style="1" customWidth="1"/>
    <col min="6697" max="6697" width="2.7109375" style="1" customWidth="1"/>
    <col min="6698" max="6698" width="11.7109375" style="1" customWidth="1"/>
    <col min="6699" max="6699" width="11.5703125" style="1" customWidth="1"/>
    <col min="6700" max="6700" width="2.28515625" style="1" customWidth="1"/>
    <col min="6701" max="6701" width="41" style="1" customWidth="1"/>
    <col min="6702" max="6702" width="14.28515625" style="1" customWidth="1"/>
    <col min="6703" max="6704" width="11.5703125" style="1" customWidth="1"/>
    <col min="6705" max="6705" width="21.85546875" style="1" customWidth="1"/>
    <col min="6706" max="6897" width="11.42578125" style="1"/>
    <col min="6898" max="6898" width="21.85546875" style="1" customWidth="1"/>
    <col min="6899" max="6899" width="13.85546875" style="1" customWidth="1"/>
    <col min="6900" max="6900" width="38.7109375" style="1" customWidth="1"/>
    <col min="6901" max="6901" width="3" style="1" bestFit="1" customWidth="1"/>
    <col min="6902" max="6902" width="32.28515625" style="1" customWidth="1"/>
    <col min="6903" max="6903" width="46.28515625" style="1" customWidth="1"/>
    <col min="6904" max="6904" width="19" style="1" customWidth="1"/>
    <col min="6905" max="6905" width="0" style="1" hidden="1" customWidth="1"/>
    <col min="6906" max="6906" width="17.7109375" style="1" customWidth="1"/>
    <col min="6907" max="6907" width="0" style="1" hidden="1" customWidth="1"/>
    <col min="6908" max="6908" width="22.28515625" style="1" customWidth="1"/>
    <col min="6909" max="6909" width="5.28515625" style="1" customWidth="1"/>
    <col min="6910" max="6910" width="36.28515625" style="1" customWidth="1"/>
    <col min="6911" max="6911" width="5.7109375" style="1" customWidth="1"/>
    <col min="6912" max="6912" width="0" style="1" hidden="1" customWidth="1"/>
    <col min="6913" max="6913" width="20.7109375" style="1" customWidth="1"/>
    <col min="6914" max="6914" width="4.85546875" style="1" customWidth="1"/>
    <col min="6915" max="6915" width="0" style="1" hidden="1" customWidth="1"/>
    <col min="6916" max="6916" width="24.7109375" style="1" customWidth="1"/>
    <col min="6917" max="6917" width="12.28515625" style="1" customWidth="1"/>
    <col min="6918" max="6918" width="0" style="1" hidden="1" customWidth="1"/>
    <col min="6919" max="6919" width="3.42578125" style="1" customWidth="1"/>
    <col min="6920" max="6920" width="0" style="1" hidden="1" customWidth="1"/>
    <col min="6921" max="6921" width="17.7109375" style="1" customWidth="1"/>
    <col min="6922" max="6922" width="3.42578125" style="1" customWidth="1"/>
    <col min="6923" max="6923" width="0" style="1" hidden="1" customWidth="1"/>
    <col min="6924" max="6924" width="23.7109375" style="1" customWidth="1"/>
    <col min="6925" max="6925" width="10" style="1" customWidth="1"/>
    <col min="6926" max="6926" width="0" style="1" hidden="1" customWidth="1"/>
    <col min="6927" max="6928" width="14.7109375" style="1" customWidth="1"/>
    <col min="6929" max="6929" width="12.85546875" style="1" customWidth="1"/>
    <col min="6930" max="6930" width="3.28515625" style="1" customWidth="1"/>
    <col min="6931" max="6931" width="30.28515625" style="1" customWidth="1"/>
    <col min="6932" max="6932" width="5" style="1" customWidth="1"/>
    <col min="6933" max="6933" width="0" style="1" hidden="1" customWidth="1"/>
    <col min="6934" max="6934" width="14.28515625" style="1" customWidth="1"/>
    <col min="6935" max="6935" width="5.7109375" style="1" customWidth="1"/>
    <col min="6936" max="6936" width="0" style="1" hidden="1" customWidth="1"/>
    <col min="6937" max="6937" width="17.28515625" style="1" customWidth="1"/>
    <col min="6938" max="6938" width="12.7109375" style="1" customWidth="1"/>
    <col min="6939" max="6939" width="0" style="1" hidden="1" customWidth="1"/>
    <col min="6940" max="6940" width="5.28515625" style="1" customWidth="1"/>
    <col min="6941" max="6941" width="0" style="1" hidden="1" customWidth="1"/>
    <col min="6942" max="6942" width="17" style="1" customWidth="1"/>
    <col min="6943" max="6943" width="6.28515625" style="1" customWidth="1"/>
    <col min="6944" max="6944" width="0" style="1" hidden="1" customWidth="1"/>
    <col min="6945" max="6945" width="14.28515625" style="1" customWidth="1"/>
    <col min="6946" max="6946" width="7.5703125" style="1" customWidth="1"/>
    <col min="6947" max="6947" width="0" style="1" hidden="1" customWidth="1"/>
    <col min="6948" max="6949" width="14.28515625" style="1" customWidth="1"/>
    <col min="6950" max="6950" width="20.85546875" style="1" customWidth="1"/>
    <col min="6951" max="6951" width="14.42578125" style="1" customWidth="1"/>
    <col min="6952" max="6952" width="15" style="1" customWidth="1"/>
    <col min="6953" max="6953" width="2.7109375" style="1" customWidth="1"/>
    <col min="6954" max="6954" width="11.7109375" style="1" customWidth="1"/>
    <col min="6955" max="6955" width="11.5703125" style="1" customWidth="1"/>
    <col min="6956" max="6956" width="2.28515625" style="1" customWidth="1"/>
    <col min="6957" max="6957" width="41" style="1" customWidth="1"/>
    <col min="6958" max="6958" width="14.28515625" style="1" customWidth="1"/>
    <col min="6959" max="6960" width="11.5703125" style="1" customWidth="1"/>
    <col min="6961" max="6961" width="21.85546875" style="1" customWidth="1"/>
    <col min="6962" max="7153" width="11.42578125" style="1"/>
    <col min="7154" max="7154" width="21.85546875" style="1" customWidth="1"/>
    <col min="7155" max="7155" width="13.85546875" style="1" customWidth="1"/>
    <col min="7156" max="7156" width="38.7109375" style="1" customWidth="1"/>
    <col min="7157" max="7157" width="3" style="1" bestFit="1" customWidth="1"/>
    <col min="7158" max="7158" width="32.28515625" style="1" customWidth="1"/>
    <col min="7159" max="7159" width="46.28515625" style="1" customWidth="1"/>
    <col min="7160" max="7160" width="19" style="1" customWidth="1"/>
    <col min="7161" max="7161" width="0" style="1" hidden="1" customWidth="1"/>
    <col min="7162" max="7162" width="17.7109375" style="1" customWidth="1"/>
    <col min="7163" max="7163" width="0" style="1" hidden="1" customWidth="1"/>
    <col min="7164" max="7164" width="22.28515625" style="1" customWidth="1"/>
    <col min="7165" max="7165" width="5.28515625" style="1" customWidth="1"/>
    <col min="7166" max="7166" width="36.28515625" style="1" customWidth="1"/>
    <col min="7167" max="7167" width="5.7109375" style="1" customWidth="1"/>
    <col min="7168" max="7168" width="0" style="1" hidden="1" customWidth="1"/>
    <col min="7169" max="7169" width="20.7109375" style="1" customWidth="1"/>
    <col min="7170" max="7170" width="4.85546875" style="1" customWidth="1"/>
    <col min="7171" max="7171" width="0" style="1" hidden="1" customWidth="1"/>
    <col min="7172" max="7172" width="24.7109375" style="1" customWidth="1"/>
    <col min="7173" max="7173" width="12.28515625" style="1" customWidth="1"/>
    <col min="7174" max="7174" width="0" style="1" hidden="1" customWidth="1"/>
    <col min="7175" max="7175" width="3.42578125" style="1" customWidth="1"/>
    <col min="7176" max="7176" width="0" style="1" hidden="1" customWidth="1"/>
    <col min="7177" max="7177" width="17.7109375" style="1" customWidth="1"/>
    <col min="7178" max="7178" width="3.42578125" style="1" customWidth="1"/>
    <col min="7179" max="7179" width="0" style="1" hidden="1" customWidth="1"/>
    <col min="7180" max="7180" width="23.7109375" style="1" customWidth="1"/>
    <col min="7181" max="7181" width="10" style="1" customWidth="1"/>
    <col min="7182" max="7182" width="0" style="1" hidden="1" customWidth="1"/>
    <col min="7183" max="7184" width="14.7109375" style="1" customWidth="1"/>
    <col min="7185" max="7185" width="12.85546875" style="1" customWidth="1"/>
    <col min="7186" max="7186" width="3.28515625" style="1" customWidth="1"/>
    <col min="7187" max="7187" width="30.28515625" style="1" customWidth="1"/>
    <col min="7188" max="7188" width="5" style="1" customWidth="1"/>
    <col min="7189" max="7189" width="0" style="1" hidden="1" customWidth="1"/>
    <col min="7190" max="7190" width="14.28515625" style="1" customWidth="1"/>
    <col min="7191" max="7191" width="5.7109375" style="1" customWidth="1"/>
    <col min="7192" max="7192" width="0" style="1" hidden="1" customWidth="1"/>
    <col min="7193" max="7193" width="17.28515625" style="1" customWidth="1"/>
    <col min="7194" max="7194" width="12.7109375" style="1" customWidth="1"/>
    <col min="7195" max="7195" width="0" style="1" hidden="1" customWidth="1"/>
    <col min="7196" max="7196" width="5.28515625" style="1" customWidth="1"/>
    <col min="7197" max="7197" width="0" style="1" hidden="1" customWidth="1"/>
    <col min="7198" max="7198" width="17" style="1" customWidth="1"/>
    <col min="7199" max="7199" width="6.28515625" style="1" customWidth="1"/>
    <col min="7200" max="7200" width="0" style="1" hidden="1" customWidth="1"/>
    <col min="7201" max="7201" width="14.28515625" style="1" customWidth="1"/>
    <col min="7202" max="7202" width="7.5703125" style="1" customWidth="1"/>
    <col min="7203" max="7203" width="0" style="1" hidden="1" customWidth="1"/>
    <col min="7204" max="7205" width="14.28515625" style="1" customWidth="1"/>
    <col min="7206" max="7206" width="20.85546875" style="1" customWidth="1"/>
    <col min="7207" max="7207" width="14.42578125" style="1" customWidth="1"/>
    <col min="7208" max="7208" width="15" style="1" customWidth="1"/>
    <col min="7209" max="7209" width="2.7109375" style="1" customWidth="1"/>
    <col min="7210" max="7210" width="11.7109375" style="1" customWidth="1"/>
    <col min="7211" max="7211" width="11.5703125" style="1" customWidth="1"/>
    <col min="7212" max="7212" width="2.28515625" style="1" customWidth="1"/>
    <col min="7213" max="7213" width="41" style="1" customWidth="1"/>
    <col min="7214" max="7214" width="14.28515625" style="1" customWidth="1"/>
    <col min="7215" max="7216" width="11.5703125" style="1" customWidth="1"/>
    <col min="7217" max="7217" width="21.85546875" style="1" customWidth="1"/>
    <col min="7218" max="7409" width="11.42578125" style="1"/>
    <col min="7410" max="7410" width="21.85546875" style="1" customWidth="1"/>
    <col min="7411" max="7411" width="13.85546875" style="1" customWidth="1"/>
    <col min="7412" max="7412" width="38.7109375" style="1" customWidth="1"/>
    <col min="7413" max="7413" width="3" style="1" bestFit="1" customWidth="1"/>
    <col min="7414" max="7414" width="32.28515625" style="1" customWidth="1"/>
    <col min="7415" max="7415" width="46.28515625" style="1" customWidth="1"/>
    <col min="7416" max="7416" width="19" style="1" customWidth="1"/>
    <col min="7417" max="7417" width="0" style="1" hidden="1" customWidth="1"/>
    <col min="7418" max="7418" width="17.7109375" style="1" customWidth="1"/>
    <col min="7419" max="7419" width="0" style="1" hidden="1" customWidth="1"/>
    <col min="7420" max="7420" width="22.28515625" style="1" customWidth="1"/>
    <col min="7421" max="7421" width="5.28515625" style="1" customWidth="1"/>
    <col min="7422" max="7422" width="36.28515625" style="1" customWidth="1"/>
    <col min="7423" max="7423" width="5.7109375" style="1" customWidth="1"/>
    <col min="7424" max="7424" width="0" style="1" hidden="1" customWidth="1"/>
    <col min="7425" max="7425" width="20.7109375" style="1" customWidth="1"/>
    <col min="7426" max="7426" width="4.85546875" style="1" customWidth="1"/>
    <col min="7427" max="7427" width="0" style="1" hidden="1" customWidth="1"/>
    <col min="7428" max="7428" width="24.7109375" style="1" customWidth="1"/>
    <col min="7429" max="7429" width="12.28515625" style="1" customWidth="1"/>
    <col min="7430" max="7430" width="0" style="1" hidden="1" customWidth="1"/>
    <col min="7431" max="7431" width="3.42578125" style="1" customWidth="1"/>
    <col min="7432" max="7432" width="0" style="1" hidden="1" customWidth="1"/>
    <col min="7433" max="7433" width="17.7109375" style="1" customWidth="1"/>
    <col min="7434" max="7434" width="3.42578125" style="1" customWidth="1"/>
    <col min="7435" max="7435" width="0" style="1" hidden="1" customWidth="1"/>
    <col min="7436" max="7436" width="23.7109375" style="1" customWidth="1"/>
    <col min="7437" max="7437" width="10" style="1" customWidth="1"/>
    <col min="7438" max="7438" width="0" style="1" hidden="1" customWidth="1"/>
    <col min="7439" max="7440" width="14.7109375" style="1" customWidth="1"/>
    <col min="7441" max="7441" width="12.85546875" style="1" customWidth="1"/>
    <col min="7442" max="7442" width="3.28515625" style="1" customWidth="1"/>
    <col min="7443" max="7443" width="30.28515625" style="1" customWidth="1"/>
    <col min="7444" max="7444" width="5" style="1" customWidth="1"/>
    <col min="7445" max="7445" width="0" style="1" hidden="1" customWidth="1"/>
    <col min="7446" max="7446" width="14.28515625" style="1" customWidth="1"/>
    <col min="7447" max="7447" width="5.7109375" style="1" customWidth="1"/>
    <col min="7448" max="7448" width="0" style="1" hidden="1" customWidth="1"/>
    <col min="7449" max="7449" width="17.28515625" style="1" customWidth="1"/>
    <col min="7450" max="7450" width="12.7109375" style="1" customWidth="1"/>
    <col min="7451" max="7451" width="0" style="1" hidden="1" customWidth="1"/>
    <col min="7452" max="7452" width="5.28515625" style="1" customWidth="1"/>
    <col min="7453" max="7453" width="0" style="1" hidden="1" customWidth="1"/>
    <col min="7454" max="7454" width="17" style="1" customWidth="1"/>
    <col min="7455" max="7455" width="6.28515625" style="1" customWidth="1"/>
    <col min="7456" max="7456" width="0" style="1" hidden="1" customWidth="1"/>
    <col min="7457" max="7457" width="14.28515625" style="1" customWidth="1"/>
    <col min="7458" max="7458" width="7.5703125" style="1" customWidth="1"/>
    <col min="7459" max="7459" width="0" style="1" hidden="1" customWidth="1"/>
    <col min="7460" max="7461" width="14.28515625" style="1" customWidth="1"/>
    <col min="7462" max="7462" width="20.85546875" style="1" customWidth="1"/>
    <col min="7463" max="7463" width="14.42578125" style="1" customWidth="1"/>
    <col min="7464" max="7464" width="15" style="1" customWidth="1"/>
    <col min="7465" max="7465" width="2.7109375" style="1" customWidth="1"/>
    <col min="7466" max="7466" width="11.7109375" style="1" customWidth="1"/>
    <col min="7467" max="7467" width="11.5703125" style="1" customWidth="1"/>
    <col min="7468" max="7468" width="2.28515625" style="1" customWidth="1"/>
    <col min="7469" max="7469" width="41" style="1" customWidth="1"/>
    <col min="7470" max="7470" width="14.28515625" style="1" customWidth="1"/>
    <col min="7471" max="7472" width="11.5703125" style="1" customWidth="1"/>
    <col min="7473" max="7473" width="21.85546875" style="1" customWidth="1"/>
    <col min="7474" max="7665" width="11.42578125" style="1"/>
    <col min="7666" max="7666" width="21.85546875" style="1" customWidth="1"/>
    <col min="7667" max="7667" width="13.85546875" style="1" customWidth="1"/>
    <col min="7668" max="7668" width="38.7109375" style="1" customWidth="1"/>
    <col min="7669" max="7669" width="3" style="1" bestFit="1" customWidth="1"/>
    <col min="7670" max="7670" width="32.28515625" style="1" customWidth="1"/>
    <col min="7671" max="7671" width="46.28515625" style="1" customWidth="1"/>
    <col min="7672" max="7672" width="19" style="1" customWidth="1"/>
    <col min="7673" max="7673" width="0" style="1" hidden="1" customWidth="1"/>
    <col min="7674" max="7674" width="17.7109375" style="1" customWidth="1"/>
    <col min="7675" max="7675" width="0" style="1" hidden="1" customWidth="1"/>
    <col min="7676" max="7676" width="22.28515625" style="1" customWidth="1"/>
    <col min="7677" max="7677" width="5.28515625" style="1" customWidth="1"/>
    <col min="7678" max="7678" width="36.28515625" style="1" customWidth="1"/>
    <col min="7679" max="7679" width="5.7109375" style="1" customWidth="1"/>
    <col min="7680" max="7680" width="0" style="1" hidden="1" customWidth="1"/>
    <col min="7681" max="7681" width="20.7109375" style="1" customWidth="1"/>
    <col min="7682" max="7682" width="4.85546875" style="1" customWidth="1"/>
    <col min="7683" max="7683" width="0" style="1" hidden="1" customWidth="1"/>
    <col min="7684" max="7684" width="24.7109375" style="1" customWidth="1"/>
    <col min="7685" max="7685" width="12.28515625" style="1" customWidth="1"/>
    <col min="7686" max="7686" width="0" style="1" hidden="1" customWidth="1"/>
    <col min="7687" max="7687" width="3.42578125" style="1" customWidth="1"/>
    <col min="7688" max="7688" width="0" style="1" hidden="1" customWidth="1"/>
    <col min="7689" max="7689" width="17.7109375" style="1" customWidth="1"/>
    <col min="7690" max="7690" width="3.42578125" style="1" customWidth="1"/>
    <col min="7691" max="7691" width="0" style="1" hidden="1" customWidth="1"/>
    <col min="7692" max="7692" width="23.7109375" style="1" customWidth="1"/>
    <col min="7693" max="7693" width="10" style="1" customWidth="1"/>
    <col min="7694" max="7694" width="0" style="1" hidden="1" customWidth="1"/>
    <col min="7695" max="7696" width="14.7109375" style="1" customWidth="1"/>
    <col min="7697" max="7697" width="12.85546875" style="1" customWidth="1"/>
    <col min="7698" max="7698" width="3.28515625" style="1" customWidth="1"/>
    <col min="7699" max="7699" width="30.28515625" style="1" customWidth="1"/>
    <col min="7700" max="7700" width="5" style="1" customWidth="1"/>
    <col min="7701" max="7701" width="0" style="1" hidden="1" customWidth="1"/>
    <col min="7702" max="7702" width="14.28515625" style="1" customWidth="1"/>
    <col min="7703" max="7703" width="5.7109375" style="1" customWidth="1"/>
    <col min="7704" max="7704" width="0" style="1" hidden="1" customWidth="1"/>
    <col min="7705" max="7705" width="17.28515625" style="1" customWidth="1"/>
    <col min="7706" max="7706" width="12.7109375" style="1" customWidth="1"/>
    <col min="7707" max="7707" width="0" style="1" hidden="1" customWidth="1"/>
    <col min="7708" max="7708" width="5.28515625" style="1" customWidth="1"/>
    <col min="7709" max="7709" width="0" style="1" hidden="1" customWidth="1"/>
    <col min="7710" max="7710" width="17" style="1" customWidth="1"/>
    <col min="7711" max="7711" width="6.28515625" style="1" customWidth="1"/>
    <col min="7712" max="7712" width="0" style="1" hidden="1" customWidth="1"/>
    <col min="7713" max="7713" width="14.28515625" style="1" customWidth="1"/>
    <col min="7714" max="7714" width="7.5703125" style="1" customWidth="1"/>
    <col min="7715" max="7715" width="0" style="1" hidden="1" customWidth="1"/>
    <col min="7716" max="7717" width="14.28515625" style="1" customWidth="1"/>
    <col min="7718" max="7718" width="20.85546875" style="1" customWidth="1"/>
    <col min="7719" max="7719" width="14.42578125" style="1" customWidth="1"/>
    <col min="7720" max="7720" width="15" style="1" customWidth="1"/>
    <col min="7721" max="7721" width="2.7109375" style="1" customWidth="1"/>
    <col min="7722" max="7722" width="11.7109375" style="1" customWidth="1"/>
    <col min="7723" max="7723" width="11.5703125" style="1" customWidth="1"/>
    <col min="7724" max="7724" width="2.28515625" style="1" customWidth="1"/>
    <col min="7725" max="7725" width="41" style="1" customWidth="1"/>
    <col min="7726" max="7726" width="14.28515625" style="1" customWidth="1"/>
    <col min="7727" max="7728" width="11.5703125" style="1" customWidth="1"/>
    <col min="7729" max="7729" width="21.85546875" style="1" customWidth="1"/>
    <col min="7730" max="7921" width="11.42578125" style="1"/>
    <col min="7922" max="7922" width="21.85546875" style="1" customWidth="1"/>
    <col min="7923" max="7923" width="13.85546875" style="1" customWidth="1"/>
    <col min="7924" max="7924" width="38.7109375" style="1" customWidth="1"/>
    <col min="7925" max="7925" width="3" style="1" bestFit="1" customWidth="1"/>
    <col min="7926" max="7926" width="32.28515625" style="1" customWidth="1"/>
    <col min="7927" max="7927" width="46.28515625" style="1" customWidth="1"/>
    <col min="7928" max="7928" width="19" style="1" customWidth="1"/>
    <col min="7929" max="7929" width="0" style="1" hidden="1" customWidth="1"/>
    <col min="7930" max="7930" width="17.7109375" style="1" customWidth="1"/>
    <col min="7931" max="7931" width="0" style="1" hidden="1" customWidth="1"/>
    <col min="7932" max="7932" width="22.28515625" style="1" customWidth="1"/>
    <col min="7933" max="7933" width="5.28515625" style="1" customWidth="1"/>
    <col min="7934" max="7934" width="36.28515625" style="1" customWidth="1"/>
    <col min="7935" max="7935" width="5.7109375" style="1" customWidth="1"/>
    <col min="7936" max="7936" width="0" style="1" hidden="1" customWidth="1"/>
    <col min="7937" max="7937" width="20.7109375" style="1" customWidth="1"/>
    <col min="7938" max="7938" width="4.85546875" style="1" customWidth="1"/>
    <col min="7939" max="7939" width="0" style="1" hidden="1" customWidth="1"/>
    <col min="7940" max="7940" width="24.7109375" style="1" customWidth="1"/>
    <col min="7941" max="7941" width="12.28515625" style="1" customWidth="1"/>
    <col min="7942" max="7942" width="0" style="1" hidden="1" customWidth="1"/>
    <col min="7943" max="7943" width="3.42578125" style="1" customWidth="1"/>
    <col min="7944" max="7944" width="0" style="1" hidden="1" customWidth="1"/>
    <col min="7945" max="7945" width="17.7109375" style="1" customWidth="1"/>
    <col min="7946" max="7946" width="3.42578125" style="1" customWidth="1"/>
    <col min="7947" max="7947" width="0" style="1" hidden="1" customWidth="1"/>
    <col min="7948" max="7948" width="23.7109375" style="1" customWidth="1"/>
    <col min="7949" max="7949" width="10" style="1" customWidth="1"/>
    <col min="7950" max="7950" width="0" style="1" hidden="1" customWidth="1"/>
    <col min="7951" max="7952" width="14.7109375" style="1" customWidth="1"/>
    <col min="7953" max="7953" width="12.85546875" style="1" customWidth="1"/>
    <col min="7954" max="7954" width="3.28515625" style="1" customWidth="1"/>
    <col min="7955" max="7955" width="30.28515625" style="1" customWidth="1"/>
    <col min="7956" max="7956" width="5" style="1" customWidth="1"/>
    <col min="7957" max="7957" width="0" style="1" hidden="1" customWidth="1"/>
    <col min="7958" max="7958" width="14.28515625" style="1" customWidth="1"/>
    <col min="7959" max="7959" width="5.7109375" style="1" customWidth="1"/>
    <col min="7960" max="7960" width="0" style="1" hidden="1" customWidth="1"/>
    <col min="7961" max="7961" width="17.28515625" style="1" customWidth="1"/>
    <col min="7962" max="7962" width="12.7109375" style="1" customWidth="1"/>
    <col min="7963" max="7963" width="0" style="1" hidden="1" customWidth="1"/>
    <col min="7964" max="7964" width="5.28515625" style="1" customWidth="1"/>
    <col min="7965" max="7965" width="0" style="1" hidden="1" customWidth="1"/>
    <col min="7966" max="7966" width="17" style="1" customWidth="1"/>
    <col min="7967" max="7967" width="6.28515625" style="1" customWidth="1"/>
    <col min="7968" max="7968" width="0" style="1" hidden="1" customWidth="1"/>
    <col min="7969" max="7969" width="14.28515625" style="1" customWidth="1"/>
    <col min="7970" max="7970" width="7.5703125" style="1" customWidth="1"/>
    <col min="7971" max="7971" width="0" style="1" hidden="1" customWidth="1"/>
    <col min="7972" max="7973" width="14.28515625" style="1" customWidth="1"/>
    <col min="7974" max="7974" width="20.85546875" style="1" customWidth="1"/>
    <col min="7975" max="7975" width="14.42578125" style="1" customWidth="1"/>
    <col min="7976" max="7976" width="15" style="1" customWidth="1"/>
    <col min="7977" max="7977" width="2.7109375" style="1" customWidth="1"/>
    <col min="7978" max="7978" width="11.7109375" style="1" customWidth="1"/>
    <col min="7979" max="7979" width="11.5703125" style="1" customWidth="1"/>
    <col min="7980" max="7980" width="2.28515625" style="1" customWidth="1"/>
    <col min="7981" max="7981" width="41" style="1" customWidth="1"/>
    <col min="7982" max="7982" width="14.28515625" style="1" customWidth="1"/>
    <col min="7983" max="7984" width="11.5703125" style="1" customWidth="1"/>
    <col min="7985" max="7985" width="21.85546875" style="1" customWidth="1"/>
    <col min="7986" max="8177" width="11.42578125" style="1"/>
    <col min="8178" max="8178" width="21.85546875" style="1" customWidth="1"/>
    <col min="8179" max="8179" width="13.85546875" style="1" customWidth="1"/>
    <col min="8180" max="8180" width="38.7109375" style="1" customWidth="1"/>
    <col min="8181" max="8181" width="3" style="1" bestFit="1" customWidth="1"/>
    <col min="8182" max="8182" width="32.28515625" style="1" customWidth="1"/>
    <col min="8183" max="8183" width="46.28515625" style="1" customWidth="1"/>
    <col min="8184" max="8184" width="19" style="1" customWidth="1"/>
    <col min="8185" max="8185" width="0" style="1" hidden="1" customWidth="1"/>
    <col min="8186" max="8186" width="17.7109375" style="1" customWidth="1"/>
    <col min="8187" max="8187" width="0" style="1" hidden="1" customWidth="1"/>
    <col min="8188" max="8188" width="22.28515625" style="1" customWidth="1"/>
    <col min="8189" max="8189" width="5.28515625" style="1" customWidth="1"/>
    <col min="8190" max="8190" width="36.28515625" style="1" customWidth="1"/>
    <col min="8191" max="8191" width="5.7109375" style="1" customWidth="1"/>
    <col min="8192" max="8192" width="0" style="1" hidden="1" customWidth="1"/>
    <col min="8193" max="8193" width="20.7109375" style="1" customWidth="1"/>
    <col min="8194" max="8194" width="4.85546875" style="1" customWidth="1"/>
    <col min="8195" max="8195" width="0" style="1" hidden="1" customWidth="1"/>
    <col min="8196" max="8196" width="24.7109375" style="1" customWidth="1"/>
    <col min="8197" max="8197" width="12.28515625" style="1" customWidth="1"/>
    <col min="8198" max="8198" width="0" style="1" hidden="1" customWidth="1"/>
    <col min="8199" max="8199" width="3.42578125" style="1" customWidth="1"/>
    <col min="8200" max="8200" width="0" style="1" hidden="1" customWidth="1"/>
    <col min="8201" max="8201" width="17.7109375" style="1" customWidth="1"/>
    <col min="8202" max="8202" width="3.42578125" style="1" customWidth="1"/>
    <col min="8203" max="8203" width="0" style="1" hidden="1" customWidth="1"/>
    <col min="8204" max="8204" width="23.7109375" style="1" customWidth="1"/>
    <col min="8205" max="8205" width="10" style="1" customWidth="1"/>
    <col min="8206" max="8206" width="0" style="1" hidden="1" customWidth="1"/>
    <col min="8207" max="8208" width="14.7109375" style="1" customWidth="1"/>
    <col min="8209" max="8209" width="12.85546875" style="1" customWidth="1"/>
    <col min="8210" max="8210" width="3.28515625" style="1" customWidth="1"/>
    <col min="8211" max="8211" width="30.28515625" style="1" customWidth="1"/>
    <col min="8212" max="8212" width="5" style="1" customWidth="1"/>
    <col min="8213" max="8213" width="0" style="1" hidden="1" customWidth="1"/>
    <col min="8214" max="8214" width="14.28515625" style="1" customWidth="1"/>
    <col min="8215" max="8215" width="5.7109375" style="1" customWidth="1"/>
    <col min="8216" max="8216" width="0" style="1" hidden="1" customWidth="1"/>
    <col min="8217" max="8217" width="17.28515625" style="1" customWidth="1"/>
    <col min="8218" max="8218" width="12.7109375" style="1" customWidth="1"/>
    <col min="8219" max="8219" width="0" style="1" hidden="1" customWidth="1"/>
    <col min="8220" max="8220" width="5.28515625" style="1" customWidth="1"/>
    <col min="8221" max="8221" width="0" style="1" hidden="1" customWidth="1"/>
    <col min="8222" max="8222" width="17" style="1" customWidth="1"/>
    <col min="8223" max="8223" width="6.28515625" style="1" customWidth="1"/>
    <col min="8224" max="8224" width="0" style="1" hidden="1" customWidth="1"/>
    <col min="8225" max="8225" width="14.28515625" style="1" customWidth="1"/>
    <col min="8226" max="8226" width="7.5703125" style="1" customWidth="1"/>
    <col min="8227" max="8227" width="0" style="1" hidden="1" customWidth="1"/>
    <col min="8228" max="8229" width="14.28515625" style="1" customWidth="1"/>
    <col min="8230" max="8230" width="20.85546875" style="1" customWidth="1"/>
    <col min="8231" max="8231" width="14.42578125" style="1" customWidth="1"/>
    <col min="8232" max="8232" width="15" style="1" customWidth="1"/>
    <col min="8233" max="8233" width="2.7109375" style="1" customWidth="1"/>
    <col min="8234" max="8234" width="11.7109375" style="1" customWidth="1"/>
    <col min="8235" max="8235" width="11.5703125" style="1" customWidth="1"/>
    <col min="8236" max="8236" width="2.28515625" style="1" customWidth="1"/>
    <col min="8237" max="8237" width="41" style="1" customWidth="1"/>
    <col min="8238" max="8238" width="14.28515625" style="1" customWidth="1"/>
    <col min="8239" max="8240" width="11.5703125" style="1" customWidth="1"/>
    <col min="8241" max="8241" width="21.85546875" style="1" customWidth="1"/>
    <col min="8242" max="8433" width="11.42578125" style="1"/>
    <col min="8434" max="8434" width="21.85546875" style="1" customWidth="1"/>
    <col min="8435" max="8435" width="13.85546875" style="1" customWidth="1"/>
    <col min="8436" max="8436" width="38.7109375" style="1" customWidth="1"/>
    <col min="8437" max="8437" width="3" style="1" bestFit="1" customWidth="1"/>
    <col min="8438" max="8438" width="32.28515625" style="1" customWidth="1"/>
    <col min="8439" max="8439" width="46.28515625" style="1" customWidth="1"/>
    <col min="8440" max="8440" width="19" style="1" customWidth="1"/>
    <col min="8441" max="8441" width="0" style="1" hidden="1" customWidth="1"/>
    <col min="8442" max="8442" width="17.7109375" style="1" customWidth="1"/>
    <col min="8443" max="8443" width="0" style="1" hidden="1" customWidth="1"/>
    <col min="8444" max="8444" width="22.28515625" style="1" customWidth="1"/>
    <col min="8445" max="8445" width="5.28515625" style="1" customWidth="1"/>
    <col min="8446" max="8446" width="36.28515625" style="1" customWidth="1"/>
    <col min="8447" max="8447" width="5.7109375" style="1" customWidth="1"/>
    <col min="8448" max="8448" width="0" style="1" hidden="1" customWidth="1"/>
    <col min="8449" max="8449" width="20.7109375" style="1" customWidth="1"/>
    <col min="8450" max="8450" width="4.85546875" style="1" customWidth="1"/>
    <col min="8451" max="8451" width="0" style="1" hidden="1" customWidth="1"/>
    <col min="8452" max="8452" width="24.7109375" style="1" customWidth="1"/>
    <col min="8453" max="8453" width="12.28515625" style="1" customWidth="1"/>
    <col min="8454" max="8454" width="0" style="1" hidden="1" customWidth="1"/>
    <col min="8455" max="8455" width="3.42578125" style="1" customWidth="1"/>
    <col min="8456" max="8456" width="0" style="1" hidden="1" customWidth="1"/>
    <col min="8457" max="8457" width="17.7109375" style="1" customWidth="1"/>
    <col min="8458" max="8458" width="3.42578125" style="1" customWidth="1"/>
    <col min="8459" max="8459" width="0" style="1" hidden="1" customWidth="1"/>
    <col min="8460" max="8460" width="23.7109375" style="1" customWidth="1"/>
    <col min="8461" max="8461" width="10" style="1" customWidth="1"/>
    <col min="8462" max="8462" width="0" style="1" hidden="1" customWidth="1"/>
    <col min="8463" max="8464" width="14.7109375" style="1" customWidth="1"/>
    <col min="8465" max="8465" width="12.85546875" style="1" customWidth="1"/>
    <col min="8466" max="8466" width="3.28515625" style="1" customWidth="1"/>
    <col min="8467" max="8467" width="30.28515625" style="1" customWidth="1"/>
    <col min="8468" max="8468" width="5" style="1" customWidth="1"/>
    <col min="8469" max="8469" width="0" style="1" hidden="1" customWidth="1"/>
    <col min="8470" max="8470" width="14.28515625" style="1" customWidth="1"/>
    <col min="8471" max="8471" width="5.7109375" style="1" customWidth="1"/>
    <col min="8472" max="8472" width="0" style="1" hidden="1" customWidth="1"/>
    <col min="8473" max="8473" width="17.28515625" style="1" customWidth="1"/>
    <col min="8474" max="8474" width="12.7109375" style="1" customWidth="1"/>
    <col min="8475" max="8475" width="0" style="1" hidden="1" customWidth="1"/>
    <col min="8476" max="8476" width="5.28515625" style="1" customWidth="1"/>
    <col min="8477" max="8477" width="0" style="1" hidden="1" customWidth="1"/>
    <col min="8478" max="8478" width="17" style="1" customWidth="1"/>
    <col min="8479" max="8479" width="6.28515625" style="1" customWidth="1"/>
    <col min="8480" max="8480" width="0" style="1" hidden="1" customWidth="1"/>
    <col min="8481" max="8481" width="14.28515625" style="1" customWidth="1"/>
    <col min="8482" max="8482" width="7.5703125" style="1" customWidth="1"/>
    <col min="8483" max="8483" width="0" style="1" hidden="1" customWidth="1"/>
    <col min="8484" max="8485" width="14.28515625" style="1" customWidth="1"/>
    <col min="8486" max="8486" width="20.85546875" style="1" customWidth="1"/>
    <col min="8487" max="8487" width="14.42578125" style="1" customWidth="1"/>
    <col min="8488" max="8488" width="15" style="1" customWidth="1"/>
    <col min="8489" max="8489" width="2.7109375" style="1" customWidth="1"/>
    <col min="8490" max="8490" width="11.7109375" style="1" customWidth="1"/>
    <col min="8491" max="8491" width="11.5703125" style="1" customWidth="1"/>
    <col min="8492" max="8492" width="2.28515625" style="1" customWidth="1"/>
    <col min="8493" max="8493" width="41" style="1" customWidth="1"/>
    <col min="8494" max="8494" width="14.28515625" style="1" customWidth="1"/>
    <col min="8495" max="8496" width="11.5703125" style="1" customWidth="1"/>
    <col min="8497" max="8497" width="21.85546875" style="1" customWidth="1"/>
    <col min="8498" max="8689" width="11.42578125" style="1"/>
    <col min="8690" max="8690" width="21.85546875" style="1" customWidth="1"/>
    <col min="8691" max="8691" width="13.85546875" style="1" customWidth="1"/>
    <col min="8692" max="8692" width="38.7109375" style="1" customWidth="1"/>
    <col min="8693" max="8693" width="3" style="1" bestFit="1" customWidth="1"/>
    <col min="8694" max="8694" width="32.28515625" style="1" customWidth="1"/>
    <col min="8695" max="8695" width="46.28515625" style="1" customWidth="1"/>
    <col min="8696" max="8696" width="19" style="1" customWidth="1"/>
    <col min="8697" max="8697" width="0" style="1" hidden="1" customWidth="1"/>
    <col min="8698" max="8698" width="17.7109375" style="1" customWidth="1"/>
    <col min="8699" max="8699" width="0" style="1" hidden="1" customWidth="1"/>
    <col min="8700" max="8700" width="22.28515625" style="1" customWidth="1"/>
    <col min="8701" max="8701" width="5.28515625" style="1" customWidth="1"/>
    <col min="8702" max="8702" width="36.28515625" style="1" customWidth="1"/>
    <col min="8703" max="8703" width="5.7109375" style="1" customWidth="1"/>
    <col min="8704" max="8704" width="0" style="1" hidden="1" customWidth="1"/>
    <col min="8705" max="8705" width="20.7109375" style="1" customWidth="1"/>
    <col min="8706" max="8706" width="4.85546875" style="1" customWidth="1"/>
    <col min="8707" max="8707" width="0" style="1" hidden="1" customWidth="1"/>
    <col min="8708" max="8708" width="24.7109375" style="1" customWidth="1"/>
    <col min="8709" max="8709" width="12.28515625" style="1" customWidth="1"/>
    <col min="8710" max="8710" width="0" style="1" hidden="1" customWidth="1"/>
    <col min="8711" max="8711" width="3.42578125" style="1" customWidth="1"/>
    <col min="8712" max="8712" width="0" style="1" hidden="1" customWidth="1"/>
    <col min="8713" max="8713" width="17.7109375" style="1" customWidth="1"/>
    <col min="8714" max="8714" width="3.42578125" style="1" customWidth="1"/>
    <col min="8715" max="8715" width="0" style="1" hidden="1" customWidth="1"/>
    <col min="8716" max="8716" width="23.7109375" style="1" customWidth="1"/>
    <col min="8717" max="8717" width="10" style="1" customWidth="1"/>
    <col min="8718" max="8718" width="0" style="1" hidden="1" customWidth="1"/>
    <col min="8719" max="8720" width="14.7109375" style="1" customWidth="1"/>
    <col min="8721" max="8721" width="12.85546875" style="1" customWidth="1"/>
    <col min="8722" max="8722" width="3.28515625" style="1" customWidth="1"/>
    <col min="8723" max="8723" width="30.28515625" style="1" customWidth="1"/>
    <col min="8724" max="8724" width="5" style="1" customWidth="1"/>
    <col min="8725" max="8725" width="0" style="1" hidden="1" customWidth="1"/>
    <col min="8726" max="8726" width="14.28515625" style="1" customWidth="1"/>
    <col min="8727" max="8727" width="5.7109375" style="1" customWidth="1"/>
    <col min="8728" max="8728" width="0" style="1" hidden="1" customWidth="1"/>
    <col min="8729" max="8729" width="17.28515625" style="1" customWidth="1"/>
    <col min="8730" max="8730" width="12.7109375" style="1" customWidth="1"/>
    <col min="8731" max="8731" width="0" style="1" hidden="1" customWidth="1"/>
    <col min="8732" max="8732" width="5.28515625" style="1" customWidth="1"/>
    <col min="8733" max="8733" width="0" style="1" hidden="1" customWidth="1"/>
    <col min="8734" max="8734" width="17" style="1" customWidth="1"/>
    <col min="8735" max="8735" width="6.28515625" style="1" customWidth="1"/>
    <col min="8736" max="8736" width="0" style="1" hidden="1" customWidth="1"/>
    <col min="8737" max="8737" width="14.28515625" style="1" customWidth="1"/>
    <col min="8738" max="8738" width="7.5703125" style="1" customWidth="1"/>
    <col min="8739" max="8739" width="0" style="1" hidden="1" customWidth="1"/>
    <col min="8740" max="8741" width="14.28515625" style="1" customWidth="1"/>
    <col min="8742" max="8742" width="20.85546875" style="1" customWidth="1"/>
    <col min="8743" max="8743" width="14.42578125" style="1" customWidth="1"/>
    <col min="8744" max="8744" width="15" style="1" customWidth="1"/>
    <col min="8745" max="8745" width="2.7109375" style="1" customWidth="1"/>
    <col min="8746" max="8746" width="11.7109375" style="1" customWidth="1"/>
    <col min="8747" max="8747" width="11.5703125" style="1" customWidth="1"/>
    <col min="8748" max="8748" width="2.28515625" style="1" customWidth="1"/>
    <col min="8749" max="8749" width="41" style="1" customWidth="1"/>
    <col min="8750" max="8750" width="14.28515625" style="1" customWidth="1"/>
    <col min="8751" max="8752" width="11.5703125" style="1" customWidth="1"/>
    <col min="8753" max="8753" width="21.85546875" style="1" customWidth="1"/>
    <col min="8754" max="8945" width="11.42578125" style="1"/>
    <col min="8946" max="8946" width="21.85546875" style="1" customWidth="1"/>
    <col min="8947" max="8947" width="13.85546875" style="1" customWidth="1"/>
    <col min="8948" max="8948" width="38.7109375" style="1" customWidth="1"/>
    <col min="8949" max="8949" width="3" style="1" bestFit="1" customWidth="1"/>
    <col min="8950" max="8950" width="32.28515625" style="1" customWidth="1"/>
    <col min="8951" max="8951" width="46.28515625" style="1" customWidth="1"/>
    <col min="8952" max="8952" width="19" style="1" customWidth="1"/>
    <col min="8953" max="8953" width="0" style="1" hidden="1" customWidth="1"/>
    <col min="8954" max="8954" width="17.7109375" style="1" customWidth="1"/>
    <col min="8955" max="8955" width="0" style="1" hidden="1" customWidth="1"/>
    <col min="8956" max="8956" width="22.28515625" style="1" customWidth="1"/>
    <col min="8957" max="8957" width="5.28515625" style="1" customWidth="1"/>
    <col min="8958" max="8958" width="36.28515625" style="1" customWidth="1"/>
    <col min="8959" max="8959" width="5.7109375" style="1" customWidth="1"/>
    <col min="8960" max="8960" width="0" style="1" hidden="1" customWidth="1"/>
    <col min="8961" max="8961" width="20.7109375" style="1" customWidth="1"/>
    <col min="8962" max="8962" width="4.85546875" style="1" customWidth="1"/>
    <col min="8963" max="8963" width="0" style="1" hidden="1" customWidth="1"/>
    <col min="8964" max="8964" width="24.7109375" style="1" customWidth="1"/>
    <col min="8965" max="8965" width="12.28515625" style="1" customWidth="1"/>
    <col min="8966" max="8966" width="0" style="1" hidden="1" customWidth="1"/>
    <col min="8967" max="8967" width="3.42578125" style="1" customWidth="1"/>
    <col min="8968" max="8968" width="0" style="1" hidden="1" customWidth="1"/>
    <col min="8969" max="8969" width="17.7109375" style="1" customWidth="1"/>
    <col min="8970" max="8970" width="3.42578125" style="1" customWidth="1"/>
    <col min="8971" max="8971" width="0" style="1" hidden="1" customWidth="1"/>
    <col min="8972" max="8972" width="23.7109375" style="1" customWidth="1"/>
    <col min="8973" max="8973" width="10" style="1" customWidth="1"/>
    <col min="8974" max="8974" width="0" style="1" hidden="1" customWidth="1"/>
    <col min="8975" max="8976" width="14.7109375" style="1" customWidth="1"/>
    <col min="8977" max="8977" width="12.85546875" style="1" customWidth="1"/>
    <col min="8978" max="8978" width="3.28515625" style="1" customWidth="1"/>
    <col min="8979" max="8979" width="30.28515625" style="1" customWidth="1"/>
    <col min="8980" max="8980" width="5" style="1" customWidth="1"/>
    <col min="8981" max="8981" width="0" style="1" hidden="1" customWidth="1"/>
    <col min="8982" max="8982" width="14.28515625" style="1" customWidth="1"/>
    <col min="8983" max="8983" width="5.7109375" style="1" customWidth="1"/>
    <col min="8984" max="8984" width="0" style="1" hidden="1" customWidth="1"/>
    <col min="8985" max="8985" width="17.28515625" style="1" customWidth="1"/>
    <col min="8986" max="8986" width="12.7109375" style="1" customWidth="1"/>
    <col min="8987" max="8987" width="0" style="1" hidden="1" customWidth="1"/>
    <col min="8988" max="8988" width="5.28515625" style="1" customWidth="1"/>
    <col min="8989" max="8989" width="0" style="1" hidden="1" customWidth="1"/>
    <col min="8990" max="8990" width="17" style="1" customWidth="1"/>
    <col min="8991" max="8991" width="6.28515625" style="1" customWidth="1"/>
    <col min="8992" max="8992" width="0" style="1" hidden="1" customWidth="1"/>
    <col min="8993" max="8993" width="14.28515625" style="1" customWidth="1"/>
    <col min="8994" max="8994" width="7.5703125" style="1" customWidth="1"/>
    <col min="8995" max="8995" width="0" style="1" hidden="1" customWidth="1"/>
    <col min="8996" max="8997" width="14.28515625" style="1" customWidth="1"/>
    <col min="8998" max="8998" width="20.85546875" style="1" customWidth="1"/>
    <col min="8999" max="8999" width="14.42578125" style="1" customWidth="1"/>
    <col min="9000" max="9000" width="15" style="1" customWidth="1"/>
    <col min="9001" max="9001" width="2.7109375" style="1" customWidth="1"/>
    <col min="9002" max="9002" width="11.7109375" style="1" customWidth="1"/>
    <col min="9003" max="9003" width="11.5703125" style="1" customWidth="1"/>
    <col min="9004" max="9004" width="2.28515625" style="1" customWidth="1"/>
    <col min="9005" max="9005" width="41" style="1" customWidth="1"/>
    <col min="9006" max="9006" width="14.28515625" style="1" customWidth="1"/>
    <col min="9007" max="9008" width="11.5703125" style="1" customWidth="1"/>
    <col min="9009" max="9009" width="21.85546875" style="1" customWidth="1"/>
    <col min="9010" max="9201" width="11.42578125" style="1"/>
    <col min="9202" max="9202" width="21.85546875" style="1" customWidth="1"/>
    <col min="9203" max="9203" width="13.85546875" style="1" customWidth="1"/>
    <col min="9204" max="9204" width="38.7109375" style="1" customWidth="1"/>
    <col min="9205" max="9205" width="3" style="1" bestFit="1" customWidth="1"/>
    <col min="9206" max="9206" width="32.28515625" style="1" customWidth="1"/>
    <col min="9207" max="9207" width="46.28515625" style="1" customWidth="1"/>
    <col min="9208" max="9208" width="19" style="1" customWidth="1"/>
    <col min="9209" max="9209" width="0" style="1" hidden="1" customWidth="1"/>
    <col min="9210" max="9210" width="17.7109375" style="1" customWidth="1"/>
    <col min="9211" max="9211" width="0" style="1" hidden="1" customWidth="1"/>
    <col min="9212" max="9212" width="22.28515625" style="1" customWidth="1"/>
    <col min="9213" max="9213" width="5.28515625" style="1" customWidth="1"/>
    <col min="9214" max="9214" width="36.28515625" style="1" customWidth="1"/>
    <col min="9215" max="9215" width="5.7109375" style="1" customWidth="1"/>
    <col min="9216" max="9216" width="0" style="1" hidden="1" customWidth="1"/>
    <col min="9217" max="9217" width="20.7109375" style="1" customWidth="1"/>
    <col min="9218" max="9218" width="4.85546875" style="1" customWidth="1"/>
    <col min="9219" max="9219" width="0" style="1" hidden="1" customWidth="1"/>
    <col min="9220" max="9220" width="24.7109375" style="1" customWidth="1"/>
    <col min="9221" max="9221" width="12.28515625" style="1" customWidth="1"/>
    <col min="9222" max="9222" width="0" style="1" hidden="1" customWidth="1"/>
    <col min="9223" max="9223" width="3.42578125" style="1" customWidth="1"/>
    <col min="9224" max="9224" width="0" style="1" hidden="1" customWidth="1"/>
    <col min="9225" max="9225" width="17.7109375" style="1" customWidth="1"/>
    <col min="9226" max="9226" width="3.42578125" style="1" customWidth="1"/>
    <col min="9227" max="9227" width="0" style="1" hidden="1" customWidth="1"/>
    <col min="9228" max="9228" width="23.7109375" style="1" customWidth="1"/>
    <col min="9229" max="9229" width="10" style="1" customWidth="1"/>
    <col min="9230" max="9230" width="0" style="1" hidden="1" customWidth="1"/>
    <col min="9231" max="9232" width="14.7109375" style="1" customWidth="1"/>
    <col min="9233" max="9233" width="12.85546875" style="1" customWidth="1"/>
    <col min="9234" max="9234" width="3.28515625" style="1" customWidth="1"/>
    <col min="9235" max="9235" width="30.28515625" style="1" customWidth="1"/>
    <col min="9236" max="9236" width="5" style="1" customWidth="1"/>
    <col min="9237" max="9237" width="0" style="1" hidden="1" customWidth="1"/>
    <col min="9238" max="9238" width="14.28515625" style="1" customWidth="1"/>
    <col min="9239" max="9239" width="5.7109375" style="1" customWidth="1"/>
    <col min="9240" max="9240" width="0" style="1" hidden="1" customWidth="1"/>
    <col min="9241" max="9241" width="17.28515625" style="1" customWidth="1"/>
    <col min="9242" max="9242" width="12.7109375" style="1" customWidth="1"/>
    <col min="9243" max="9243" width="0" style="1" hidden="1" customWidth="1"/>
    <col min="9244" max="9244" width="5.28515625" style="1" customWidth="1"/>
    <col min="9245" max="9245" width="0" style="1" hidden="1" customWidth="1"/>
    <col min="9246" max="9246" width="17" style="1" customWidth="1"/>
    <col min="9247" max="9247" width="6.28515625" style="1" customWidth="1"/>
    <col min="9248" max="9248" width="0" style="1" hidden="1" customWidth="1"/>
    <col min="9249" max="9249" width="14.28515625" style="1" customWidth="1"/>
    <col min="9250" max="9250" width="7.5703125" style="1" customWidth="1"/>
    <col min="9251" max="9251" width="0" style="1" hidden="1" customWidth="1"/>
    <col min="9252" max="9253" width="14.28515625" style="1" customWidth="1"/>
    <col min="9254" max="9254" width="20.85546875" style="1" customWidth="1"/>
    <col min="9255" max="9255" width="14.42578125" style="1" customWidth="1"/>
    <col min="9256" max="9256" width="15" style="1" customWidth="1"/>
    <col min="9257" max="9257" width="2.7109375" style="1" customWidth="1"/>
    <col min="9258" max="9258" width="11.7109375" style="1" customWidth="1"/>
    <col min="9259" max="9259" width="11.5703125" style="1" customWidth="1"/>
    <col min="9260" max="9260" width="2.28515625" style="1" customWidth="1"/>
    <col min="9261" max="9261" width="41" style="1" customWidth="1"/>
    <col min="9262" max="9262" width="14.28515625" style="1" customWidth="1"/>
    <col min="9263" max="9264" width="11.5703125" style="1" customWidth="1"/>
    <col min="9265" max="9265" width="21.85546875" style="1" customWidth="1"/>
    <col min="9266" max="9457" width="11.42578125" style="1"/>
    <col min="9458" max="9458" width="21.85546875" style="1" customWidth="1"/>
    <col min="9459" max="9459" width="13.85546875" style="1" customWidth="1"/>
    <col min="9460" max="9460" width="38.7109375" style="1" customWidth="1"/>
    <col min="9461" max="9461" width="3" style="1" bestFit="1" customWidth="1"/>
    <col min="9462" max="9462" width="32.28515625" style="1" customWidth="1"/>
    <col min="9463" max="9463" width="46.28515625" style="1" customWidth="1"/>
    <col min="9464" max="9464" width="19" style="1" customWidth="1"/>
    <col min="9465" max="9465" width="0" style="1" hidden="1" customWidth="1"/>
    <col min="9466" max="9466" width="17.7109375" style="1" customWidth="1"/>
    <col min="9467" max="9467" width="0" style="1" hidden="1" customWidth="1"/>
    <col min="9468" max="9468" width="22.28515625" style="1" customWidth="1"/>
    <col min="9469" max="9469" width="5.28515625" style="1" customWidth="1"/>
    <col min="9470" max="9470" width="36.28515625" style="1" customWidth="1"/>
    <col min="9471" max="9471" width="5.7109375" style="1" customWidth="1"/>
    <col min="9472" max="9472" width="0" style="1" hidden="1" customWidth="1"/>
    <col min="9473" max="9473" width="20.7109375" style="1" customWidth="1"/>
    <col min="9474" max="9474" width="4.85546875" style="1" customWidth="1"/>
    <col min="9475" max="9475" width="0" style="1" hidden="1" customWidth="1"/>
    <col min="9476" max="9476" width="24.7109375" style="1" customWidth="1"/>
    <col min="9477" max="9477" width="12.28515625" style="1" customWidth="1"/>
    <col min="9478" max="9478" width="0" style="1" hidden="1" customWidth="1"/>
    <col min="9479" max="9479" width="3.42578125" style="1" customWidth="1"/>
    <col min="9480" max="9480" width="0" style="1" hidden="1" customWidth="1"/>
    <col min="9481" max="9481" width="17.7109375" style="1" customWidth="1"/>
    <col min="9482" max="9482" width="3.42578125" style="1" customWidth="1"/>
    <col min="9483" max="9483" width="0" style="1" hidden="1" customWidth="1"/>
    <col min="9484" max="9484" width="23.7109375" style="1" customWidth="1"/>
    <col min="9485" max="9485" width="10" style="1" customWidth="1"/>
    <col min="9486" max="9486" width="0" style="1" hidden="1" customWidth="1"/>
    <col min="9487" max="9488" width="14.7109375" style="1" customWidth="1"/>
    <col min="9489" max="9489" width="12.85546875" style="1" customWidth="1"/>
    <col min="9490" max="9490" width="3.28515625" style="1" customWidth="1"/>
    <col min="9491" max="9491" width="30.28515625" style="1" customWidth="1"/>
    <col min="9492" max="9492" width="5" style="1" customWidth="1"/>
    <col min="9493" max="9493" width="0" style="1" hidden="1" customWidth="1"/>
    <col min="9494" max="9494" width="14.28515625" style="1" customWidth="1"/>
    <col min="9495" max="9495" width="5.7109375" style="1" customWidth="1"/>
    <col min="9496" max="9496" width="0" style="1" hidden="1" customWidth="1"/>
    <col min="9497" max="9497" width="17.28515625" style="1" customWidth="1"/>
    <col min="9498" max="9498" width="12.7109375" style="1" customWidth="1"/>
    <col min="9499" max="9499" width="0" style="1" hidden="1" customWidth="1"/>
    <col min="9500" max="9500" width="5.28515625" style="1" customWidth="1"/>
    <col min="9501" max="9501" width="0" style="1" hidden="1" customWidth="1"/>
    <col min="9502" max="9502" width="17" style="1" customWidth="1"/>
    <col min="9503" max="9503" width="6.28515625" style="1" customWidth="1"/>
    <col min="9504" max="9504" width="0" style="1" hidden="1" customWidth="1"/>
    <col min="9505" max="9505" width="14.28515625" style="1" customWidth="1"/>
    <col min="9506" max="9506" width="7.5703125" style="1" customWidth="1"/>
    <col min="9507" max="9507" width="0" style="1" hidden="1" customWidth="1"/>
    <col min="9508" max="9509" width="14.28515625" style="1" customWidth="1"/>
    <col min="9510" max="9510" width="20.85546875" style="1" customWidth="1"/>
    <col min="9511" max="9511" width="14.42578125" style="1" customWidth="1"/>
    <col min="9512" max="9512" width="15" style="1" customWidth="1"/>
    <col min="9513" max="9513" width="2.7109375" style="1" customWidth="1"/>
    <col min="9514" max="9514" width="11.7109375" style="1" customWidth="1"/>
    <col min="9515" max="9515" width="11.5703125" style="1" customWidth="1"/>
    <col min="9516" max="9516" width="2.28515625" style="1" customWidth="1"/>
    <col min="9517" max="9517" width="41" style="1" customWidth="1"/>
    <col min="9518" max="9518" width="14.28515625" style="1" customWidth="1"/>
    <col min="9519" max="9520" width="11.5703125" style="1" customWidth="1"/>
    <col min="9521" max="9521" width="21.85546875" style="1" customWidth="1"/>
    <col min="9522" max="9713" width="11.42578125" style="1"/>
    <col min="9714" max="9714" width="21.85546875" style="1" customWidth="1"/>
    <col min="9715" max="9715" width="13.85546875" style="1" customWidth="1"/>
    <col min="9716" max="9716" width="38.7109375" style="1" customWidth="1"/>
    <col min="9717" max="9717" width="3" style="1" bestFit="1" customWidth="1"/>
    <col min="9718" max="9718" width="32.28515625" style="1" customWidth="1"/>
    <col min="9719" max="9719" width="46.28515625" style="1" customWidth="1"/>
    <col min="9720" max="9720" width="19" style="1" customWidth="1"/>
    <col min="9721" max="9721" width="0" style="1" hidden="1" customWidth="1"/>
    <col min="9722" max="9722" width="17.7109375" style="1" customWidth="1"/>
    <col min="9723" max="9723" width="0" style="1" hidden="1" customWidth="1"/>
    <col min="9724" max="9724" width="22.28515625" style="1" customWidth="1"/>
    <col min="9725" max="9725" width="5.28515625" style="1" customWidth="1"/>
    <col min="9726" max="9726" width="36.28515625" style="1" customWidth="1"/>
    <col min="9727" max="9727" width="5.7109375" style="1" customWidth="1"/>
    <col min="9728" max="9728" width="0" style="1" hidden="1" customWidth="1"/>
    <col min="9729" max="9729" width="20.7109375" style="1" customWidth="1"/>
    <col min="9730" max="9730" width="4.85546875" style="1" customWidth="1"/>
    <col min="9731" max="9731" width="0" style="1" hidden="1" customWidth="1"/>
    <col min="9732" max="9732" width="24.7109375" style="1" customWidth="1"/>
    <col min="9733" max="9733" width="12.28515625" style="1" customWidth="1"/>
    <col min="9734" max="9734" width="0" style="1" hidden="1" customWidth="1"/>
    <col min="9735" max="9735" width="3.42578125" style="1" customWidth="1"/>
    <col min="9736" max="9736" width="0" style="1" hidden="1" customWidth="1"/>
    <col min="9737" max="9737" width="17.7109375" style="1" customWidth="1"/>
    <col min="9738" max="9738" width="3.42578125" style="1" customWidth="1"/>
    <col min="9739" max="9739" width="0" style="1" hidden="1" customWidth="1"/>
    <col min="9740" max="9740" width="23.7109375" style="1" customWidth="1"/>
    <col min="9741" max="9741" width="10" style="1" customWidth="1"/>
    <col min="9742" max="9742" width="0" style="1" hidden="1" customWidth="1"/>
    <col min="9743" max="9744" width="14.7109375" style="1" customWidth="1"/>
    <col min="9745" max="9745" width="12.85546875" style="1" customWidth="1"/>
    <col min="9746" max="9746" width="3.28515625" style="1" customWidth="1"/>
    <col min="9747" max="9747" width="30.28515625" style="1" customWidth="1"/>
    <col min="9748" max="9748" width="5" style="1" customWidth="1"/>
    <col min="9749" max="9749" width="0" style="1" hidden="1" customWidth="1"/>
    <col min="9750" max="9750" width="14.28515625" style="1" customWidth="1"/>
    <col min="9751" max="9751" width="5.7109375" style="1" customWidth="1"/>
    <col min="9752" max="9752" width="0" style="1" hidden="1" customWidth="1"/>
    <col min="9753" max="9753" width="17.28515625" style="1" customWidth="1"/>
    <col min="9754" max="9754" width="12.7109375" style="1" customWidth="1"/>
    <col min="9755" max="9755" width="0" style="1" hidden="1" customWidth="1"/>
    <col min="9756" max="9756" width="5.28515625" style="1" customWidth="1"/>
    <col min="9757" max="9757" width="0" style="1" hidden="1" customWidth="1"/>
    <col min="9758" max="9758" width="17" style="1" customWidth="1"/>
    <col min="9759" max="9759" width="6.28515625" style="1" customWidth="1"/>
    <col min="9760" max="9760" width="0" style="1" hidden="1" customWidth="1"/>
    <col min="9761" max="9761" width="14.28515625" style="1" customWidth="1"/>
    <col min="9762" max="9762" width="7.5703125" style="1" customWidth="1"/>
    <col min="9763" max="9763" width="0" style="1" hidden="1" customWidth="1"/>
    <col min="9764" max="9765" width="14.28515625" style="1" customWidth="1"/>
    <col min="9766" max="9766" width="20.85546875" style="1" customWidth="1"/>
    <col min="9767" max="9767" width="14.42578125" style="1" customWidth="1"/>
    <col min="9768" max="9768" width="15" style="1" customWidth="1"/>
    <col min="9769" max="9769" width="2.7109375" style="1" customWidth="1"/>
    <col min="9770" max="9770" width="11.7109375" style="1" customWidth="1"/>
    <col min="9771" max="9771" width="11.5703125" style="1" customWidth="1"/>
    <col min="9772" max="9772" width="2.28515625" style="1" customWidth="1"/>
    <col min="9773" max="9773" width="41" style="1" customWidth="1"/>
    <col min="9774" max="9774" width="14.28515625" style="1" customWidth="1"/>
    <col min="9775" max="9776" width="11.5703125" style="1" customWidth="1"/>
    <col min="9777" max="9777" width="21.85546875" style="1" customWidth="1"/>
    <col min="9778" max="9969" width="11.42578125" style="1"/>
    <col min="9970" max="9970" width="21.85546875" style="1" customWidth="1"/>
    <col min="9971" max="9971" width="13.85546875" style="1" customWidth="1"/>
    <col min="9972" max="9972" width="38.7109375" style="1" customWidth="1"/>
    <col min="9973" max="9973" width="3" style="1" bestFit="1" customWidth="1"/>
    <col min="9974" max="9974" width="32.28515625" style="1" customWidth="1"/>
    <col min="9975" max="9975" width="46.28515625" style="1" customWidth="1"/>
    <col min="9976" max="9976" width="19" style="1" customWidth="1"/>
    <col min="9977" max="9977" width="0" style="1" hidden="1" customWidth="1"/>
    <col min="9978" max="9978" width="17.7109375" style="1" customWidth="1"/>
    <col min="9979" max="9979" width="0" style="1" hidden="1" customWidth="1"/>
    <col min="9980" max="9980" width="22.28515625" style="1" customWidth="1"/>
    <col min="9981" max="9981" width="5.28515625" style="1" customWidth="1"/>
    <col min="9982" max="9982" width="36.28515625" style="1" customWidth="1"/>
    <col min="9983" max="9983" width="5.7109375" style="1" customWidth="1"/>
    <col min="9984" max="9984" width="0" style="1" hidden="1" customWidth="1"/>
    <col min="9985" max="9985" width="20.7109375" style="1" customWidth="1"/>
    <col min="9986" max="9986" width="4.85546875" style="1" customWidth="1"/>
    <col min="9987" max="9987" width="0" style="1" hidden="1" customWidth="1"/>
    <col min="9988" max="9988" width="24.7109375" style="1" customWidth="1"/>
    <col min="9989" max="9989" width="12.28515625" style="1" customWidth="1"/>
    <col min="9990" max="9990" width="0" style="1" hidden="1" customWidth="1"/>
    <col min="9991" max="9991" width="3.42578125" style="1" customWidth="1"/>
    <col min="9992" max="9992" width="0" style="1" hidden="1" customWidth="1"/>
    <col min="9993" max="9993" width="17.7109375" style="1" customWidth="1"/>
    <col min="9994" max="9994" width="3.42578125" style="1" customWidth="1"/>
    <col min="9995" max="9995" width="0" style="1" hidden="1" customWidth="1"/>
    <col min="9996" max="9996" width="23.7109375" style="1" customWidth="1"/>
    <col min="9997" max="9997" width="10" style="1" customWidth="1"/>
    <col min="9998" max="9998" width="0" style="1" hidden="1" customWidth="1"/>
    <col min="9999" max="10000" width="14.7109375" style="1" customWidth="1"/>
    <col min="10001" max="10001" width="12.85546875" style="1" customWidth="1"/>
    <col min="10002" max="10002" width="3.28515625" style="1" customWidth="1"/>
    <col min="10003" max="10003" width="30.28515625" style="1" customWidth="1"/>
    <col min="10004" max="10004" width="5" style="1" customWidth="1"/>
    <col min="10005" max="10005" width="0" style="1" hidden="1" customWidth="1"/>
    <col min="10006" max="10006" width="14.28515625" style="1" customWidth="1"/>
    <col min="10007" max="10007" width="5.7109375" style="1" customWidth="1"/>
    <col min="10008" max="10008" width="0" style="1" hidden="1" customWidth="1"/>
    <col min="10009" max="10009" width="17.28515625" style="1" customWidth="1"/>
    <col min="10010" max="10010" width="12.7109375" style="1" customWidth="1"/>
    <col min="10011" max="10011" width="0" style="1" hidden="1" customWidth="1"/>
    <col min="10012" max="10012" width="5.28515625" style="1" customWidth="1"/>
    <col min="10013" max="10013" width="0" style="1" hidden="1" customWidth="1"/>
    <col min="10014" max="10014" width="17" style="1" customWidth="1"/>
    <col min="10015" max="10015" width="6.28515625" style="1" customWidth="1"/>
    <col min="10016" max="10016" width="0" style="1" hidden="1" customWidth="1"/>
    <col min="10017" max="10017" width="14.28515625" style="1" customWidth="1"/>
    <col min="10018" max="10018" width="7.5703125" style="1" customWidth="1"/>
    <col min="10019" max="10019" width="0" style="1" hidden="1" customWidth="1"/>
    <col min="10020" max="10021" width="14.28515625" style="1" customWidth="1"/>
    <col min="10022" max="10022" width="20.85546875" style="1" customWidth="1"/>
    <col min="10023" max="10023" width="14.42578125" style="1" customWidth="1"/>
    <col min="10024" max="10024" width="15" style="1" customWidth="1"/>
    <col min="10025" max="10025" width="2.7109375" style="1" customWidth="1"/>
    <col min="10026" max="10026" width="11.7109375" style="1" customWidth="1"/>
    <col min="10027" max="10027" width="11.5703125" style="1" customWidth="1"/>
    <col min="10028" max="10028" width="2.28515625" style="1" customWidth="1"/>
    <col min="10029" max="10029" width="41" style="1" customWidth="1"/>
    <col min="10030" max="10030" width="14.28515625" style="1" customWidth="1"/>
    <col min="10031" max="10032" width="11.5703125" style="1" customWidth="1"/>
    <col min="10033" max="10033" width="21.85546875" style="1" customWidth="1"/>
    <col min="10034" max="10225" width="11.42578125" style="1"/>
    <col min="10226" max="10226" width="21.85546875" style="1" customWidth="1"/>
    <col min="10227" max="10227" width="13.85546875" style="1" customWidth="1"/>
    <col min="10228" max="10228" width="38.7109375" style="1" customWidth="1"/>
    <col min="10229" max="10229" width="3" style="1" bestFit="1" customWidth="1"/>
    <col min="10230" max="10230" width="32.28515625" style="1" customWidth="1"/>
    <col min="10231" max="10231" width="46.28515625" style="1" customWidth="1"/>
    <col min="10232" max="10232" width="19" style="1" customWidth="1"/>
    <col min="10233" max="10233" width="0" style="1" hidden="1" customWidth="1"/>
    <col min="10234" max="10234" width="17.7109375" style="1" customWidth="1"/>
    <col min="10235" max="10235" width="0" style="1" hidden="1" customWidth="1"/>
    <col min="10236" max="10236" width="22.28515625" style="1" customWidth="1"/>
    <col min="10237" max="10237" width="5.28515625" style="1" customWidth="1"/>
    <col min="10238" max="10238" width="36.28515625" style="1" customWidth="1"/>
    <col min="10239" max="10239" width="5.7109375" style="1" customWidth="1"/>
    <col min="10240" max="10240" width="0" style="1" hidden="1" customWidth="1"/>
    <col min="10241" max="10241" width="20.7109375" style="1" customWidth="1"/>
    <col min="10242" max="10242" width="4.85546875" style="1" customWidth="1"/>
    <col min="10243" max="10243" width="0" style="1" hidden="1" customWidth="1"/>
    <col min="10244" max="10244" width="24.7109375" style="1" customWidth="1"/>
    <col min="10245" max="10245" width="12.28515625" style="1" customWidth="1"/>
    <col min="10246" max="10246" width="0" style="1" hidden="1" customWidth="1"/>
    <col min="10247" max="10247" width="3.42578125" style="1" customWidth="1"/>
    <col min="10248" max="10248" width="0" style="1" hidden="1" customWidth="1"/>
    <col min="10249" max="10249" width="17.7109375" style="1" customWidth="1"/>
    <col min="10250" max="10250" width="3.42578125" style="1" customWidth="1"/>
    <col min="10251" max="10251" width="0" style="1" hidden="1" customWidth="1"/>
    <col min="10252" max="10252" width="23.7109375" style="1" customWidth="1"/>
    <col min="10253" max="10253" width="10" style="1" customWidth="1"/>
    <col min="10254" max="10254" width="0" style="1" hidden="1" customWidth="1"/>
    <col min="10255" max="10256" width="14.7109375" style="1" customWidth="1"/>
    <col min="10257" max="10257" width="12.85546875" style="1" customWidth="1"/>
    <col min="10258" max="10258" width="3.28515625" style="1" customWidth="1"/>
    <col min="10259" max="10259" width="30.28515625" style="1" customWidth="1"/>
    <col min="10260" max="10260" width="5" style="1" customWidth="1"/>
    <col min="10261" max="10261" width="0" style="1" hidden="1" customWidth="1"/>
    <col min="10262" max="10262" width="14.28515625" style="1" customWidth="1"/>
    <col min="10263" max="10263" width="5.7109375" style="1" customWidth="1"/>
    <col min="10264" max="10264" width="0" style="1" hidden="1" customWidth="1"/>
    <col min="10265" max="10265" width="17.28515625" style="1" customWidth="1"/>
    <col min="10266" max="10266" width="12.7109375" style="1" customWidth="1"/>
    <col min="10267" max="10267" width="0" style="1" hidden="1" customWidth="1"/>
    <col min="10268" max="10268" width="5.28515625" style="1" customWidth="1"/>
    <col min="10269" max="10269" width="0" style="1" hidden="1" customWidth="1"/>
    <col min="10270" max="10270" width="17" style="1" customWidth="1"/>
    <col min="10271" max="10271" width="6.28515625" style="1" customWidth="1"/>
    <col min="10272" max="10272" width="0" style="1" hidden="1" customWidth="1"/>
    <col min="10273" max="10273" width="14.28515625" style="1" customWidth="1"/>
    <col min="10274" max="10274" width="7.5703125" style="1" customWidth="1"/>
    <col min="10275" max="10275" width="0" style="1" hidden="1" customWidth="1"/>
    <col min="10276" max="10277" width="14.28515625" style="1" customWidth="1"/>
    <col min="10278" max="10278" width="20.85546875" style="1" customWidth="1"/>
    <col min="10279" max="10279" width="14.42578125" style="1" customWidth="1"/>
    <col min="10280" max="10280" width="15" style="1" customWidth="1"/>
    <col min="10281" max="10281" width="2.7109375" style="1" customWidth="1"/>
    <col min="10282" max="10282" width="11.7109375" style="1" customWidth="1"/>
    <col min="10283" max="10283" width="11.5703125" style="1" customWidth="1"/>
    <col min="10284" max="10284" width="2.28515625" style="1" customWidth="1"/>
    <col min="10285" max="10285" width="41" style="1" customWidth="1"/>
    <col min="10286" max="10286" width="14.28515625" style="1" customWidth="1"/>
    <col min="10287" max="10288" width="11.5703125" style="1" customWidth="1"/>
    <col min="10289" max="10289" width="21.85546875" style="1" customWidth="1"/>
    <col min="10290" max="10481" width="11.42578125" style="1"/>
    <col min="10482" max="10482" width="21.85546875" style="1" customWidth="1"/>
    <col min="10483" max="10483" width="13.85546875" style="1" customWidth="1"/>
    <col min="10484" max="10484" width="38.7109375" style="1" customWidth="1"/>
    <col min="10485" max="10485" width="3" style="1" bestFit="1" customWidth="1"/>
    <col min="10486" max="10486" width="32.28515625" style="1" customWidth="1"/>
    <col min="10487" max="10487" width="46.28515625" style="1" customWidth="1"/>
    <col min="10488" max="10488" width="19" style="1" customWidth="1"/>
    <col min="10489" max="10489" width="0" style="1" hidden="1" customWidth="1"/>
    <col min="10490" max="10490" width="17.7109375" style="1" customWidth="1"/>
    <col min="10491" max="10491" width="0" style="1" hidden="1" customWidth="1"/>
    <col min="10492" max="10492" width="22.28515625" style="1" customWidth="1"/>
    <col min="10493" max="10493" width="5.28515625" style="1" customWidth="1"/>
    <col min="10494" max="10494" width="36.28515625" style="1" customWidth="1"/>
    <col min="10495" max="10495" width="5.7109375" style="1" customWidth="1"/>
    <col min="10496" max="10496" width="0" style="1" hidden="1" customWidth="1"/>
    <col min="10497" max="10497" width="20.7109375" style="1" customWidth="1"/>
    <col min="10498" max="10498" width="4.85546875" style="1" customWidth="1"/>
    <col min="10499" max="10499" width="0" style="1" hidden="1" customWidth="1"/>
    <col min="10500" max="10500" width="24.7109375" style="1" customWidth="1"/>
    <col min="10501" max="10501" width="12.28515625" style="1" customWidth="1"/>
    <col min="10502" max="10502" width="0" style="1" hidden="1" customWidth="1"/>
    <col min="10503" max="10503" width="3.42578125" style="1" customWidth="1"/>
    <col min="10504" max="10504" width="0" style="1" hidden="1" customWidth="1"/>
    <col min="10505" max="10505" width="17.7109375" style="1" customWidth="1"/>
    <col min="10506" max="10506" width="3.42578125" style="1" customWidth="1"/>
    <col min="10507" max="10507" width="0" style="1" hidden="1" customWidth="1"/>
    <col min="10508" max="10508" width="23.7109375" style="1" customWidth="1"/>
    <col min="10509" max="10509" width="10" style="1" customWidth="1"/>
    <col min="10510" max="10510" width="0" style="1" hidden="1" customWidth="1"/>
    <col min="10511" max="10512" width="14.7109375" style="1" customWidth="1"/>
    <col min="10513" max="10513" width="12.85546875" style="1" customWidth="1"/>
    <col min="10514" max="10514" width="3.28515625" style="1" customWidth="1"/>
    <col min="10515" max="10515" width="30.28515625" style="1" customWidth="1"/>
    <col min="10516" max="10516" width="5" style="1" customWidth="1"/>
    <col min="10517" max="10517" width="0" style="1" hidden="1" customWidth="1"/>
    <col min="10518" max="10518" width="14.28515625" style="1" customWidth="1"/>
    <col min="10519" max="10519" width="5.7109375" style="1" customWidth="1"/>
    <col min="10520" max="10520" width="0" style="1" hidden="1" customWidth="1"/>
    <col min="10521" max="10521" width="17.28515625" style="1" customWidth="1"/>
    <col min="10522" max="10522" width="12.7109375" style="1" customWidth="1"/>
    <col min="10523" max="10523" width="0" style="1" hidden="1" customWidth="1"/>
    <col min="10524" max="10524" width="5.28515625" style="1" customWidth="1"/>
    <col min="10525" max="10525" width="0" style="1" hidden="1" customWidth="1"/>
    <col min="10526" max="10526" width="17" style="1" customWidth="1"/>
    <col min="10527" max="10527" width="6.28515625" style="1" customWidth="1"/>
    <col min="10528" max="10528" width="0" style="1" hidden="1" customWidth="1"/>
    <col min="10529" max="10529" width="14.28515625" style="1" customWidth="1"/>
    <col min="10530" max="10530" width="7.5703125" style="1" customWidth="1"/>
    <col min="10531" max="10531" width="0" style="1" hidden="1" customWidth="1"/>
    <col min="10532" max="10533" width="14.28515625" style="1" customWidth="1"/>
    <col min="10534" max="10534" width="20.85546875" style="1" customWidth="1"/>
    <col min="10535" max="10535" width="14.42578125" style="1" customWidth="1"/>
    <col min="10536" max="10536" width="15" style="1" customWidth="1"/>
    <col min="10537" max="10537" width="2.7109375" style="1" customWidth="1"/>
    <col min="10538" max="10538" width="11.7109375" style="1" customWidth="1"/>
    <col min="10539" max="10539" width="11.5703125" style="1" customWidth="1"/>
    <col min="10540" max="10540" width="2.28515625" style="1" customWidth="1"/>
    <col min="10541" max="10541" width="41" style="1" customWidth="1"/>
    <col min="10542" max="10542" width="14.28515625" style="1" customWidth="1"/>
    <col min="10543" max="10544" width="11.5703125" style="1" customWidth="1"/>
    <col min="10545" max="10545" width="21.85546875" style="1" customWidth="1"/>
    <col min="10546" max="10737" width="11.42578125" style="1"/>
    <col min="10738" max="10738" width="21.85546875" style="1" customWidth="1"/>
    <col min="10739" max="10739" width="13.85546875" style="1" customWidth="1"/>
    <col min="10740" max="10740" width="38.7109375" style="1" customWidth="1"/>
    <col min="10741" max="10741" width="3" style="1" bestFit="1" customWidth="1"/>
    <col min="10742" max="10742" width="32.28515625" style="1" customWidth="1"/>
    <col min="10743" max="10743" width="46.28515625" style="1" customWidth="1"/>
    <col min="10744" max="10744" width="19" style="1" customWidth="1"/>
    <col min="10745" max="10745" width="0" style="1" hidden="1" customWidth="1"/>
    <col min="10746" max="10746" width="17.7109375" style="1" customWidth="1"/>
    <col min="10747" max="10747" width="0" style="1" hidden="1" customWidth="1"/>
    <col min="10748" max="10748" width="22.28515625" style="1" customWidth="1"/>
    <col min="10749" max="10749" width="5.28515625" style="1" customWidth="1"/>
    <col min="10750" max="10750" width="36.28515625" style="1" customWidth="1"/>
    <col min="10751" max="10751" width="5.7109375" style="1" customWidth="1"/>
    <col min="10752" max="10752" width="0" style="1" hidden="1" customWidth="1"/>
    <col min="10753" max="10753" width="20.7109375" style="1" customWidth="1"/>
    <col min="10754" max="10754" width="4.85546875" style="1" customWidth="1"/>
    <col min="10755" max="10755" width="0" style="1" hidden="1" customWidth="1"/>
    <col min="10756" max="10756" width="24.7109375" style="1" customWidth="1"/>
    <col min="10757" max="10757" width="12.28515625" style="1" customWidth="1"/>
    <col min="10758" max="10758" width="0" style="1" hidden="1" customWidth="1"/>
    <col min="10759" max="10759" width="3.42578125" style="1" customWidth="1"/>
    <col min="10760" max="10760" width="0" style="1" hidden="1" customWidth="1"/>
    <col min="10761" max="10761" width="17.7109375" style="1" customWidth="1"/>
    <col min="10762" max="10762" width="3.42578125" style="1" customWidth="1"/>
    <col min="10763" max="10763" width="0" style="1" hidden="1" customWidth="1"/>
    <col min="10764" max="10764" width="23.7109375" style="1" customWidth="1"/>
    <col min="10765" max="10765" width="10" style="1" customWidth="1"/>
    <col min="10766" max="10766" width="0" style="1" hidden="1" customWidth="1"/>
    <col min="10767" max="10768" width="14.7109375" style="1" customWidth="1"/>
    <col min="10769" max="10769" width="12.85546875" style="1" customWidth="1"/>
    <col min="10770" max="10770" width="3.28515625" style="1" customWidth="1"/>
    <col min="10771" max="10771" width="30.28515625" style="1" customWidth="1"/>
    <col min="10772" max="10772" width="5" style="1" customWidth="1"/>
    <col min="10773" max="10773" width="0" style="1" hidden="1" customWidth="1"/>
    <col min="10774" max="10774" width="14.28515625" style="1" customWidth="1"/>
    <col min="10775" max="10775" width="5.7109375" style="1" customWidth="1"/>
    <col min="10776" max="10776" width="0" style="1" hidden="1" customWidth="1"/>
    <col min="10777" max="10777" width="17.28515625" style="1" customWidth="1"/>
    <col min="10778" max="10778" width="12.7109375" style="1" customWidth="1"/>
    <col min="10779" max="10779" width="0" style="1" hidden="1" customWidth="1"/>
    <col min="10780" max="10780" width="5.28515625" style="1" customWidth="1"/>
    <col min="10781" max="10781" width="0" style="1" hidden="1" customWidth="1"/>
    <col min="10782" max="10782" width="17" style="1" customWidth="1"/>
    <col min="10783" max="10783" width="6.28515625" style="1" customWidth="1"/>
    <col min="10784" max="10784" width="0" style="1" hidden="1" customWidth="1"/>
    <col min="10785" max="10785" width="14.28515625" style="1" customWidth="1"/>
    <col min="10786" max="10786" width="7.5703125" style="1" customWidth="1"/>
    <col min="10787" max="10787" width="0" style="1" hidden="1" customWidth="1"/>
    <col min="10788" max="10789" width="14.28515625" style="1" customWidth="1"/>
    <col min="10790" max="10790" width="20.85546875" style="1" customWidth="1"/>
    <col min="10791" max="10791" width="14.42578125" style="1" customWidth="1"/>
    <col min="10792" max="10792" width="15" style="1" customWidth="1"/>
    <col min="10793" max="10793" width="2.7109375" style="1" customWidth="1"/>
    <col min="10794" max="10794" width="11.7109375" style="1" customWidth="1"/>
    <col min="10795" max="10795" width="11.5703125" style="1" customWidth="1"/>
    <col min="10796" max="10796" width="2.28515625" style="1" customWidth="1"/>
    <col min="10797" max="10797" width="41" style="1" customWidth="1"/>
    <col min="10798" max="10798" width="14.28515625" style="1" customWidth="1"/>
    <col min="10799" max="10800" width="11.5703125" style="1" customWidth="1"/>
    <col min="10801" max="10801" width="21.85546875" style="1" customWidth="1"/>
    <col min="10802" max="10993" width="11.42578125" style="1"/>
    <col min="10994" max="10994" width="21.85546875" style="1" customWidth="1"/>
    <col min="10995" max="10995" width="13.85546875" style="1" customWidth="1"/>
    <col min="10996" max="10996" width="38.7109375" style="1" customWidth="1"/>
    <col min="10997" max="10997" width="3" style="1" bestFit="1" customWidth="1"/>
    <col min="10998" max="10998" width="32.28515625" style="1" customWidth="1"/>
    <col min="10999" max="10999" width="46.28515625" style="1" customWidth="1"/>
    <col min="11000" max="11000" width="19" style="1" customWidth="1"/>
    <col min="11001" max="11001" width="0" style="1" hidden="1" customWidth="1"/>
    <col min="11002" max="11002" width="17.7109375" style="1" customWidth="1"/>
    <col min="11003" max="11003" width="0" style="1" hidden="1" customWidth="1"/>
    <col min="11004" max="11004" width="22.28515625" style="1" customWidth="1"/>
    <col min="11005" max="11005" width="5.28515625" style="1" customWidth="1"/>
    <col min="11006" max="11006" width="36.28515625" style="1" customWidth="1"/>
    <col min="11007" max="11007" width="5.7109375" style="1" customWidth="1"/>
    <col min="11008" max="11008" width="0" style="1" hidden="1" customWidth="1"/>
    <col min="11009" max="11009" width="20.7109375" style="1" customWidth="1"/>
    <col min="11010" max="11010" width="4.85546875" style="1" customWidth="1"/>
    <col min="11011" max="11011" width="0" style="1" hidden="1" customWidth="1"/>
    <col min="11012" max="11012" width="24.7109375" style="1" customWidth="1"/>
    <col min="11013" max="11013" width="12.28515625" style="1" customWidth="1"/>
    <col min="11014" max="11014" width="0" style="1" hidden="1" customWidth="1"/>
    <col min="11015" max="11015" width="3.42578125" style="1" customWidth="1"/>
    <col min="11016" max="11016" width="0" style="1" hidden="1" customWidth="1"/>
    <col min="11017" max="11017" width="17.7109375" style="1" customWidth="1"/>
    <col min="11018" max="11018" width="3.42578125" style="1" customWidth="1"/>
    <col min="11019" max="11019" width="0" style="1" hidden="1" customWidth="1"/>
    <col min="11020" max="11020" width="23.7109375" style="1" customWidth="1"/>
    <col min="11021" max="11021" width="10" style="1" customWidth="1"/>
    <col min="11022" max="11022" width="0" style="1" hidden="1" customWidth="1"/>
    <col min="11023" max="11024" width="14.7109375" style="1" customWidth="1"/>
    <col min="11025" max="11025" width="12.85546875" style="1" customWidth="1"/>
    <col min="11026" max="11026" width="3.28515625" style="1" customWidth="1"/>
    <col min="11027" max="11027" width="30.28515625" style="1" customWidth="1"/>
    <col min="11028" max="11028" width="5" style="1" customWidth="1"/>
    <col min="11029" max="11029" width="0" style="1" hidden="1" customWidth="1"/>
    <col min="11030" max="11030" width="14.28515625" style="1" customWidth="1"/>
    <col min="11031" max="11031" width="5.7109375" style="1" customWidth="1"/>
    <col min="11032" max="11032" width="0" style="1" hidden="1" customWidth="1"/>
    <col min="11033" max="11033" width="17.28515625" style="1" customWidth="1"/>
    <col min="11034" max="11034" width="12.7109375" style="1" customWidth="1"/>
    <col min="11035" max="11035" width="0" style="1" hidden="1" customWidth="1"/>
    <col min="11036" max="11036" width="5.28515625" style="1" customWidth="1"/>
    <col min="11037" max="11037" width="0" style="1" hidden="1" customWidth="1"/>
    <col min="11038" max="11038" width="17" style="1" customWidth="1"/>
    <col min="11039" max="11039" width="6.28515625" style="1" customWidth="1"/>
    <col min="11040" max="11040" width="0" style="1" hidden="1" customWidth="1"/>
    <col min="11041" max="11041" width="14.28515625" style="1" customWidth="1"/>
    <col min="11042" max="11042" width="7.5703125" style="1" customWidth="1"/>
    <col min="11043" max="11043" width="0" style="1" hidden="1" customWidth="1"/>
    <col min="11044" max="11045" width="14.28515625" style="1" customWidth="1"/>
    <col min="11046" max="11046" width="20.85546875" style="1" customWidth="1"/>
    <col min="11047" max="11047" width="14.42578125" style="1" customWidth="1"/>
    <col min="11048" max="11048" width="15" style="1" customWidth="1"/>
    <col min="11049" max="11049" width="2.7109375" style="1" customWidth="1"/>
    <col min="11050" max="11050" width="11.7109375" style="1" customWidth="1"/>
    <col min="11051" max="11051" width="11.5703125" style="1" customWidth="1"/>
    <col min="11052" max="11052" width="2.28515625" style="1" customWidth="1"/>
    <col min="11053" max="11053" width="41" style="1" customWidth="1"/>
    <col min="11054" max="11054" width="14.28515625" style="1" customWidth="1"/>
    <col min="11055" max="11056" width="11.5703125" style="1" customWidth="1"/>
    <col min="11057" max="11057" width="21.85546875" style="1" customWidth="1"/>
    <col min="11058" max="11249" width="11.42578125" style="1"/>
    <col min="11250" max="11250" width="21.85546875" style="1" customWidth="1"/>
    <col min="11251" max="11251" width="13.85546875" style="1" customWidth="1"/>
    <col min="11252" max="11252" width="38.7109375" style="1" customWidth="1"/>
    <col min="11253" max="11253" width="3" style="1" bestFit="1" customWidth="1"/>
    <col min="11254" max="11254" width="32.28515625" style="1" customWidth="1"/>
    <col min="11255" max="11255" width="46.28515625" style="1" customWidth="1"/>
    <col min="11256" max="11256" width="19" style="1" customWidth="1"/>
    <col min="11257" max="11257" width="0" style="1" hidden="1" customWidth="1"/>
    <col min="11258" max="11258" width="17.7109375" style="1" customWidth="1"/>
    <col min="11259" max="11259" width="0" style="1" hidden="1" customWidth="1"/>
    <col min="11260" max="11260" width="22.28515625" style="1" customWidth="1"/>
    <col min="11261" max="11261" width="5.28515625" style="1" customWidth="1"/>
    <col min="11262" max="11262" width="36.28515625" style="1" customWidth="1"/>
    <col min="11263" max="11263" width="5.7109375" style="1" customWidth="1"/>
    <col min="11264" max="11264" width="0" style="1" hidden="1" customWidth="1"/>
    <col min="11265" max="11265" width="20.7109375" style="1" customWidth="1"/>
    <col min="11266" max="11266" width="4.85546875" style="1" customWidth="1"/>
    <col min="11267" max="11267" width="0" style="1" hidden="1" customWidth="1"/>
    <col min="11268" max="11268" width="24.7109375" style="1" customWidth="1"/>
    <col min="11269" max="11269" width="12.28515625" style="1" customWidth="1"/>
    <col min="11270" max="11270" width="0" style="1" hidden="1" customWidth="1"/>
    <col min="11271" max="11271" width="3.42578125" style="1" customWidth="1"/>
    <col min="11272" max="11272" width="0" style="1" hidden="1" customWidth="1"/>
    <col min="11273" max="11273" width="17.7109375" style="1" customWidth="1"/>
    <col min="11274" max="11274" width="3.42578125" style="1" customWidth="1"/>
    <col min="11275" max="11275" width="0" style="1" hidden="1" customWidth="1"/>
    <col min="11276" max="11276" width="23.7109375" style="1" customWidth="1"/>
    <col min="11277" max="11277" width="10" style="1" customWidth="1"/>
    <col min="11278" max="11278" width="0" style="1" hidden="1" customWidth="1"/>
    <col min="11279" max="11280" width="14.7109375" style="1" customWidth="1"/>
    <col min="11281" max="11281" width="12.85546875" style="1" customWidth="1"/>
    <col min="11282" max="11282" width="3.28515625" style="1" customWidth="1"/>
    <col min="11283" max="11283" width="30.28515625" style="1" customWidth="1"/>
    <col min="11284" max="11284" width="5" style="1" customWidth="1"/>
    <col min="11285" max="11285" width="0" style="1" hidden="1" customWidth="1"/>
    <col min="11286" max="11286" width="14.28515625" style="1" customWidth="1"/>
    <col min="11287" max="11287" width="5.7109375" style="1" customWidth="1"/>
    <col min="11288" max="11288" width="0" style="1" hidden="1" customWidth="1"/>
    <col min="11289" max="11289" width="17.28515625" style="1" customWidth="1"/>
    <col min="11290" max="11290" width="12.7109375" style="1" customWidth="1"/>
    <col min="11291" max="11291" width="0" style="1" hidden="1" customWidth="1"/>
    <col min="11292" max="11292" width="5.28515625" style="1" customWidth="1"/>
    <col min="11293" max="11293" width="0" style="1" hidden="1" customWidth="1"/>
    <col min="11294" max="11294" width="17" style="1" customWidth="1"/>
    <col min="11295" max="11295" width="6.28515625" style="1" customWidth="1"/>
    <col min="11296" max="11296" width="0" style="1" hidden="1" customWidth="1"/>
    <col min="11297" max="11297" width="14.28515625" style="1" customWidth="1"/>
    <col min="11298" max="11298" width="7.5703125" style="1" customWidth="1"/>
    <col min="11299" max="11299" width="0" style="1" hidden="1" customWidth="1"/>
    <col min="11300" max="11301" width="14.28515625" style="1" customWidth="1"/>
    <col min="11302" max="11302" width="20.85546875" style="1" customWidth="1"/>
    <col min="11303" max="11303" width="14.42578125" style="1" customWidth="1"/>
    <col min="11304" max="11304" width="15" style="1" customWidth="1"/>
    <col min="11305" max="11305" width="2.7109375" style="1" customWidth="1"/>
    <col min="11306" max="11306" width="11.7109375" style="1" customWidth="1"/>
    <col min="11307" max="11307" width="11.5703125" style="1" customWidth="1"/>
    <col min="11308" max="11308" width="2.28515625" style="1" customWidth="1"/>
    <col min="11309" max="11309" width="41" style="1" customWidth="1"/>
    <col min="11310" max="11310" width="14.28515625" style="1" customWidth="1"/>
    <col min="11311" max="11312" width="11.5703125" style="1" customWidth="1"/>
    <col min="11313" max="11313" width="21.85546875" style="1" customWidth="1"/>
    <col min="11314" max="11505" width="11.42578125" style="1"/>
    <col min="11506" max="11506" width="21.85546875" style="1" customWidth="1"/>
    <col min="11507" max="11507" width="13.85546875" style="1" customWidth="1"/>
    <col min="11508" max="11508" width="38.7109375" style="1" customWidth="1"/>
    <col min="11509" max="11509" width="3" style="1" bestFit="1" customWidth="1"/>
    <col min="11510" max="11510" width="32.28515625" style="1" customWidth="1"/>
    <col min="11511" max="11511" width="46.28515625" style="1" customWidth="1"/>
    <col min="11512" max="11512" width="19" style="1" customWidth="1"/>
    <col min="11513" max="11513" width="0" style="1" hidden="1" customWidth="1"/>
    <col min="11514" max="11514" width="17.7109375" style="1" customWidth="1"/>
    <col min="11515" max="11515" width="0" style="1" hidden="1" customWidth="1"/>
    <col min="11516" max="11516" width="22.28515625" style="1" customWidth="1"/>
    <col min="11517" max="11517" width="5.28515625" style="1" customWidth="1"/>
    <col min="11518" max="11518" width="36.28515625" style="1" customWidth="1"/>
    <col min="11519" max="11519" width="5.7109375" style="1" customWidth="1"/>
    <col min="11520" max="11520" width="0" style="1" hidden="1" customWidth="1"/>
    <col min="11521" max="11521" width="20.7109375" style="1" customWidth="1"/>
    <col min="11522" max="11522" width="4.85546875" style="1" customWidth="1"/>
    <col min="11523" max="11523" width="0" style="1" hidden="1" customWidth="1"/>
    <col min="11524" max="11524" width="24.7109375" style="1" customWidth="1"/>
    <col min="11525" max="11525" width="12.28515625" style="1" customWidth="1"/>
    <col min="11526" max="11526" width="0" style="1" hidden="1" customWidth="1"/>
    <col min="11527" max="11527" width="3.42578125" style="1" customWidth="1"/>
    <col min="11528" max="11528" width="0" style="1" hidden="1" customWidth="1"/>
    <col min="11529" max="11529" width="17.7109375" style="1" customWidth="1"/>
    <col min="11530" max="11530" width="3.42578125" style="1" customWidth="1"/>
    <col min="11531" max="11531" width="0" style="1" hidden="1" customWidth="1"/>
    <col min="11532" max="11532" width="23.7109375" style="1" customWidth="1"/>
    <col min="11533" max="11533" width="10" style="1" customWidth="1"/>
    <col min="11534" max="11534" width="0" style="1" hidden="1" customWidth="1"/>
    <col min="11535" max="11536" width="14.7109375" style="1" customWidth="1"/>
    <col min="11537" max="11537" width="12.85546875" style="1" customWidth="1"/>
    <col min="11538" max="11538" width="3.28515625" style="1" customWidth="1"/>
    <col min="11539" max="11539" width="30.28515625" style="1" customWidth="1"/>
    <col min="11540" max="11540" width="5" style="1" customWidth="1"/>
    <col min="11541" max="11541" width="0" style="1" hidden="1" customWidth="1"/>
    <col min="11542" max="11542" width="14.28515625" style="1" customWidth="1"/>
    <col min="11543" max="11543" width="5.7109375" style="1" customWidth="1"/>
    <col min="11544" max="11544" width="0" style="1" hidden="1" customWidth="1"/>
    <col min="11545" max="11545" width="17.28515625" style="1" customWidth="1"/>
    <col min="11546" max="11546" width="12.7109375" style="1" customWidth="1"/>
    <col min="11547" max="11547" width="0" style="1" hidden="1" customWidth="1"/>
    <col min="11548" max="11548" width="5.28515625" style="1" customWidth="1"/>
    <col min="11549" max="11549" width="0" style="1" hidden="1" customWidth="1"/>
    <col min="11550" max="11550" width="17" style="1" customWidth="1"/>
    <col min="11551" max="11551" width="6.28515625" style="1" customWidth="1"/>
    <col min="11552" max="11552" width="0" style="1" hidden="1" customWidth="1"/>
    <col min="11553" max="11553" width="14.28515625" style="1" customWidth="1"/>
    <col min="11554" max="11554" width="7.5703125" style="1" customWidth="1"/>
    <col min="11555" max="11555" width="0" style="1" hidden="1" customWidth="1"/>
    <col min="11556" max="11557" width="14.28515625" style="1" customWidth="1"/>
    <col min="11558" max="11558" width="20.85546875" style="1" customWidth="1"/>
    <col min="11559" max="11559" width="14.42578125" style="1" customWidth="1"/>
    <col min="11560" max="11560" width="15" style="1" customWidth="1"/>
    <col min="11561" max="11561" width="2.7109375" style="1" customWidth="1"/>
    <col min="11562" max="11562" width="11.7109375" style="1" customWidth="1"/>
    <col min="11563" max="11563" width="11.5703125" style="1" customWidth="1"/>
    <col min="11564" max="11564" width="2.28515625" style="1" customWidth="1"/>
    <col min="11565" max="11565" width="41" style="1" customWidth="1"/>
    <col min="11566" max="11566" width="14.28515625" style="1" customWidth="1"/>
    <col min="11567" max="11568" width="11.5703125" style="1" customWidth="1"/>
    <col min="11569" max="11569" width="21.85546875" style="1" customWidth="1"/>
    <col min="11570" max="11761" width="11.42578125" style="1"/>
    <col min="11762" max="11762" width="21.85546875" style="1" customWidth="1"/>
    <col min="11763" max="11763" width="13.85546875" style="1" customWidth="1"/>
    <col min="11764" max="11764" width="38.7109375" style="1" customWidth="1"/>
    <col min="11765" max="11765" width="3" style="1" bestFit="1" customWidth="1"/>
    <col min="11766" max="11766" width="32.28515625" style="1" customWidth="1"/>
    <col min="11767" max="11767" width="46.28515625" style="1" customWidth="1"/>
    <col min="11768" max="11768" width="19" style="1" customWidth="1"/>
    <col min="11769" max="11769" width="0" style="1" hidden="1" customWidth="1"/>
    <col min="11770" max="11770" width="17.7109375" style="1" customWidth="1"/>
    <col min="11771" max="11771" width="0" style="1" hidden="1" customWidth="1"/>
    <col min="11772" max="11772" width="22.28515625" style="1" customWidth="1"/>
    <col min="11773" max="11773" width="5.28515625" style="1" customWidth="1"/>
    <col min="11774" max="11774" width="36.28515625" style="1" customWidth="1"/>
    <col min="11775" max="11775" width="5.7109375" style="1" customWidth="1"/>
    <col min="11776" max="11776" width="0" style="1" hidden="1" customWidth="1"/>
    <col min="11777" max="11777" width="20.7109375" style="1" customWidth="1"/>
    <col min="11778" max="11778" width="4.85546875" style="1" customWidth="1"/>
    <col min="11779" max="11779" width="0" style="1" hidden="1" customWidth="1"/>
    <col min="11780" max="11780" width="24.7109375" style="1" customWidth="1"/>
    <col min="11781" max="11781" width="12.28515625" style="1" customWidth="1"/>
    <col min="11782" max="11782" width="0" style="1" hidden="1" customWidth="1"/>
    <col min="11783" max="11783" width="3.42578125" style="1" customWidth="1"/>
    <col min="11784" max="11784" width="0" style="1" hidden="1" customWidth="1"/>
    <col min="11785" max="11785" width="17.7109375" style="1" customWidth="1"/>
    <col min="11786" max="11786" width="3.42578125" style="1" customWidth="1"/>
    <col min="11787" max="11787" width="0" style="1" hidden="1" customWidth="1"/>
    <col min="11788" max="11788" width="23.7109375" style="1" customWidth="1"/>
    <col min="11789" max="11789" width="10" style="1" customWidth="1"/>
    <col min="11790" max="11790" width="0" style="1" hidden="1" customWidth="1"/>
    <col min="11791" max="11792" width="14.7109375" style="1" customWidth="1"/>
    <col min="11793" max="11793" width="12.85546875" style="1" customWidth="1"/>
    <col min="11794" max="11794" width="3.28515625" style="1" customWidth="1"/>
    <col min="11795" max="11795" width="30.28515625" style="1" customWidth="1"/>
    <col min="11796" max="11796" width="5" style="1" customWidth="1"/>
    <col min="11797" max="11797" width="0" style="1" hidden="1" customWidth="1"/>
    <col min="11798" max="11798" width="14.28515625" style="1" customWidth="1"/>
    <col min="11799" max="11799" width="5.7109375" style="1" customWidth="1"/>
    <col min="11800" max="11800" width="0" style="1" hidden="1" customWidth="1"/>
    <col min="11801" max="11801" width="17.28515625" style="1" customWidth="1"/>
    <col min="11802" max="11802" width="12.7109375" style="1" customWidth="1"/>
    <col min="11803" max="11803" width="0" style="1" hidden="1" customWidth="1"/>
    <col min="11804" max="11804" width="5.28515625" style="1" customWidth="1"/>
    <col min="11805" max="11805" width="0" style="1" hidden="1" customWidth="1"/>
    <col min="11806" max="11806" width="17" style="1" customWidth="1"/>
    <col min="11807" max="11807" width="6.28515625" style="1" customWidth="1"/>
    <col min="11808" max="11808" width="0" style="1" hidden="1" customWidth="1"/>
    <col min="11809" max="11809" width="14.28515625" style="1" customWidth="1"/>
    <col min="11810" max="11810" width="7.5703125" style="1" customWidth="1"/>
    <col min="11811" max="11811" width="0" style="1" hidden="1" customWidth="1"/>
    <col min="11812" max="11813" width="14.28515625" style="1" customWidth="1"/>
    <col min="11814" max="11814" width="20.85546875" style="1" customWidth="1"/>
    <col min="11815" max="11815" width="14.42578125" style="1" customWidth="1"/>
    <col min="11816" max="11816" width="15" style="1" customWidth="1"/>
    <col min="11817" max="11817" width="2.7109375" style="1" customWidth="1"/>
    <col min="11818" max="11818" width="11.7109375" style="1" customWidth="1"/>
    <col min="11819" max="11819" width="11.5703125" style="1" customWidth="1"/>
    <col min="11820" max="11820" width="2.28515625" style="1" customWidth="1"/>
    <col min="11821" max="11821" width="41" style="1" customWidth="1"/>
    <col min="11822" max="11822" width="14.28515625" style="1" customWidth="1"/>
    <col min="11823" max="11824" width="11.5703125" style="1" customWidth="1"/>
    <col min="11825" max="11825" width="21.85546875" style="1" customWidth="1"/>
    <col min="11826" max="12017" width="11.42578125" style="1"/>
    <col min="12018" max="12018" width="21.85546875" style="1" customWidth="1"/>
    <col min="12019" max="12019" width="13.85546875" style="1" customWidth="1"/>
    <col min="12020" max="12020" width="38.7109375" style="1" customWidth="1"/>
    <col min="12021" max="12021" width="3" style="1" bestFit="1" customWidth="1"/>
    <col min="12022" max="12022" width="32.28515625" style="1" customWidth="1"/>
    <col min="12023" max="12023" width="46.28515625" style="1" customWidth="1"/>
    <col min="12024" max="12024" width="19" style="1" customWidth="1"/>
    <col min="12025" max="12025" width="0" style="1" hidden="1" customWidth="1"/>
    <col min="12026" max="12026" width="17.7109375" style="1" customWidth="1"/>
    <col min="12027" max="12027" width="0" style="1" hidden="1" customWidth="1"/>
    <col min="12028" max="12028" width="22.28515625" style="1" customWidth="1"/>
    <col min="12029" max="12029" width="5.28515625" style="1" customWidth="1"/>
    <col min="12030" max="12030" width="36.28515625" style="1" customWidth="1"/>
    <col min="12031" max="12031" width="5.7109375" style="1" customWidth="1"/>
    <col min="12032" max="12032" width="0" style="1" hidden="1" customWidth="1"/>
    <col min="12033" max="12033" width="20.7109375" style="1" customWidth="1"/>
    <col min="12034" max="12034" width="4.85546875" style="1" customWidth="1"/>
    <col min="12035" max="12035" width="0" style="1" hidden="1" customWidth="1"/>
    <col min="12036" max="12036" width="24.7109375" style="1" customWidth="1"/>
    <col min="12037" max="12037" width="12.28515625" style="1" customWidth="1"/>
    <col min="12038" max="12038" width="0" style="1" hidden="1" customWidth="1"/>
    <col min="12039" max="12039" width="3.42578125" style="1" customWidth="1"/>
    <col min="12040" max="12040" width="0" style="1" hidden="1" customWidth="1"/>
    <col min="12041" max="12041" width="17.7109375" style="1" customWidth="1"/>
    <col min="12042" max="12042" width="3.42578125" style="1" customWidth="1"/>
    <col min="12043" max="12043" width="0" style="1" hidden="1" customWidth="1"/>
    <col min="12044" max="12044" width="23.7109375" style="1" customWidth="1"/>
    <col min="12045" max="12045" width="10" style="1" customWidth="1"/>
    <col min="12046" max="12046" width="0" style="1" hidden="1" customWidth="1"/>
    <col min="12047" max="12048" width="14.7109375" style="1" customWidth="1"/>
    <col min="12049" max="12049" width="12.85546875" style="1" customWidth="1"/>
    <col min="12050" max="12050" width="3.28515625" style="1" customWidth="1"/>
    <col min="12051" max="12051" width="30.28515625" style="1" customWidth="1"/>
    <col min="12052" max="12052" width="5" style="1" customWidth="1"/>
    <col min="12053" max="12053" width="0" style="1" hidden="1" customWidth="1"/>
    <col min="12054" max="12054" width="14.28515625" style="1" customWidth="1"/>
    <col min="12055" max="12055" width="5.7109375" style="1" customWidth="1"/>
    <col min="12056" max="12056" width="0" style="1" hidden="1" customWidth="1"/>
    <col min="12057" max="12057" width="17.28515625" style="1" customWidth="1"/>
    <col min="12058" max="12058" width="12.7109375" style="1" customWidth="1"/>
    <col min="12059" max="12059" width="0" style="1" hidden="1" customWidth="1"/>
    <col min="12060" max="12060" width="5.28515625" style="1" customWidth="1"/>
    <col min="12061" max="12061" width="0" style="1" hidden="1" customWidth="1"/>
    <col min="12062" max="12062" width="17" style="1" customWidth="1"/>
    <col min="12063" max="12063" width="6.28515625" style="1" customWidth="1"/>
    <col min="12064" max="12064" width="0" style="1" hidden="1" customWidth="1"/>
    <col min="12065" max="12065" width="14.28515625" style="1" customWidth="1"/>
    <col min="12066" max="12066" width="7.5703125" style="1" customWidth="1"/>
    <col min="12067" max="12067" width="0" style="1" hidden="1" customWidth="1"/>
    <col min="12068" max="12069" width="14.28515625" style="1" customWidth="1"/>
    <col min="12070" max="12070" width="20.85546875" style="1" customWidth="1"/>
    <col min="12071" max="12071" width="14.42578125" style="1" customWidth="1"/>
    <col min="12072" max="12072" width="15" style="1" customWidth="1"/>
    <col min="12073" max="12073" width="2.7109375" style="1" customWidth="1"/>
    <col min="12074" max="12074" width="11.7109375" style="1" customWidth="1"/>
    <col min="12075" max="12075" width="11.5703125" style="1" customWidth="1"/>
    <col min="12076" max="12076" width="2.28515625" style="1" customWidth="1"/>
    <col min="12077" max="12077" width="41" style="1" customWidth="1"/>
    <col min="12078" max="12078" width="14.28515625" style="1" customWidth="1"/>
    <col min="12079" max="12080" width="11.5703125" style="1" customWidth="1"/>
    <col min="12081" max="12081" width="21.85546875" style="1" customWidth="1"/>
    <col min="12082" max="12273" width="11.42578125" style="1"/>
    <col min="12274" max="12274" width="21.85546875" style="1" customWidth="1"/>
    <col min="12275" max="12275" width="13.85546875" style="1" customWidth="1"/>
    <col min="12276" max="12276" width="38.7109375" style="1" customWidth="1"/>
    <col min="12277" max="12277" width="3" style="1" bestFit="1" customWidth="1"/>
    <col min="12278" max="12278" width="32.28515625" style="1" customWidth="1"/>
    <col min="12279" max="12279" width="46.28515625" style="1" customWidth="1"/>
    <col min="12280" max="12280" width="19" style="1" customWidth="1"/>
    <col min="12281" max="12281" width="0" style="1" hidden="1" customWidth="1"/>
    <col min="12282" max="12282" width="17.7109375" style="1" customWidth="1"/>
    <col min="12283" max="12283" width="0" style="1" hidden="1" customWidth="1"/>
    <col min="12284" max="12284" width="22.28515625" style="1" customWidth="1"/>
    <col min="12285" max="12285" width="5.28515625" style="1" customWidth="1"/>
    <col min="12286" max="12286" width="36.28515625" style="1" customWidth="1"/>
    <col min="12287" max="12287" width="5.7109375" style="1" customWidth="1"/>
    <col min="12288" max="12288" width="0" style="1" hidden="1" customWidth="1"/>
    <col min="12289" max="12289" width="20.7109375" style="1" customWidth="1"/>
    <col min="12290" max="12290" width="4.85546875" style="1" customWidth="1"/>
    <col min="12291" max="12291" width="0" style="1" hidden="1" customWidth="1"/>
    <col min="12292" max="12292" width="24.7109375" style="1" customWidth="1"/>
    <col min="12293" max="12293" width="12.28515625" style="1" customWidth="1"/>
    <col min="12294" max="12294" width="0" style="1" hidden="1" customWidth="1"/>
    <col min="12295" max="12295" width="3.42578125" style="1" customWidth="1"/>
    <col min="12296" max="12296" width="0" style="1" hidden="1" customWidth="1"/>
    <col min="12297" max="12297" width="17.7109375" style="1" customWidth="1"/>
    <col min="12298" max="12298" width="3.42578125" style="1" customWidth="1"/>
    <col min="12299" max="12299" width="0" style="1" hidden="1" customWidth="1"/>
    <col min="12300" max="12300" width="23.7109375" style="1" customWidth="1"/>
    <col min="12301" max="12301" width="10" style="1" customWidth="1"/>
    <col min="12302" max="12302" width="0" style="1" hidden="1" customWidth="1"/>
    <col min="12303" max="12304" width="14.7109375" style="1" customWidth="1"/>
    <col min="12305" max="12305" width="12.85546875" style="1" customWidth="1"/>
    <col min="12306" max="12306" width="3.28515625" style="1" customWidth="1"/>
    <col min="12307" max="12307" width="30.28515625" style="1" customWidth="1"/>
    <col min="12308" max="12308" width="5" style="1" customWidth="1"/>
    <col min="12309" max="12309" width="0" style="1" hidden="1" customWidth="1"/>
    <col min="12310" max="12310" width="14.28515625" style="1" customWidth="1"/>
    <col min="12311" max="12311" width="5.7109375" style="1" customWidth="1"/>
    <col min="12312" max="12312" width="0" style="1" hidden="1" customWidth="1"/>
    <col min="12313" max="12313" width="17.28515625" style="1" customWidth="1"/>
    <col min="12314" max="12314" width="12.7109375" style="1" customWidth="1"/>
    <col min="12315" max="12315" width="0" style="1" hidden="1" customWidth="1"/>
    <col min="12316" max="12316" width="5.28515625" style="1" customWidth="1"/>
    <col min="12317" max="12317" width="0" style="1" hidden="1" customWidth="1"/>
    <col min="12318" max="12318" width="17" style="1" customWidth="1"/>
    <col min="12319" max="12319" width="6.28515625" style="1" customWidth="1"/>
    <col min="12320" max="12320" width="0" style="1" hidden="1" customWidth="1"/>
    <col min="12321" max="12321" width="14.28515625" style="1" customWidth="1"/>
    <col min="12322" max="12322" width="7.5703125" style="1" customWidth="1"/>
    <col min="12323" max="12323" width="0" style="1" hidden="1" customWidth="1"/>
    <col min="12324" max="12325" width="14.28515625" style="1" customWidth="1"/>
    <col min="12326" max="12326" width="20.85546875" style="1" customWidth="1"/>
    <col min="12327" max="12327" width="14.42578125" style="1" customWidth="1"/>
    <col min="12328" max="12328" width="15" style="1" customWidth="1"/>
    <col min="12329" max="12329" width="2.7109375" style="1" customWidth="1"/>
    <col min="12330" max="12330" width="11.7109375" style="1" customWidth="1"/>
    <col min="12331" max="12331" width="11.5703125" style="1" customWidth="1"/>
    <col min="12332" max="12332" width="2.28515625" style="1" customWidth="1"/>
    <col min="12333" max="12333" width="41" style="1" customWidth="1"/>
    <col min="12334" max="12334" width="14.28515625" style="1" customWidth="1"/>
    <col min="12335" max="12336" width="11.5703125" style="1" customWidth="1"/>
    <col min="12337" max="12337" width="21.85546875" style="1" customWidth="1"/>
    <col min="12338" max="12529" width="11.42578125" style="1"/>
    <col min="12530" max="12530" width="21.85546875" style="1" customWidth="1"/>
    <col min="12531" max="12531" width="13.85546875" style="1" customWidth="1"/>
    <col min="12532" max="12532" width="38.7109375" style="1" customWidth="1"/>
    <col min="12533" max="12533" width="3" style="1" bestFit="1" customWidth="1"/>
    <col min="12534" max="12534" width="32.28515625" style="1" customWidth="1"/>
    <col min="12535" max="12535" width="46.28515625" style="1" customWidth="1"/>
    <col min="12536" max="12536" width="19" style="1" customWidth="1"/>
    <col min="12537" max="12537" width="0" style="1" hidden="1" customWidth="1"/>
    <col min="12538" max="12538" width="17.7109375" style="1" customWidth="1"/>
    <col min="12539" max="12539" width="0" style="1" hidden="1" customWidth="1"/>
    <col min="12540" max="12540" width="22.28515625" style="1" customWidth="1"/>
    <col min="12541" max="12541" width="5.28515625" style="1" customWidth="1"/>
    <col min="12542" max="12542" width="36.28515625" style="1" customWidth="1"/>
    <col min="12543" max="12543" width="5.7109375" style="1" customWidth="1"/>
    <col min="12544" max="12544" width="0" style="1" hidden="1" customWidth="1"/>
    <col min="12545" max="12545" width="20.7109375" style="1" customWidth="1"/>
    <col min="12546" max="12546" width="4.85546875" style="1" customWidth="1"/>
    <col min="12547" max="12547" width="0" style="1" hidden="1" customWidth="1"/>
    <col min="12548" max="12548" width="24.7109375" style="1" customWidth="1"/>
    <col min="12549" max="12549" width="12.28515625" style="1" customWidth="1"/>
    <col min="12550" max="12550" width="0" style="1" hidden="1" customWidth="1"/>
    <col min="12551" max="12551" width="3.42578125" style="1" customWidth="1"/>
    <col min="12552" max="12552" width="0" style="1" hidden="1" customWidth="1"/>
    <col min="12553" max="12553" width="17.7109375" style="1" customWidth="1"/>
    <col min="12554" max="12554" width="3.42578125" style="1" customWidth="1"/>
    <col min="12555" max="12555" width="0" style="1" hidden="1" customWidth="1"/>
    <col min="12556" max="12556" width="23.7109375" style="1" customWidth="1"/>
    <col min="12557" max="12557" width="10" style="1" customWidth="1"/>
    <col min="12558" max="12558" width="0" style="1" hidden="1" customWidth="1"/>
    <col min="12559" max="12560" width="14.7109375" style="1" customWidth="1"/>
    <col min="12561" max="12561" width="12.85546875" style="1" customWidth="1"/>
    <col min="12562" max="12562" width="3.28515625" style="1" customWidth="1"/>
    <col min="12563" max="12563" width="30.28515625" style="1" customWidth="1"/>
    <col min="12564" max="12564" width="5" style="1" customWidth="1"/>
    <col min="12565" max="12565" width="0" style="1" hidden="1" customWidth="1"/>
    <col min="12566" max="12566" width="14.28515625" style="1" customWidth="1"/>
    <col min="12567" max="12567" width="5.7109375" style="1" customWidth="1"/>
    <col min="12568" max="12568" width="0" style="1" hidden="1" customWidth="1"/>
    <col min="12569" max="12569" width="17.28515625" style="1" customWidth="1"/>
    <col min="12570" max="12570" width="12.7109375" style="1" customWidth="1"/>
    <col min="12571" max="12571" width="0" style="1" hidden="1" customWidth="1"/>
    <col min="12572" max="12572" width="5.28515625" style="1" customWidth="1"/>
    <col min="12573" max="12573" width="0" style="1" hidden="1" customWidth="1"/>
    <col min="12574" max="12574" width="17" style="1" customWidth="1"/>
    <col min="12575" max="12575" width="6.28515625" style="1" customWidth="1"/>
    <col min="12576" max="12576" width="0" style="1" hidden="1" customWidth="1"/>
    <col min="12577" max="12577" width="14.28515625" style="1" customWidth="1"/>
    <col min="12578" max="12578" width="7.5703125" style="1" customWidth="1"/>
    <col min="12579" max="12579" width="0" style="1" hidden="1" customWidth="1"/>
    <col min="12580" max="12581" width="14.28515625" style="1" customWidth="1"/>
    <col min="12582" max="12582" width="20.85546875" style="1" customWidth="1"/>
    <col min="12583" max="12583" width="14.42578125" style="1" customWidth="1"/>
    <col min="12584" max="12584" width="15" style="1" customWidth="1"/>
    <col min="12585" max="12585" width="2.7109375" style="1" customWidth="1"/>
    <col min="12586" max="12586" width="11.7109375" style="1" customWidth="1"/>
    <col min="12587" max="12587" width="11.5703125" style="1" customWidth="1"/>
    <col min="12588" max="12588" width="2.28515625" style="1" customWidth="1"/>
    <col min="12589" max="12589" width="41" style="1" customWidth="1"/>
    <col min="12590" max="12590" width="14.28515625" style="1" customWidth="1"/>
    <col min="12591" max="12592" width="11.5703125" style="1" customWidth="1"/>
    <col min="12593" max="12593" width="21.85546875" style="1" customWidth="1"/>
    <col min="12594" max="12785" width="11.42578125" style="1"/>
    <col min="12786" max="12786" width="21.85546875" style="1" customWidth="1"/>
    <col min="12787" max="12787" width="13.85546875" style="1" customWidth="1"/>
    <col min="12788" max="12788" width="38.7109375" style="1" customWidth="1"/>
    <col min="12789" max="12789" width="3" style="1" bestFit="1" customWidth="1"/>
    <col min="12790" max="12790" width="32.28515625" style="1" customWidth="1"/>
    <col min="12791" max="12791" width="46.28515625" style="1" customWidth="1"/>
    <col min="12792" max="12792" width="19" style="1" customWidth="1"/>
    <col min="12793" max="12793" width="0" style="1" hidden="1" customWidth="1"/>
    <col min="12794" max="12794" width="17.7109375" style="1" customWidth="1"/>
    <col min="12795" max="12795" width="0" style="1" hidden="1" customWidth="1"/>
    <col min="12796" max="12796" width="22.28515625" style="1" customWidth="1"/>
    <col min="12797" max="12797" width="5.28515625" style="1" customWidth="1"/>
    <col min="12798" max="12798" width="36.28515625" style="1" customWidth="1"/>
    <col min="12799" max="12799" width="5.7109375" style="1" customWidth="1"/>
    <col min="12800" max="12800" width="0" style="1" hidden="1" customWidth="1"/>
    <col min="12801" max="12801" width="20.7109375" style="1" customWidth="1"/>
    <col min="12802" max="12802" width="4.85546875" style="1" customWidth="1"/>
    <col min="12803" max="12803" width="0" style="1" hidden="1" customWidth="1"/>
    <col min="12804" max="12804" width="24.7109375" style="1" customWidth="1"/>
    <col min="12805" max="12805" width="12.28515625" style="1" customWidth="1"/>
    <col min="12806" max="12806" width="0" style="1" hidden="1" customWidth="1"/>
    <col min="12807" max="12807" width="3.42578125" style="1" customWidth="1"/>
    <col min="12808" max="12808" width="0" style="1" hidden="1" customWidth="1"/>
    <col min="12809" max="12809" width="17.7109375" style="1" customWidth="1"/>
    <col min="12810" max="12810" width="3.42578125" style="1" customWidth="1"/>
    <col min="12811" max="12811" width="0" style="1" hidden="1" customWidth="1"/>
    <col min="12812" max="12812" width="23.7109375" style="1" customWidth="1"/>
    <col min="12813" max="12813" width="10" style="1" customWidth="1"/>
    <col min="12814" max="12814" width="0" style="1" hidden="1" customWidth="1"/>
    <col min="12815" max="12816" width="14.7109375" style="1" customWidth="1"/>
    <col min="12817" max="12817" width="12.85546875" style="1" customWidth="1"/>
    <col min="12818" max="12818" width="3.28515625" style="1" customWidth="1"/>
    <col min="12819" max="12819" width="30.28515625" style="1" customWidth="1"/>
    <col min="12820" max="12820" width="5" style="1" customWidth="1"/>
    <col min="12821" max="12821" width="0" style="1" hidden="1" customWidth="1"/>
    <col min="12822" max="12822" width="14.28515625" style="1" customWidth="1"/>
    <col min="12823" max="12823" width="5.7109375" style="1" customWidth="1"/>
    <col min="12824" max="12824" width="0" style="1" hidden="1" customWidth="1"/>
    <col min="12825" max="12825" width="17.28515625" style="1" customWidth="1"/>
    <col min="12826" max="12826" width="12.7109375" style="1" customWidth="1"/>
    <col min="12827" max="12827" width="0" style="1" hidden="1" customWidth="1"/>
    <col min="12828" max="12828" width="5.28515625" style="1" customWidth="1"/>
    <col min="12829" max="12829" width="0" style="1" hidden="1" customWidth="1"/>
    <col min="12830" max="12830" width="17" style="1" customWidth="1"/>
    <col min="12831" max="12831" width="6.28515625" style="1" customWidth="1"/>
    <col min="12832" max="12832" width="0" style="1" hidden="1" customWidth="1"/>
    <col min="12833" max="12833" width="14.28515625" style="1" customWidth="1"/>
    <col min="12834" max="12834" width="7.5703125" style="1" customWidth="1"/>
    <col min="12835" max="12835" width="0" style="1" hidden="1" customWidth="1"/>
    <col min="12836" max="12837" width="14.28515625" style="1" customWidth="1"/>
    <col min="12838" max="12838" width="20.85546875" style="1" customWidth="1"/>
    <col min="12839" max="12839" width="14.42578125" style="1" customWidth="1"/>
    <col min="12840" max="12840" width="15" style="1" customWidth="1"/>
    <col min="12841" max="12841" width="2.7109375" style="1" customWidth="1"/>
    <col min="12842" max="12842" width="11.7109375" style="1" customWidth="1"/>
    <col min="12843" max="12843" width="11.5703125" style="1" customWidth="1"/>
    <col min="12844" max="12844" width="2.28515625" style="1" customWidth="1"/>
    <col min="12845" max="12845" width="41" style="1" customWidth="1"/>
    <col min="12846" max="12846" width="14.28515625" style="1" customWidth="1"/>
    <col min="12847" max="12848" width="11.5703125" style="1" customWidth="1"/>
    <col min="12849" max="12849" width="21.85546875" style="1" customWidth="1"/>
    <col min="12850" max="13041" width="11.42578125" style="1"/>
    <col min="13042" max="13042" width="21.85546875" style="1" customWidth="1"/>
    <col min="13043" max="13043" width="13.85546875" style="1" customWidth="1"/>
    <col min="13044" max="13044" width="38.7109375" style="1" customWidth="1"/>
    <col min="13045" max="13045" width="3" style="1" bestFit="1" customWidth="1"/>
    <col min="13046" max="13046" width="32.28515625" style="1" customWidth="1"/>
    <col min="13047" max="13047" width="46.28515625" style="1" customWidth="1"/>
    <col min="13048" max="13048" width="19" style="1" customWidth="1"/>
    <col min="13049" max="13049" width="0" style="1" hidden="1" customWidth="1"/>
    <col min="13050" max="13050" width="17.7109375" style="1" customWidth="1"/>
    <col min="13051" max="13051" width="0" style="1" hidden="1" customWidth="1"/>
    <col min="13052" max="13052" width="22.28515625" style="1" customWidth="1"/>
    <col min="13053" max="13053" width="5.28515625" style="1" customWidth="1"/>
    <col min="13054" max="13054" width="36.28515625" style="1" customWidth="1"/>
    <col min="13055" max="13055" width="5.7109375" style="1" customWidth="1"/>
    <col min="13056" max="13056" width="0" style="1" hidden="1" customWidth="1"/>
    <col min="13057" max="13057" width="20.7109375" style="1" customWidth="1"/>
    <col min="13058" max="13058" width="4.85546875" style="1" customWidth="1"/>
    <col min="13059" max="13059" width="0" style="1" hidden="1" customWidth="1"/>
    <col min="13060" max="13060" width="24.7109375" style="1" customWidth="1"/>
    <col min="13061" max="13061" width="12.28515625" style="1" customWidth="1"/>
    <col min="13062" max="13062" width="0" style="1" hidden="1" customWidth="1"/>
    <col min="13063" max="13063" width="3.42578125" style="1" customWidth="1"/>
    <col min="13064" max="13064" width="0" style="1" hidden="1" customWidth="1"/>
    <col min="13065" max="13065" width="17.7109375" style="1" customWidth="1"/>
    <col min="13066" max="13066" width="3.42578125" style="1" customWidth="1"/>
    <col min="13067" max="13067" width="0" style="1" hidden="1" customWidth="1"/>
    <col min="13068" max="13068" width="23.7109375" style="1" customWidth="1"/>
    <col min="13069" max="13069" width="10" style="1" customWidth="1"/>
    <col min="13070" max="13070" width="0" style="1" hidden="1" customWidth="1"/>
    <col min="13071" max="13072" width="14.7109375" style="1" customWidth="1"/>
    <col min="13073" max="13073" width="12.85546875" style="1" customWidth="1"/>
    <col min="13074" max="13074" width="3.28515625" style="1" customWidth="1"/>
    <col min="13075" max="13075" width="30.28515625" style="1" customWidth="1"/>
    <col min="13076" max="13076" width="5" style="1" customWidth="1"/>
    <col min="13077" max="13077" width="0" style="1" hidden="1" customWidth="1"/>
    <col min="13078" max="13078" width="14.28515625" style="1" customWidth="1"/>
    <col min="13079" max="13079" width="5.7109375" style="1" customWidth="1"/>
    <col min="13080" max="13080" width="0" style="1" hidden="1" customWidth="1"/>
    <col min="13081" max="13081" width="17.28515625" style="1" customWidth="1"/>
    <col min="13082" max="13082" width="12.7109375" style="1" customWidth="1"/>
    <col min="13083" max="13083" width="0" style="1" hidden="1" customWidth="1"/>
    <col min="13084" max="13084" width="5.28515625" style="1" customWidth="1"/>
    <col min="13085" max="13085" width="0" style="1" hidden="1" customWidth="1"/>
    <col min="13086" max="13086" width="17" style="1" customWidth="1"/>
    <col min="13087" max="13087" width="6.28515625" style="1" customWidth="1"/>
    <col min="13088" max="13088" width="0" style="1" hidden="1" customWidth="1"/>
    <col min="13089" max="13089" width="14.28515625" style="1" customWidth="1"/>
    <col min="13090" max="13090" width="7.5703125" style="1" customWidth="1"/>
    <col min="13091" max="13091" width="0" style="1" hidden="1" customWidth="1"/>
    <col min="13092" max="13093" width="14.28515625" style="1" customWidth="1"/>
    <col min="13094" max="13094" width="20.85546875" style="1" customWidth="1"/>
    <col min="13095" max="13095" width="14.42578125" style="1" customWidth="1"/>
    <col min="13096" max="13096" width="15" style="1" customWidth="1"/>
    <col min="13097" max="13097" width="2.7109375" style="1" customWidth="1"/>
    <col min="13098" max="13098" width="11.7109375" style="1" customWidth="1"/>
    <col min="13099" max="13099" width="11.5703125" style="1" customWidth="1"/>
    <col min="13100" max="13100" width="2.28515625" style="1" customWidth="1"/>
    <col min="13101" max="13101" width="41" style="1" customWidth="1"/>
    <col min="13102" max="13102" width="14.28515625" style="1" customWidth="1"/>
    <col min="13103" max="13104" width="11.5703125" style="1" customWidth="1"/>
    <col min="13105" max="13105" width="21.85546875" style="1" customWidth="1"/>
    <col min="13106" max="13297" width="11.42578125" style="1"/>
    <col min="13298" max="13298" width="21.85546875" style="1" customWidth="1"/>
    <col min="13299" max="13299" width="13.85546875" style="1" customWidth="1"/>
    <col min="13300" max="13300" width="38.7109375" style="1" customWidth="1"/>
    <col min="13301" max="13301" width="3" style="1" bestFit="1" customWidth="1"/>
    <col min="13302" max="13302" width="32.28515625" style="1" customWidth="1"/>
    <col min="13303" max="13303" width="46.28515625" style="1" customWidth="1"/>
    <col min="13304" max="13304" width="19" style="1" customWidth="1"/>
    <col min="13305" max="13305" width="0" style="1" hidden="1" customWidth="1"/>
    <col min="13306" max="13306" width="17.7109375" style="1" customWidth="1"/>
    <col min="13307" max="13307" width="0" style="1" hidden="1" customWidth="1"/>
    <col min="13308" max="13308" width="22.28515625" style="1" customWidth="1"/>
    <col min="13309" max="13309" width="5.28515625" style="1" customWidth="1"/>
    <col min="13310" max="13310" width="36.28515625" style="1" customWidth="1"/>
    <col min="13311" max="13311" width="5.7109375" style="1" customWidth="1"/>
    <col min="13312" max="13312" width="0" style="1" hidden="1" customWidth="1"/>
    <col min="13313" max="13313" width="20.7109375" style="1" customWidth="1"/>
    <col min="13314" max="13314" width="4.85546875" style="1" customWidth="1"/>
    <col min="13315" max="13315" width="0" style="1" hidden="1" customWidth="1"/>
    <col min="13316" max="13316" width="24.7109375" style="1" customWidth="1"/>
    <col min="13317" max="13317" width="12.28515625" style="1" customWidth="1"/>
    <col min="13318" max="13318" width="0" style="1" hidden="1" customWidth="1"/>
    <col min="13319" max="13319" width="3.42578125" style="1" customWidth="1"/>
    <col min="13320" max="13320" width="0" style="1" hidden="1" customWidth="1"/>
    <col min="13321" max="13321" width="17.7109375" style="1" customWidth="1"/>
    <col min="13322" max="13322" width="3.42578125" style="1" customWidth="1"/>
    <col min="13323" max="13323" width="0" style="1" hidden="1" customWidth="1"/>
    <col min="13324" max="13324" width="23.7109375" style="1" customWidth="1"/>
    <col min="13325" max="13325" width="10" style="1" customWidth="1"/>
    <col min="13326" max="13326" width="0" style="1" hidden="1" customWidth="1"/>
    <col min="13327" max="13328" width="14.7109375" style="1" customWidth="1"/>
    <col min="13329" max="13329" width="12.85546875" style="1" customWidth="1"/>
    <col min="13330" max="13330" width="3.28515625" style="1" customWidth="1"/>
    <col min="13331" max="13331" width="30.28515625" style="1" customWidth="1"/>
    <col min="13332" max="13332" width="5" style="1" customWidth="1"/>
    <col min="13333" max="13333" width="0" style="1" hidden="1" customWidth="1"/>
    <col min="13334" max="13334" width="14.28515625" style="1" customWidth="1"/>
    <col min="13335" max="13335" width="5.7109375" style="1" customWidth="1"/>
    <col min="13336" max="13336" width="0" style="1" hidden="1" customWidth="1"/>
    <col min="13337" max="13337" width="17.28515625" style="1" customWidth="1"/>
    <col min="13338" max="13338" width="12.7109375" style="1" customWidth="1"/>
    <col min="13339" max="13339" width="0" style="1" hidden="1" customWidth="1"/>
    <col min="13340" max="13340" width="5.28515625" style="1" customWidth="1"/>
    <col min="13341" max="13341" width="0" style="1" hidden="1" customWidth="1"/>
    <col min="13342" max="13342" width="17" style="1" customWidth="1"/>
    <col min="13343" max="13343" width="6.28515625" style="1" customWidth="1"/>
    <col min="13344" max="13344" width="0" style="1" hidden="1" customWidth="1"/>
    <col min="13345" max="13345" width="14.28515625" style="1" customWidth="1"/>
    <col min="13346" max="13346" width="7.5703125" style="1" customWidth="1"/>
    <col min="13347" max="13347" width="0" style="1" hidden="1" customWidth="1"/>
    <col min="13348" max="13349" width="14.28515625" style="1" customWidth="1"/>
    <col min="13350" max="13350" width="20.85546875" style="1" customWidth="1"/>
    <col min="13351" max="13351" width="14.42578125" style="1" customWidth="1"/>
    <col min="13352" max="13352" width="15" style="1" customWidth="1"/>
    <col min="13353" max="13353" width="2.7109375" style="1" customWidth="1"/>
    <col min="13354" max="13354" width="11.7109375" style="1" customWidth="1"/>
    <col min="13355" max="13355" width="11.5703125" style="1" customWidth="1"/>
    <col min="13356" max="13356" width="2.28515625" style="1" customWidth="1"/>
    <col min="13357" max="13357" width="41" style="1" customWidth="1"/>
    <col min="13358" max="13358" width="14.28515625" style="1" customWidth="1"/>
    <col min="13359" max="13360" width="11.5703125" style="1" customWidth="1"/>
    <col min="13361" max="13361" width="21.85546875" style="1" customWidth="1"/>
    <col min="13362" max="13553" width="11.42578125" style="1"/>
    <col min="13554" max="13554" width="21.85546875" style="1" customWidth="1"/>
    <col min="13555" max="13555" width="13.85546875" style="1" customWidth="1"/>
    <col min="13556" max="13556" width="38.7109375" style="1" customWidth="1"/>
    <col min="13557" max="13557" width="3" style="1" bestFit="1" customWidth="1"/>
    <col min="13558" max="13558" width="32.28515625" style="1" customWidth="1"/>
    <col min="13559" max="13559" width="46.28515625" style="1" customWidth="1"/>
    <col min="13560" max="13560" width="19" style="1" customWidth="1"/>
    <col min="13561" max="13561" width="0" style="1" hidden="1" customWidth="1"/>
    <col min="13562" max="13562" width="17.7109375" style="1" customWidth="1"/>
    <col min="13563" max="13563" width="0" style="1" hidden="1" customWidth="1"/>
    <col min="13564" max="13564" width="22.28515625" style="1" customWidth="1"/>
    <col min="13565" max="13565" width="5.28515625" style="1" customWidth="1"/>
    <col min="13566" max="13566" width="36.28515625" style="1" customWidth="1"/>
    <col min="13567" max="13567" width="5.7109375" style="1" customWidth="1"/>
    <col min="13568" max="13568" width="0" style="1" hidden="1" customWidth="1"/>
    <col min="13569" max="13569" width="20.7109375" style="1" customWidth="1"/>
    <col min="13570" max="13570" width="4.85546875" style="1" customWidth="1"/>
    <col min="13571" max="13571" width="0" style="1" hidden="1" customWidth="1"/>
    <col min="13572" max="13572" width="24.7109375" style="1" customWidth="1"/>
    <col min="13573" max="13573" width="12.28515625" style="1" customWidth="1"/>
    <col min="13574" max="13574" width="0" style="1" hidden="1" customWidth="1"/>
    <col min="13575" max="13575" width="3.42578125" style="1" customWidth="1"/>
    <col min="13576" max="13576" width="0" style="1" hidden="1" customWidth="1"/>
    <col min="13577" max="13577" width="17.7109375" style="1" customWidth="1"/>
    <col min="13578" max="13578" width="3.42578125" style="1" customWidth="1"/>
    <col min="13579" max="13579" width="0" style="1" hidden="1" customWidth="1"/>
    <col min="13580" max="13580" width="23.7109375" style="1" customWidth="1"/>
    <col min="13581" max="13581" width="10" style="1" customWidth="1"/>
    <col min="13582" max="13582" width="0" style="1" hidden="1" customWidth="1"/>
    <col min="13583" max="13584" width="14.7109375" style="1" customWidth="1"/>
    <col min="13585" max="13585" width="12.85546875" style="1" customWidth="1"/>
    <col min="13586" max="13586" width="3.28515625" style="1" customWidth="1"/>
    <col min="13587" max="13587" width="30.28515625" style="1" customWidth="1"/>
    <col min="13588" max="13588" width="5" style="1" customWidth="1"/>
    <col min="13589" max="13589" width="0" style="1" hidden="1" customWidth="1"/>
    <col min="13590" max="13590" width="14.28515625" style="1" customWidth="1"/>
    <col min="13591" max="13591" width="5.7109375" style="1" customWidth="1"/>
    <col min="13592" max="13592" width="0" style="1" hidden="1" customWidth="1"/>
    <col min="13593" max="13593" width="17.28515625" style="1" customWidth="1"/>
    <col min="13594" max="13594" width="12.7109375" style="1" customWidth="1"/>
    <col min="13595" max="13595" width="0" style="1" hidden="1" customWidth="1"/>
    <col min="13596" max="13596" width="5.28515625" style="1" customWidth="1"/>
    <col min="13597" max="13597" width="0" style="1" hidden="1" customWidth="1"/>
    <col min="13598" max="13598" width="17" style="1" customWidth="1"/>
    <col min="13599" max="13599" width="6.28515625" style="1" customWidth="1"/>
    <col min="13600" max="13600" width="0" style="1" hidden="1" customWidth="1"/>
    <col min="13601" max="13601" width="14.28515625" style="1" customWidth="1"/>
    <col min="13602" max="13602" width="7.5703125" style="1" customWidth="1"/>
    <col min="13603" max="13603" width="0" style="1" hidden="1" customWidth="1"/>
    <col min="13604" max="13605" width="14.28515625" style="1" customWidth="1"/>
    <col min="13606" max="13606" width="20.85546875" style="1" customWidth="1"/>
    <col min="13607" max="13607" width="14.42578125" style="1" customWidth="1"/>
    <col min="13608" max="13608" width="15" style="1" customWidth="1"/>
    <col min="13609" max="13609" width="2.7109375" style="1" customWidth="1"/>
    <col min="13610" max="13610" width="11.7109375" style="1" customWidth="1"/>
    <col min="13611" max="13611" width="11.5703125" style="1" customWidth="1"/>
    <col min="13612" max="13612" width="2.28515625" style="1" customWidth="1"/>
    <col min="13613" max="13613" width="41" style="1" customWidth="1"/>
    <col min="13614" max="13614" width="14.28515625" style="1" customWidth="1"/>
    <col min="13615" max="13616" width="11.5703125" style="1" customWidth="1"/>
    <col min="13617" max="13617" width="21.85546875" style="1" customWidth="1"/>
    <col min="13618" max="13809" width="11.42578125" style="1"/>
    <col min="13810" max="13810" width="21.85546875" style="1" customWidth="1"/>
    <col min="13811" max="13811" width="13.85546875" style="1" customWidth="1"/>
    <col min="13812" max="13812" width="38.7109375" style="1" customWidth="1"/>
    <col min="13813" max="13813" width="3" style="1" bestFit="1" customWidth="1"/>
    <col min="13814" max="13814" width="32.28515625" style="1" customWidth="1"/>
    <col min="13815" max="13815" width="46.28515625" style="1" customWidth="1"/>
    <col min="13816" max="13816" width="19" style="1" customWidth="1"/>
    <col min="13817" max="13817" width="0" style="1" hidden="1" customWidth="1"/>
    <col min="13818" max="13818" width="17.7109375" style="1" customWidth="1"/>
    <col min="13819" max="13819" width="0" style="1" hidden="1" customWidth="1"/>
    <col min="13820" max="13820" width="22.28515625" style="1" customWidth="1"/>
    <col min="13821" max="13821" width="5.28515625" style="1" customWidth="1"/>
    <col min="13822" max="13822" width="36.28515625" style="1" customWidth="1"/>
    <col min="13823" max="13823" width="5.7109375" style="1" customWidth="1"/>
    <col min="13824" max="13824" width="0" style="1" hidden="1" customWidth="1"/>
    <col min="13825" max="13825" width="20.7109375" style="1" customWidth="1"/>
    <col min="13826" max="13826" width="4.85546875" style="1" customWidth="1"/>
    <col min="13827" max="13827" width="0" style="1" hidden="1" customWidth="1"/>
    <col min="13828" max="13828" width="24.7109375" style="1" customWidth="1"/>
    <col min="13829" max="13829" width="12.28515625" style="1" customWidth="1"/>
    <col min="13830" max="13830" width="0" style="1" hidden="1" customWidth="1"/>
    <col min="13831" max="13831" width="3.42578125" style="1" customWidth="1"/>
    <col min="13832" max="13832" width="0" style="1" hidden="1" customWidth="1"/>
    <col min="13833" max="13833" width="17.7109375" style="1" customWidth="1"/>
    <col min="13834" max="13834" width="3.42578125" style="1" customWidth="1"/>
    <col min="13835" max="13835" width="0" style="1" hidden="1" customWidth="1"/>
    <col min="13836" max="13836" width="23.7109375" style="1" customWidth="1"/>
    <col min="13837" max="13837" width="10" style="1" customWidth="1"/>
    <col min="13838" max="13838" width="0" style="1" hidden="1" customWidth="1"/>
    <col min="13839" max="13840" width="14.7109375" style="1" customWidth="1"/>
    <col min="13841" max="13841" width="12.85546875" style="1" customWidth="1"/>
    <col min="13842" max="13842" width="3.28515625" style="1" customWidth="1"/>
    <col min="13843" max="13843" width="30.28515625" style="1" customWidth="1"/>
    <col min="13844" max="13844" width="5" style="1" customWidth="1"/>
    <col min="13845" max="13845" width="0" style="1" hidden="1" customWidth="1"/>
    <col min="13846" max="13846" width="14.28515625" style="1" customWidth="1"/>
    <col min="13847" max="13847" width="5.7109375" style="1" customWidth="1"/>
    <col min="13848" max="13848" width="0" style="1" hidden="1" customWidth="1"/>
    <col min="13849" max="13849" width="17.28515625" style="1" customWidth="1"/>
    <col min="13850" max="13850" width="12.7109375" style="1" customWidth="1"/>
    <col min="13851" max="13851" width="0" style="1" hidden="1" customWidth="1"/>
    <col min="13852" max="13852" width="5.28515625" style="1" customWidth="1"/>
    <col min="13853" max="13853" width="0" style="1" hidden="1" customWidth="1"/>
    <col min="13854" max="13854" width="17" style="1" customWidth="1"/>
    <col min="13855" max="13855" width="6.28515625" style="1" customWidth="1"/>
    <col min="13856" max="13856" width="0" style="1" hidden="1" customWidth="1"/>
    <col min="13857" max="13857" width="14.28515625" style="1" customWidth="1"/>
    <col min="13858" max="13858" width="7.5703125" style="1" customWidth="1"/>
    <col min="13859" max="13859" width="0" style="1" hidden="1" customWidth="1"/>
    <col min="13860" max="13861" width="14.28515625" style="1" customWidth="1"/>
    <col min="13862" max="13862" width="20.85546875" style="1" customWidth="1"/>
    <col min="13863" max="13863" width="14.42578125" style="1" customWidth="1"/>
    <col min="13864" max="13864" width="15" style="1" customWidth="1"/>
    <col min="13865" max="13865" width="2.7109375" style="1" customWidth="1"/>
    <col min="13866" max="13866" width="11.7109375" style="1" customWidth="1"/>
    <col min="13867" max="13867" width="11.5703125" style="1" customWidth="1"/>
    <col min="13868" max="13868" width="2.28515625" style="1" customWidth="1"/>
    <col min="13869" max="13869" width="41" style="1" customWidth="1"/>
    <col min="13870" max="13870" width="14.28515625" style="1" customWidth="1"/>
    <col min="13871" max="13872" width="11.5703125" style="1" customWidth="1"/>
    <col min="13873" max="13873" width="21.85546875" style="1" customWidth="1"/>
    <col min="13874" max="14065" width="11.42578125" style="1"/>
    <col min="14066" max="14066" width="21.85546875" style="1" customWidth="1"/>
    <col min="14067" max="14067" width="13.85546875" style="1" customWidth="1"/>
    <col min="14068" max="14068" width="38.7109375" style="1" customWidth="1"/>
    <col min="14069" max="14069" width="3" style="1" bestFit="1" customWidth="1"/>
    <col min="14070" max="14070" width="32.28515625" style="1" customWidth="1"/>
    <col min="14071" max="14071" width="46.28515625" style="1" customWidth="1"/>
    <col min="14072" max="14072" width="19" style="1" customWidth="1"/>
    <col min="14073" max="14073" width="0" style="1" hidden="1" customWidth="1"/>
    <col min="14074" max="14074" width="17.7109375" style="1" customWidth="1"/>
    <col min="14075" max="14075" width="0" style="1" hidden="1" customWidth="1"/>
    <col min="14076" max="14076" width="22.28515625" style="1" customWidth="1"/>
    <col min="14077" max="14077" width="5.28515625" style="1" customWidth="1"/>
    <col min="14078" max="14078" width="36.28515625" style="1" customWidth="1"/>
    <col min="14079" max="14079" width="5.7109375" style="1" customWidth="1"/>
    <col min="14080" max="14080" width="0" style="1" hidden="1" customWidth="1"/>
    <col min="14081" max="14081" width="20.7109375" style="1" customWidth="1"/>
    <col min="14082" max="14082" width="4.85546875" style="1" customWidth="1"/>
    <col min="14083" max="14083" width="0" style="1" hidden="1" customWidth="1"/>
    <col min="14084" max="14084" width="24.7109375" style="1" customWidth="1"/>
    <col min="14085" max="14085" width="12.28515625" style="1" customWidth="1"/>
    <col min="14086" max="14086" width="0" style="1" hidden="1" customWidth="1"/>
    <col min="14087" max="14087" width="3.42578125" style="1" customWidth="1"/>
    <col min="14088" max="14088" width="0" style="1" hidden="1" customWidth="1"/>
    <col min="14089" max="14089" width="17.7109375" style="1" customWidth="1"/>
    <col min="14090" max="14090" width="3.42578125" style="1" customWidth="1"/>
    <col min="14091" max="14091" width="0" style="1" hidden="1" customWidth="1"/>
    <col min="14092" max="14092" width="23.7109375" style="1" customWidth="1"/>
    <col min="14093" max="14093" width="10" style="1" customWidth="1"/>
    <col min="14094" max="14094" width="0" style="1" hidden="1" customWidth="1"/>
    <col min="14095" max="14096" width="14.7109375" style="1" customWidth="1"/>
    <col min="14097" max="14097" width="12.85546875" style="1" customWidth="1"/>
    <col min="14098" max="14098" width="3.28515625" style="1" customWidth="1"/>
    <col min="14099" max="14099" width="30.28515625" style="1" customWidth="1"/>
    <col min="14100" max="14100" width="5" style="1" customWidth="1"/>
    <col min="14101" max="14101" width="0" style="1" hidden="1" customWidth="1"/>
    <col min="14102" max="14102" width="14.28515625" style="1" customWidth="1"/>
    <col min="14103" max="14103" width="5.7109375" style="1" customWidth="1"/>
    <col min="14104" max="14104" width="0" style="1" hidden="1" customWidth="1"/>
    <col min="14105" max="14105" width="17.28515625" style="1" customWidth="1"/>
    <col min="14106" max="14106" width="12.7109375" style="1" customWidth="1"/>
    <col min="14107" max="14107" width="0" style="1" hidden="1" customWidth="1"/>
    <col min="14108" max="14108" width="5.28515625" style="1" customWidth="1"/>
    <col min="14109" max="14109" width="0" style="1" hidden="1" customWidth="1"/>
    <col min="14110" max="14110" width="17" style="1" customWidth="1"/>
    <col min="14111" max="14111" width="6.28515625" style="1" customWidth="1"/>
    <col min="14112" max="14112" width="0" style="1" hidden="1" customWidth="1"/>
    <col min="14113" max="14113" width="14.28515625" style="1" customWidth="1"/>
    <col min="14114" max="14114" width="7.5703125" style="1" customWidth="1"/>
    <col min="14115" max="14115" width="0" style="1" hidden="1" customWidth="1"/>
    <col min="14116" max="14117" width="14.28515625" style="1" customWidth="1"/>
    <col min="14118" max="14118" width="20.85546875" style="1" customWidth="1"/>
    <col min="14119" max="14119" width="14.42578125" style="1" customWidth="1"/>
    <col min="14120" max="14120" width="15" style="1" customWidth="1"/>
    <col min="14121" max="14121" width="2.7109375" style="1" customWidth="1"/>
    <col min="14122" max="14122" width="11.7109375" style="1" customWidth="1"/>
    <col min="14123" max="14123" width="11.5703125" style="1" customWidth="1"/>
    <col min="14124" max="14124" width="2.28515625" style="1" customWidth="1"/>
    <col min="14125" max="14125" width="41" style="1" customWidth="1"/>
    <col min="14126" max="14126" width="14.28515625" style="1" customWidth="1"/>
    <col min="14127" max="14128" width="11.5703125" style="1" customWidth="1"/>
    <col min="14129" max="14129" width="21.85546875" style="1" customWidth="1"/>
    <col min="14130" max="14321" width="11.42578125" style="1"/>
    <col min="14322" max="14322" width="21.85546875" style="1" customWidth="1"/>
    <col min="14323" max="14323" width="13.85546875" style="1" customWidth="1"/>
    <col min="14324" max="14324" width="38.7109375" style="1" customWidth="1"/>
    <col min="14325" max="14325" width="3" style="1" bestFit="1" customWidth="1"/>
    <col min="14326" max="14326" width="32.28515625" style="1" customWidth="1"/>
    <col min="14327" max="14327" width="46.28515625" style="1" customWidth="1"/>
    <col min="14328" max="14328" width="19" style="1" customWidth="1"/>
    <col min="14329" max="14329" width="0" style="1" hidden="1" customWidth="1"/>
    <col min="14330" max="14330" width="17.7109375" style="1" customWidth="1"/>
    <col min="14331" max="14331" width="0" style="1" hidden="1" customWidth="1"/>
    <col min="14332" max="14332" width="22.28515625" style="1" customWidth="1"/>
    <col min="14333" max="14333" width="5.28515625" style="1" customWidth="1"/>
    <col min="14334" max="14334" width="36.28515625" style="1" customWidth="1"/>
    <col min="14335" max="14335" width="5.7109375" style="1" customWidth="1"/>
    <col min="14336" max="14336" width="0" style="1" hidden="1" customWidth="1"/>
    <col min="14337" max="14337" width="20.7109375" style="1" customWidth="1"/>
    <col min="14338" max="14338" width="4.85546875" style="1" customWidth="1"/>
    <col min="14339" max="14339" width="0" style="1" hidden="1" customWidth="1"/>
    <col min="14340" max="14340" width="24.7109375" style="1" customWidth="1"/>
    <col min="14341" max="14341" width="12.28515625" style="1" customWidth="1"/>
    <col min="14342" max="14342" width="0" style="1" hidden="1" customWidth="1"/>
    <col min="14343" max="14343" width="3.42578125" style="1" customWidth="1"/>
    <col min="14344" max="14344" width="0" style="1" hidden="1" customWidth="1"/>
    <col min="14345" max="14345" width="17.7109375" style="1" customWidth="1"/>
    <col min="14346" max="14346" width="3.42578125" style="1" customWidth="1"/>
    <col min="14347" max="14347" width="0" style="1" hidden="1" customWidth="1"/>
    <col min="14348" max="14348" width="23.7109375" style="1" customWidth="1"/>
    <col min="14349" max="14349" width="10" style="1" customWidth="1"/>
    <col min="14350" max="14350" width="0" style="1" hidden="1" customWidth="1"/>
    <col min="14351" max="14352" width="14.7109375" style="1" customWidth="1"/>
    <col min="14353" max="14353" width="12.85546875" style="1" customWidth="1"/>
    <col min="14354" max="14354" width="3.28515625" style="1" customWidth="1"/>
    <col min="14355" max="14355" width="30.28515625" style="1" customWidth="1"/>
    <col min="14356" max="14356" width="5" style="1" customWidth="1"/>
    <col min="14357" max="14357" width="0" style="1" hidden="1" customWidth="1"/>
    <col min="14358" max="14358" width="14.28515625" style="1" customWidth="1"/>
    <col min="14359" max="14359" width="5.7109375" style="1" customWidth="1"/>
    <col min="14360" max="14360" width="0" style="1" hidden="1" customWidth="1"/>
    <col min="14361" max="14361" width="17.28515625" style="1" customWidth="1"/>
    <col min="14362" max="14362" width="12.7109375" style="1" customWidth="1"/>
    <col min="14363" max="14363" width="0" style="1" hidden="1" customWidth="1"/>
    <col min="14364" max="14364" width="5.28515625" style="1" customWidth="1"/>
    <col min="14365" max="14365" width="0" style="1" hidden="1" customWidth="1"/>
    <col min="14366" max="14366" width="17" style="1" customWidth="1"/>
    <col min="14367" max="14367" width="6.28515625" style="1" customWidth="1"/>
    <col min="14368" max="14368" width="0" style="1" hidden="1" customWidth="1"/>
    <col min="14369" max="14369" width="14.28515625" style="1" customWidth="1"/>
    <col min="14370" max="14370" width="7.5703125" style="1" customWidth="1"/>
    <col min="14371" max="14371" width="0" style="1" hidden="1" customWidth="1"/>
    <col min="14372" max="14373" width="14.28515625" style="1" customWidth="1"/>
    <col min="14374" max="14374" width="20.85546875" style="1" customWidth="1"/>
    <col min="14375" max="14375" width="14.42578125" style="1" customWidth="1"/>
    <col min="14376" max="14376" width="15" style="1" customWidth="1"/>
    <col min="14377" max="14377" width="2.7109375" style="1" customWidth="1"/>
    <col min="14378" max="14378" width="11.7109375" style="1" customWidth="1"/>
    <col min="14379" max="14379" width="11.5703125" style="1" customWidth="1"/>
    <col min="14380" max="14380" width="2.28515625" style="1" customWidth="1"/>
    <col min="14381" max="14381" width="41" style="1" customWidth="1"/>
    <col min="14382" max="14382" width="14.28515625" style="1" customWidth="1"/>
    <col min="14383" max="14384" width="11.5703125" style="1" customWidth="1"/>
    <col min="14385" max="14385" width="21.85546875" style="1" customWidth="1"/>
    <col min="14386" max="14577" width="11.42578125" style="1"/>
    <col min="14578" max="14578" width="21.85546875" style="1" customWidth="1"/>
    <col min="14579" max="14579" width="13.85546875" style="1" customWidth="1"/>
    <col min="14580" max="14580" width="38.7109375" style="1" customWidth="1"/>
    <col min="14581" max="14581" width="3" style="1" bestFit="1" customWidth="1"/>
    <col min="14582" max="14582" width="32.28515625" style="1" customWidth="1"/>
    <col min="14583" max="14583" width="46.28515625" style="1" customWidth="1"/>
    <col min="14584" max="14584" width="19" style="1" customWidth="1"/>
    <col min="14585" max="14585" width="0" style="1" hidden="1" customWidth="1"/>
    <col min="14586" max="14586" width="17.7109375" style="1" customWidth="1"/>
    <col min="14587" max="14587" width="0" style="1" hidden="1" customWidth="1"/>
    <col min="14588" max="14588" width="22.28515625" style="1" customWidth="1"/>
    <col min="14589" max="14589" width="5.28515625" style="1" customWidth="1"/>
    <col min="14590" max="14590" width="36.28515625" style="1" customWidth="1"/>
    <col min="14591" max="14591" width="5.7109375" style="1" customWidth="1"/>
    <col min="14592" max="14592" width="0" style="1" hidden="1" customWidth="1"/>
    <col min="14593" max="14593" width="20.7109375" style="1" customWidth="1"/>
    <col min="14594" max="14594" width="4.85546875" style="1" customWidth="1"/>
    <col min="14595" max="14595" width="0" style="1" hidden="1" customWidth="1"/>
    <col min="14596" max="14596" width="24.7109375" style="1" customWidth="1"/>
    <col min="14597" max="14597" width="12.28515625" style="1" customWidth="1"/>
    <col min="14598" max="14598" width="0" style="1" hidden="1" customWidth="1"/>
    <col min="14599" max="14599" width="3.42578125" style="1" customWidth="1"/>
    <col min="14600" max="14600" width="0" style="1" hidden="1" customWidth="1"/>
    <col min="14601" max="14601" width="17.7109375" style="1" customWidth="1"/>
    <col min="14602" max="14602" width="3.42578125" style="1" customWidth="1"/>
    <col min="14603" max="14603" width="0" style="1" hidden="1" customWidth="1"/>
    <col min="14604" max="14604" width="23.7109375" style="1" customWidth="1"/>
    <col min="14605" max="14605" width="10" style="1" customWidth="1"/>
    <col min="14606" max="14606" width="0" style="1" hidden="1" customWidth="1"/>
    <col min="14607" max="14608" width="14.7109375" style="1" customWidth="1"/>
    <col min="14609" max="14609" width="12.85546875" style="1" customWidth="1"/>
    <col min="14610" max="14610" width="3.28515625" style="1" customWidth="1"/>
    <col min="14611" max="14611" width="30.28515625" style="1" customWidth="1"/>
    <col min="14612" max="14612" width="5" style="1" customWidth="1"/>
    <col min="14613" max="14613" width="0" style="1" hidden="1" customWidth="1"/>
    <col min="14614" max="14614" width="14.28515625" style="1" customWidth="1"/>
    <col min="14615" max="14615" width="5.7109375" style="1" customWidth="1"/>
    <col min="14616" max="14616" width="0" style="1" hidden="1" customWidth="1"/>
    <col min="14617" max="14617" width="17.28515625" style="1" customWidth="1"/>
    <col min="14618" max="14618" width="12.7109375" style="1" customWidth="1"/>
    <col min="14619" max="14619" width="0" style="1" hidden="1" customWidth="1"/>
    <col min="14620" max="14620" width="5.28515625" style="1" customWidth="1"/>
    <col min="14621" max="14621" width="0" style="1" hidden="1" customWidth="1"/>
    <col min="14622" max="14622" width="17" style="1" customWidth="1"/>
    <col min="14623" max="14623" width="6.28515625" style="1" customWidth="1"/>
    <col min="14624" max="14624" width="0" style="1" hidden="1" customWidth="1"/>
    <col min="14625" max="14625" width="14.28515625" style="1" customWidth="1"/>
    <col min="14626" max="14626" width="7.5703125" style="1" customWidth="1"/>
    <col min="14627" max="14627" width="0" style="1" hidden="1" customWidth="1"/>
    <col min="14628" max="14629" width="14.28515625" style="1" customWidth="1"/>
    <col min="14630" max="14630" width="20.85546875" style="1" customWidth="1"/>
    <col min="14631" max="14631" width="14.42578125" style="1" customWidth="1"/>
    <col min="14632" max="14632" width="15" style="1" customWidth="1"/>
    <col min="14633" max="14633" width="2.7109375" style="1" customWidth="1"/>
    <col min="14634" max="14634" width="11.7109375" style="1" customWidth="1"/>
    <col min="14635" max="14635" width="11.5703125" style="1" customWidth="1"/>
    <col min="14636" max="14636" width="2.28515625" style="1" customWidth="1"/>
    <col min="14637" max="14637" width="41" style="1" customWidth="1"/>
    <col min="14638" max="14638" width="14.28515625" style="1" customWidth="1"/>
    <col min="14639" max="14640" width="11.5703125" style="1" customWidth="1"/>
    <col min="14641" max="14641" width="21.85546875" style="1" customWidth="1"/>
    <col min="14642" max="14833" width="11.42578125" style="1"/>
    <col min="14834" max="14834" width="21.85546875" style="1" customWidth="1"/>
    <col min="14835" max="14835" width="13.85546875" style="1" customWidth="1"/>
    <col min="14836" max="14836" width="38.7109375" style="1" customWidth="1"/>
    <col min="14837" max="14837" width="3" style="1" bestFit="1" customWidth="1"/>
    <col min="14838" max="14838" width="32.28515625" style="1" customWidth="1"/>
    <col min="14839" max="14839" width="46.28515625" style="1" customWidth="1"/>
    <col min="14840" max="14840" width="19" style="1" customWidth="1"/>
    <col min="14841" max="14841" width="0" style="1" hidden="1" customWidth="1"/>
    <col min="14842" max="14842" width="17.7109375" style="1" customWidth="1"/>
    <col min="14843" max="14843" width="0" style="1" hidden="1" customWidth="1"/>
    <col min="14844" max="14844" width="22.28515625" style="1" customWidth="1"/>
    <col min="14845" max="14845" width="5.28515625" style="1" customWidth="1"/>
    <col min="14846" max="14846" width="36.28515625" style="1" customWidth="1"/>
    <col min="14847" max="14847" width="5.7109375" style="1" customWidth="1"/>
    <col min="14848" max="14848" width="0" style="1" hidden="1" customWidth="1"/>
    <col min="14849" max="14849" width="20.7109375" style="1" customWidth="1"/>
    <col min="14850" max="14850" width="4.85546875" style="1" customWidth="1"/>
    <col min="14851" max="14851" width="0" style="1" hidden="1" customWidth="1"/>
    <col min="14852" max="14852" width="24.7109375" style="1" customWidth="1"/>
    <col min="14853" max="14853" width="12.28515625" style="1" customWidth="1"/>
    <col min="14854" max="14854" width="0" style="1" hidden="1" customWidth="1"/>
    <col min="14855" max="14855" width="3.42578125" style="1" customWidth="1"/>
    <col min="14856" max="14856" width="0" style="1" hidden="1" customWidth="1"/>
    <col min="14857" max="14857" width="17.7109375" style="1" customWidth="1"/>
    <col min="14858" max="14858" width="3.42578125" style="1" customWidth="1"/>
    <col min="14859" max="14859" width="0" style="1" hidden="1" customWidth="1"/>
    <col min="14860" max="14860" width="23.7109375" style="1" customWidth="1"/>
    <col min="14861" max="14861" width="10" style="1" customWidth="1"/>
    <col min="14862" max="14862" width="0" style="1" hidden="1" customWidth="1"/>
    <col min="14863" max="14864" width="14.7109375" style="1" customWidth="1"/>
    <col min="14865" max="14865" width="12.85546875" style="1" customWidth="1"/>
    <col min="14866" max="14866" width="3.28515625" style="1" customWidth="1"/>
    <col min="14867" max="14867" width="30.28515625" style="1" customWidth="1"/>
    <col min="14868" max="14868" width="5" style="1" customWidth="1"/>
    <col min="14869" max="14869" width="0" style="1" hidden="1" customWidth="1"/>
    <col min="14870" max="14870" width="14.28515625" style="1" customWidth="1"/>
    <col min="14871" max="14871" width="5.7109375" style="1" customWidth="1"/>
    <col min="14872" max="14872" width="0" style="1" hidden="1" customWidth="1"/>
    <col min="14873" max="14873" width="17.28515625" style="1" customWidth="1"/>
    <col min="14874" max="14874" width="12.7109375" style="1" customWidth="1"/>
    <col min="14875" max="14875" width="0" style="1" hidden="1" customWidth="1"/>
    <col min="14876" max="14876" width="5.28515625" style="1" customWidth="1"/>
    <col min="14877" max="14877" width="0" style="1" hidden="1" customWidth="1"/>
    <col min="14878" max="14878" width="17" style="1" customWidth="1"/>
    <col min="14879" max="14879" width="6.28515625" style="1" customWidth="1"/>
    <col min="14880" max="14880" width="0" style="1" hidden="1" customWidth="1"/>
    <col min="14881" max="14881" width="14.28515625" style="1" customWidth="1"/>
    <col min="14882" max="14882" width="7.5703125" style="1" customWidth="1"/>
    <col min="14883" max="14883" width="0" style="1" hidden="1" customWidth="1"/>
    <col min="14884" max="14885" width="14.28515625" style="1" customWidth="1"/>
    <col min="14886" max="14886" width="20.85546875" style="1" customWidth="1"/>
    <col min="14887" max="14887" width="14.42578125" style="1" customWidth="1"/>
    <col min="14888" max="14888" width="15" style="1" customWidth="1"/>
    <col min="14889" max="14889" width="2.7109375" style="1" customWidth="1"/>
    <col min="14890" max="14890" width="11.7109375" style="1" customWidth="1"/>
    <col min="14891" max="14891" width="11.5703125" style="1" customWidth="1"/>
    <col min="14892" max="14892" width="2.28515625" style="1" customWidth="1"/>
    <col min="14893" max="14893" width="41" style="1" customWidth="1"/>
    <col min="14894" max="14894" width="14.28515625" style="1" customWidth="1"/>
    <col min="14895" max="14896" width="11.5703125" style="1" customWidth="1"/>
    <col min="14897" max="14897" width="21.85546875" style="1" customWidth="1"/>
    <col min="14898" max="15089" width="11.42578125" style="1"/>
    <col min="15090" max="15090" width="21.85546875" style="1" customWidth="1"/>
    <col min="15091" max="15091" width="13.85546875" style="1" customWidth="1"/>
    <col min="15092" max="15092" width="38.7109375" style="1" customWidth="1"/>
    <col min="15093" max="15093" width="3" style="1" bestFit="1" customWidth="1"/>
    <col min="15094" max="15094" width="32.28515625" style="1" customWidth="1"/>
    <col min="15095" max="15095" width="46.28515625" style="1" customWidth="1"/>
    <col min="15096" max="15096" width="19" style="1" customWidth="1"/>
    <col min="15097" max="15097" width="0" style="1" hidden="1" customWidth="1"/>
    <col min="15098" max="15098" width="17.7109375" style="1" customWidth="1"/>
    <col min="15099" max="15099" width="0" style="1" hidden="1" customWidth="1"/>
    <col min="15100" max="15100" width="22.28515625" style="1" customWidth="1"/>
    <col min="15101" max="15101" width="5.28515625" style="1" customWidth="1"/>
    <col min="15102" max="15102" width="36.28515625" style="1" customWidth="1"/>
    <col min="15103" max="15103" width="5.7109375" style="1" customWidth="1"/>
    <col min="15104" max="15104" width="0" style="1" hidden="1" customWidth="1"/>
    <col min="15105" max="15105" width="20.7109375" style="1" customWidth="1"/>
    <col min="15106" max="15106" width="4.85546875" style="1" customWidth="1"/>
    <col min="15107" max="15107" width="0" style="1" hidden="1" customWidth="1"/>
    <col min="15108" max="15108" width="24.7109375" style="1" customWidth="1"/>
    <col min="15109" max="15109" width="12.28515625" style="1" customWidth="1"/>
    <col min="15110" max="15110" width="0" style="1" hidden="1" customWidth="1"/>
    <col min="15111" max="15111" width="3.42578125" style="1" customWidth="1"/>
    <col min="15112" max="15112" width="0" style="1" hidden="1" customWidth="1"/>
    <col min="15113" max="15113" width="17.7109375" style="1" customWidth="1"/>
    <col min="15114" max="15114" width="3.42578125" style="1" customWidth="1"/>
    <col min="15115" max="15115" width="0" style="1" hidden="1" customWidth="1"/>
    <col min="15116" max="15116" width="23.7109375" style="1" customWidth="1"/>
    <col min="15117" max="15117" width="10" style="1" customWidth="1"/>
    <col min="15118" max="15118" width="0" style="1" hidden="1" customWidth="1"/>
    <col min="15119" max="15120" width="14.7109375" style="1" customWidth="1"/>
    <col min="15121" max="15121" width="12.85546875" style="1" customWidth="1"/>
    <col min="15122" max="15122" width="3.28515625" style="1" customWidth="1"/>
    <col min="15123" max="15123" width="30.28515625" style="1" customWidth="1"/>
    <col min="15124" max="15124" width="5" style="1" customWidth="1"/>
    <col min="15125" max="15125" width="0" style="1" hidden="1" customWidth="1"/>
    <col min="15126" max="15126" width="14.28515625" style="1" customWidth="1"/>
    <col min="15127" max="15127" width="5.7109375" style="1" customWidth="1"/>
    <col min="15128" max="15128" width="0" style="1" hidden="1" customWidth="1"/>
    <col min="15129" max="15129" width="17.28515625" style="1" customWidth="1"/>
    <col min="15130" max="15130" width="12.7109375" style="1" customWidth="1"/>
    <col min="15131" max="15131" width="0" style="1" hidden="1" customWidth="1"/>
    <col min="15132" max="15132" width="5.28515625" style="1" customWidth="1"/>
    <col min="15133" max="15133" width="0" style="1" hidden="1" customWidth="1"/>
    <col min="15134" max="15134" width="17" style="1" customWidth="1"/>
    <col min="15135" max="15135" width="6.28515625" style="1" customWidth="1"/>
    <col min="15136" max="15136" width="0" style="1" hidden="1" customWidth="1"/>
    <col min="15137" max="15137" width="14.28515625" style="1" customWidth="1"/>
    <col min="15138" max="15138" width="7.5703125" style="1" customWidth="1"/>
    <col min="15139" max="15139" width="0" style="1" hidden="1" customWidth="1"/>
    <col min="15140" max="15141" width="14.28515625" style="1" customWidth="1"/>
    <col min="15142" max="15142" width="20.85546875" style="1" customWidth="1"/>
    <col min="15143" max="15143" width="14.42578125" style="1" customWidth="1"/>
    <col min="15144" max="15144" width="15" style="1" customWidth="1"/>
    <col min="15145" max="15145" width="2.7109375" style="1" customWidth="1"/>
    <col min="15146" max="15146" width="11.7109375" style="1" customWidth="1"/>
    <col min="15147" max="15147" width="11.5703125" style="1" customWidth="1"/>
    <col min="15148" max="15148" width="2.28515625" style="1" customWidth="1"/>
    <col min="15149" max="15149" width="41" style="1" customWidth="1"/>
    <col min="15150" max="15150" width="14.28515625" style="1" customWidth="1"/>
    <col min="15151" max="15152" width="11.5703125" style="1" customWidth="1"/>
    <col min="15153" max="15153" width="21.85546875" style="1" customWidth="1"/>
    <col min="15154" max="15345" width="11.42578125" style="1"/>
    <col min="15346" max="15346" width="21.85546875" style="1" customWidth="1"/>
    <col min="15347" max="15347" width="13.85546875" style="1" customWidth="1"/>
    <col min="15348" max="15348" width="38.7109375" style="1" customWidth="1"/>
    <col min="15349" max="15349" width="3" style="1" bestFit="1" customWidth="1"/>
    <col min="15350" max="15350" width="32.28515625" style="1" customWidth="1"/>
    <col min="15351" max="15351" width="46.28515625" style="1" customWidth="1"/>
    <col min="15352" max="15352" width="19" style="1" customWidth="1"/>
    <col min="15353" max="15353" width="0" style="1" hidden="1" customWidth="1"/>
    <col min="15354" max="15354" width="17.7109375" style="1" customWidth="1"/>
    <col min="15355" max="15355" width="0" style="1" hidden="1" customWidth="1"/>
    <col min="15356" max="15356" width="22.28515625" style="1" customWidth="1"/>
    <col min="15357" max="15357" width="5.28515625" style="1" customWidth="1"/>
    <col min="15358" max="15358" width="36.28515625" style="1" customWidth="1"/>
    <col min="15359" max="15359" width="5.7109375" style="1" customWidth="1"/>
    <col min="15360" max="15360" width="0" style="1" hidden="1" customWidth="1"/>
    <col min="15361" max="15361" width="20.7109375" style="1" customWidth="1"/>
    <col min="15362" max="15362" width="4.85546875" style="1" customWidth="1"/>
    <col min="15363" max="15363" width="0" style="1" hidden="1" customWidth="1"/>
    <col min="15364" max="15364" width="24.7109375" style="1" customWidth="1"/>
    <col min="15365" max="15365" width="12.28515625" style="1" customWidth="1"/>
    <col min="15366" max="15366" width="0" style="1" hidden="1" customWidth="1"/>
    <col min="15367" max="15367" width="3.42578125" style="1" customWidth="1"/>
    <col min="15368" max="15368" width="0" style="1" hidden="1" customWidth="1"/>
    <col min="15369" max="15369" width="17.7109375" style="1" customWidth="1"/>
    <col min="15370" max="15370" width="3.42578125" style="1" customWidth="1"/>
    <col min="15371" max="15371" width="0" style="1" hidden="1" customWidth="1"/>
    <col min="15372" max="15372" width="23.7109375" style="1" customWidth="1"/>
    <col min="15373" max="15373" width="10" style="1" customWidth="1"/>
    <col min="15374" max="15374" width="0" style="1" hidden="1" customWidth="1"/>
    <col min="15375" max="15376" width="14.7109375" style="1" customWidth="1"/>
    <col min="15377" max="15377" width="12.85546875" style="1" customWidth="1"/>
    <col min="15378" max="15378" width="3.28515625" style="1" customWidth="1"/>
    <col min="15379" max="15379" width="30.28515625" style="1" customWidth="1"/>
    <col min="15380" max="15380" width="5" style="1" customWidth="1"/>
    <col min="15381" max="15381" width="0" style="1" hidden="1" customWidth="1"/>
    <col min="15382" max="15382" width="14.28515625" style="1" customWidth="1"/>
    <col min="15383" max="15383" width="5.7109375" style="1" customWidth="1"/>
    <col min="15384" max="15384" width="0" style="1" hidden="1" customWidth="1"/>
    <col min="15385" max="15385" width="17.28515625" style="1" customWidth="1"/>
    <col min="15386" max="15386" width="12.7109375" style="1" customWidth="1"/>
    <col min="15387" max="15387" width="0" style="1" hidden="1" customWidth="1"/>
    <col min="15388" max="15388" width="5.28515625" style="1" customWidth="1"/>
    <col min="15389" max="15389" width="0" style="1" hidden="1" customWidth="1"/>
    <col min="15390" max="15390" width="17" style="1" customWidth="1"/>
    <col min="15391" max="15391" width="6.28515625" style="1" customWidth="1"/>
    <col min="15392" max="15392" width="0" style="1" hidden="1" customWidth="1"/>
    <col min="15393" max="15393" width="14.28515625" style="1" customWidth="1"/>
    <col min="15394" max="15394" width="7.5703125" style="1" customWidth="1"/>
    <col min="15395" max="15395" width="0" style="1" hidden="1" customWidth="1"/>
    <col min="15396" max="15397" width="14.28515625" style="1" customWidth="1"/>
    <col min="15398" max="15398" width="20.85546875" style="1" customWidth="1"/>
    <col min="15399" max="15399" width="14.42578125" style="1" customWidth="1"/>
    <col min="15400" max="15400" width="15" style="1" customWidth="1"/>
    <col min="15401" max="15401" width="2.7109375" style="1" customWidth="1"/>
    <col min="15402" max="15402" width="11.7109375" style="1" customWidth="1"/>
    <col min="15403" max="15403" width="11.5703125" style="1" customWidth="1"/>
    <col min="15404" max="15404" width="2.28515625" style="1" customWidth="1"/>
    <col min="15405" max="15405" width="41" style="1" customWidth="1"/>
    <col min="15406" max="15406" width="14.28515625" style="1" customWidth="1"/>
    <col min="15407" max="15408" width="11.5703125" style="1" customWidth="1"/>
    <col min="15409" max="15409" width="21.85546875" style="1" customWidth="1"/>
    <col min="15410" max="15601" width="11.42578125" style="1"/>
    <col min="15602" max="15602" width="21.85546875" style="1" customWidth="1"/>
    <col min="15603" max="15603" width="13.85546875" style="1" customWidth="1"/>
    <col min="15604" max="15604" width="38.7109375" style="1" customWidth="1"/>
    <col min="15605" max="15605" width="3" style="1" bestFit="1" customWidth="1"/>
    <col min="15606" max="15606" width="32.28515625" style="1" customWidth="1"/>
    <col min="15607" max="15607" width="46.28515625" style="1" customWidth="1"/>
    <col min="15608" max="15608" width="19" style="1" customWidth="1"/>
    <col min="15609" max="15609" width="0" style="1" hidden="1" customWidth="1"/>
    <col min="15610" max="15610" width="17.7109375" style="1" customWidth="1"/>
    <col min="15611" max="15611" width="0" style="1" hidden="1" customWidth="1"/>
    <col min="15612" max="15612" width="22.28515625" style="1" customWidth="1"/>
    <col min="15613" max="15613" width="5.28515625" style="1" customWidth="1"/>
    <col min="15614" max="15614" width="36.28515625" style="1" customWidth="1"/>
    <col min="15615" max="15615" width="5.7109375" style="1" customWidth="1"/>
    <col min="15616" max="15616" width="0" style="1" hidden="1" customWidth="1"/>
    <col min="15617" max="15617" width="20.7109375" style="1" customWidth="1"/>
    <col min="15618" max="15618" width="4.85546875" style="1" customWidth="1"/>
    <col min="15619" max="15619" width="0" style="1" hidden="1" customWidth="1"/>
    <col min="15620" max="15620" width="24.7109375" style="1" customWidth="1"/>
    <col min="15621" max="15621" width="12.28515625" style="1" customWidth="1"/>
    <col min="15622" max="15622" width="0" style="1" hidden="1" customWidth="1"/>
    <col min="15623" max="15623" width="3.42578125" style="1" customWidth="1"/>
    <col min="15624" max="15624" width="0" style="1" hidden="1" customWidth="1"/>
    <col min="15625" max="15625" width="17.7109375" style="1" customWidth="1"/>
    <col min="15626" max="15626" width="3.42578125" style="1" customWidth="1"/>
    <col min="15627" max="15627" width="0" style="1" hidden="1" customWidth="1"/>
    <col min="15628" max="15628" width="23.7109375" style="1" customWidth="1"/>
    <col min="15629" max="15629" width="10" style="1" customWidth="1"/>
    <col min="15630" max="15630" width="0" style="1" hidden="1" customWidth="1"/>
    <col min="15631" max="15632" width="14.7109375" style="1" customWidth="1"/>
    <col min="15633" max="15633" width="12.85546875" style="1" customWidth="1"/>
    <col min="15634" max="15634" width="3.28515625" style="1" customWidth="1"/>
    <col min="15635" max="15635" width="30.28515625" style="1" customWidth="1"/>
    <col min="15636" max="15636" width="5" style="1" customWidth="1"/>
    <col min="15637" max="15637" width="0" style="1" hidden="1" customWidth="1"/>
    <col min="15638" max="15638" width="14.28515625" style="1" customWidth="1"/>
    <col min="15639" max="15639" width="5.7109375" style="1" customWidth="1"/>
    <col min="15640" max="15640" width="0" style="1" hidden="1" customWidth="1"/>
    <col min="15641" max="15641" width="17.28515625" style="1" customWidth="1"/>
    <col min="15642" max="15642" width="12.7109375" style="1" customWidth="1"/>
    <col min="15643" max="15643" width="0" style="1" hidden="1" customWidth="1"/>
    <col min="15644" max="15644" width="5.28515625" style="1" customWidth="1"/>
    <col min="15645" max="15645" width="0" style="1" hidden="1" customWidth="1"/>
    <col min="15646" max="15646" width="17" style="1" customWidth="1"/>
    <col min="15647" max="15647" width="6.28515625" style="1" customWidth="1"/>
    <col min="15648" max="15648" width="0" style="1" hidden="1" customWidth="1"/>
    <col min="15649" max="15649" width="14.28515625" style="1" customWidth="1"/>
    <col min="15650" max="15650" width="7.5703125" style="1" customWidth="1"/>
    <col min="15651" max="15651" width="0" style="1" hidden="1" customWidth="1"/>
    <col min="15652" max="15653" width="14.28515625" style="1" customWidth="1"/>
    <col min="15654" max="15654" width="20.85546875" style="1" customWidth="1"/>
    <col min="15655" max="15655" width="14.42578125" style="1" customWidth="1"/>
    <col min="15656" max="15656" width="15" style="1" customWidth="1"/>
    <col min="15657" max="15657" width="2.7109375" style="1" customWidth="1"/>
    <col min="15658" max="15658" width="11.7109375" style="1" customWidth="1"/>
    <col min="15659" max="15659" width="11.5703125" style="1" customWidth="1"/>
    <col min="15660" max="15660" width="2.28515625" style="1" customWidth="1"/>
    <col min="15661" max="15661" width="41" style="1" customWidth="1"/>
    <col min="15662" max="15662" width="14.28515625" style="1" customWidth="1"/>
    <col min="15663" max="15664" width="11.5703125" style="1" customWidth="1"/>
    <col min="15665" max="15665" width="21.85546875" style="1" customWidth="1"/>
    <col min="15666" max="15857" width="11.42578125" style="1"/>
    <col min="15858" max="15858" width="21.85546875" style="1" customWidth="1"/>
    <col min="15859" max="15859" width="13.85546875" style="1" customWidth="1"/>
    <col min="15860" max="15860" width="38.7109375" style="1" customWidth="1"/>
    <col min="15861" max="15861" width="3" style="1" bestFit="1" customWidth="1"/>
    <col min="15862" max="15862" width="32.28515625" style="1" customWidth="1"/>
    <col min="15863" max="15863" width="46.28515625" style="1" customWidth="1"/>
    <col min="15864" max="15864" width="19" style="1" customWidth="1"/>
    <col min="15865" max="15865" width="0" style="1" hidden="1" customWidth="1"/>
    <col min="15866" max="15866" width="17.7109375" style="1" customWidth="1"/>
    <col min="15867" max="15867" width="0" style="1" hidden="1" customWidth="1"/>
    <col min="15868" max="15868" width="22.28515625" style="1" customWidth="1"/>
    <col min="15869" max="15869" width="5.28515625" style="1" customWidth="1"/>
    <col min="15870" max="15870" width="36.28515625" style="1" customWidth="1"/>
    <col min="15871" max="15871" width="5.7109375" style="1" customWidth="1"/>
    <col min="15872" max="15872" width="0" style="1" hidden="1" customWidth="1"/>
    <col min="15873" max="15873" width="20.7109375" style="1" customWidth="1"/>
    <col min="15874" max="15874" width="4.85546875" style="1" customWidth="1"/>
    <col min="15875" max="15875" width="0" style="1" hidden="1" customWidth="1"/>
    <col min="15876" max="15876" width="24.7109375" style="1" customWidth="1"/>
    <col min="15877" max="15877" width="12.28515625" style="1" customWidth="1"/>
    <col min="15878" max="15878" width="0" style="1" hidden="1" customWidth="1"/>
    <col min="15879" max="15879" width="3.42578125" style="1" customWidth="1"/>
    <col min="15880" max="15880" width="0" style="1" hidden="1" customWidth="1"/>
    <col min="15881" max="15881" width="17.7109375" style="1" customWidth="1"/>
    <col min="15882" max="15882" width="3.42578125" style="1" customWidth="1"/>
    <col min="15883" max="15883" width="0" style="1" hidden="1" customWidth="1"/>
    <col min="15884" max="15884" width="23.7109375" style="1" customWidth="1"/>
    <col min="15885" max="15885" width="10" style="1" customWidth="1"/>
    <col min="15886" max="15886" width="0" style="1" hidden="1" customWidth="1"/>
    <col min="15887" max="15888" width="14.7109375" style="1" customWidth="1"/>
    <col min="15889" max="15889" width="12.85546875" style="1" customWidth="1"/>
    <col min="15890" max="15890" width="3.28515625" style="1" customWidth="1"/>
    <col min="15891" max="15891" width="30.28515625" style="1" customWidth="1"/>
    <col min="15892" max="15892" width="5" style="1" customWidth="1"/>
    <col min="15893" max="15893" width="0" style="1" hidden="1" customWidth="1"/>
    <col min="15894" max="15894" width="14.28515625" style="1" customWidth="1"/>
    <col min="15895" max="15895" width="5.7109375" style="1" customWidth="1"/>
    <col min="15896" max="15896" width="0" style="1" hidden="1" customWidth="1"/>
    <col min="15897" max="15897" width="17.28515625" style="1" customWidth="1"/>
    <col min="15898" max="15898" width="12.7109375" style="1" customWidth="1"/>
    <col min="15899" max="15899" width="0" style="1" hidden="1" customWidth="1"/>
    <col min="15900" max="15900" width="5.28515625" style="1" customWidth="1"/>
    <col min="15901" max="15901" width="0" style="1" hidden="1" customWidth="1"/>
    <col min="15902" max="15902" width="17" style="1" customWidth="1"/>
    <col min="15903" max="15903" width="6.28515625" style="1" customWidth="1"/>
    <col min="15904" max="15904" width="0" style="1" hidden="1" customWidth="1"/>
    <col min="15905" max="15905" width="14.28515625" style="1" customWidth="1"/>
    <col min="15906" max="15906" width="7.5703125" style="1" customWidth="1"/>
    <col min="15907" max="15907" width="0" style="1" hidden="1" customWidth="1"/>
    <col min="15908" max="15909" width="14.28515625" style="1" customWidth="1"/>
    <col min="15910" max="15910" width="20.85546875" style="1" customWidth="1"/>
    <col min="15911" max="15911" width="14.42578125" style="1" customWidth="1"/>
    <col min="15912" max="15912" width="15" style="1" customWidth="1"/>
    <col min="15913" max="15913" width="2.7109375" style="1" customWidth="1"/>
    <col min="15914" max="15914" width="11.7109375" style="1" customWidth="1"/>
    <col min="15915" max="15915" width="11.5703125" style="1" customWidth="1"/>
    <col min="15916" max="15916" width="2.28515625" style="1" customWidth="1"/>
    <col min="15917" max="15917" width="41" style="1" customWidth="1"/>
    <col min="15918" max="15918" width="14.28515625" style="1" customWidth="1"/>
    <col min="15919" max="15920" width="11.5703125" style="1" customWidth="1"/>
    <col min="15921" max="15921" width="21.85546875" style="1" customWidth="1"/>
    <col min="15922" max="16113" width="11.42578125" style="1"/>
    <col min="16114" max="16114" width="21.85546875" style="1" customWidth="1"/>
    <col min="16115" max="16115" width="13.85546875" style="1" customWidth="1"/>
    <col min="16116" max="16116" width="38.7109375" style="1" customWidth="1"/>
    <col min="16117" max="16117" width="3" style="1" bestFit="1" customWidth="1"/>
    <col min="16118" max="16118" width="32.28515625" style="1" customWidth="1"/>
    <col min="16119" max="16119" width="46.28515625" style="1" customWidth="1"/>
    <col min="16120" max="16120" width="19" style="1" customWidth="1"/>
    <col min="16121" max="16121" width="0" style="1" hidden="1" customWidth="1"/>
    <col min="16122" max="16122" width="17.7109375" style="1" customWidth="1"/>
    <col min="16123" max="16123" width="0" style="1" hidden="1" customWidth="1"/>
    <col min="16124" max="16124" width="22.28515625" style="1" customWidth="1"/>
    <col min="16125" max="16125" width="5.28515625" style="1" customWidth="1"/>
    <col min="16126" max="16126" width="36.28515625" style="1" customWidth="1"/>
    <col min="16127" max="16127" width="5.7109375" style="1" customWidth="1"/>
    <col min="16128" max="16128" width="0" style="1" hidden="1" customWidth="1"/>
    <col min="16129" max="16129" width="20.7109375" style="1" customWidth="1"/>
    <col min="16130" max="16130" width="4.85546875" style="1" customWidth="1"/>
    <col min="16131" max="16131" width="0" style="1" hidden="1" customWidth="1"/>
    <col min="16132" max="16132" width="24.7109375" style="1" customWidth="1"/>
    <col min="16133" max="16133" width="12.28515625" style="1" customWidth="1"/>
    <col min="16134" max="16134" width="0" style="1" hidden="1" customWidth="1"/>
    <col min="16135" max="16135" width="3.42578125" style="1" customWidth="1"/>
    <col min="16136" max="16136" width="0" style="1" hidden="1" customWidth="1"/>
    <col min="16137" max="16137" width="17.7109375" style="1" customWidth="1"/>
    <col min="16138" max="16138" width="3.42578125" style="1" customWidth="1"/>
    <col min="16139" max="16139" width="0" style="1" hidden="1" customWidth="1"/>
    <col min="16140" max="16140" width="23.7109375" style="1" customWidth="1"/>
    <col min="16141" max="16141" width="10" style="1" customWidth="1"/>
    <col min="16142" max="16142" width="0" style="1" hidden="1" customWidth="1"/>
    <col min="16143" max="16144" width="14.7109375" style="1" customWidth="1"/>
    <col min="16145" max="16145" width="12.85546875" style="1" customWidth="1"/>
    <col min="16146" max="16146" width="3.28515625" style="1" customWidth="1"/>
    <col min="16147" max="16147" width="30.28515625" style="1" customWidth="1"/>
    <col min="16148" max="16148" width="5" style="1" customWidth="1"/>
    <col min="16149" max="16149" width="0" style="1" hidden="1" customWidth="1"/>
    <col min="16150" max="16150" width="14.28515625" style="1" customWidth="1"/>
    <col min="16151" max="16151" width="5.7109375" style="1" customWidth="1"/>
    <col min="16152" max="16152" width="0" style="1" hidden="1" customWidth="1"/>
    <col min="16153" max="16153" width="17.28515625" style="1" customWidth="1"/>
    <col min="16154" max="16154" width="12.7109375" style="1" customWidth="1"/>
    <col min="16155" max="16155" width="0" style="1" hidden="1" customWidth="1"/>
    <col min="16156" max="16156" width="5.28515625" style="1" customWidth="1"/>
    <col min="16157" max="16157" width="0" style="1" hidden="1" customWidth="1"/>
    <col min="16158" max="16158" width="17" style="1" customWidth="1"/>
    <col min="16159" max="16159" width="6.28515625" style="1" customWidth="1"/>
    <col min="16160" max="16160" width="0" style="1" hidden="1" customWidth="1"/>
    <col min="16161" max="16161" width="14.28515625" style="1" customWidth="1"/>
    <col min="16162" max="16162" width="7.5703125" style="1" customWidth="1"/>
    <col min="16163" max="16163" width="0" style="1" hidden="1" customWidth="1"/>
    <col min="16164" max="16165" width="14.28515625" style="1" customWidth="1"/>
    <col min="16166" max="16166" width="20.85546875" style="1" customWidth="1"/>
    <col min="16167" max="16167" width="14.42578125" style="1" customWidth="1"/>
    <col min="16168" max="16168" width="15" style="1" customWidth="1"/>
    <col min="16169" max="16169" width="2.7109375" style="1" customWidth="1"/>
    <col min="16170" max="16170" width="11.7109375" style="1" customWidth="1"/>
    <col min="16171" max="16171" width="11.5703125" style="1" customWidth="1"/>
    <col min="16172" max="16172" width="2.28515625" style="1" customWidth="1"/>
    <col min="16173" max="16173" width="41" style="1" customWidth="1"/>
    <col min="16174" max="16174" width="14.28515625" style="1" customWidth="1"/>
    <col min="16175" max="16176" width="11.5703125" style="1" customWidth="1"/>
    <col min="16177" max="16177" width="21.85546875" style="1" customWidth="1"/>
    <col min="16178" max="16371" width="11.42578125" style="1"/>
    <col min="16372" max="16384" width="11.5703125" style="1" customWidth="1"/>
  </cols>
  <sheetData>
    <row r="1" spans="1:67" ht="35.1"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1006" t="s">
        <v>153</v>
      </c>
      <c r="AD1" s="1006"/>
      <c r="AE1" s="1006"/>
      <c r="AF1" s="1006"/>
      <c r="AG1" s="1006"/>
      <c r="AH1" s="1006"/>
      <c r="AI1" s="1006"/>
      <c r="AJ1" s="1006"/>
      <c r="AK1" s="471"/>
      <c r="AL1" s="699" t="s">
        <v>154</v>
      </c>
      <c r="AM1" s="699"/>
      <c r="AN1" s="699"/>
      <c r="AO1" s="1005" t="s">
        <v>523</v>
      </c>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row>
    <row r="2" spans="1:67" ht="35.1"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9" t="s">
        <v>155</v>
      </c>
      <c r="AD2" s="689" t="s">
        <v>157</v>
      </c>
      <c r="AE2" s="689"/>
      <c r="AF2" s="689"/>
      <c r="AG2" s="689"/>
      <c r="AH2" s="689" t="s">
        <v>158</v>
      </c>
      <c r="AI2" s="689"/>
      <c r="AJ2" s="689"/>
      <c r="AK2" s="689" t="s">
        <v>160</v>
      </c>
      <c r="AL2" s="689"/>
      <c r="AM2" s="689"/>
      <c r="AN2" s="689" t="s">
        <v>9</v>
      </c>
      <c r="AO2" s="685" t="s">
        <v>161</v>
      </c>
      <c r="AP2" s="685"/>
      <c r="AQ2" s="685" t="s">
        <v>126</v>
      </c>
      <c r="AR2" s="685" t="s">
        <v>1262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row>
    <row r="3" spans="1:67" s="15" customFormat="1" ht="34.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1263</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9"/>
      <c r="AD3" s="396" t="s">
        <v>5</v>
      </c>
      <c r="AE3" s="195" t="s">
        <v>178</v>
      </c>
      <c r="AF3" s="396" t="s">
        <v>179</v>
      </c>
      <c r="AG3" s="396" t="s">
        <v>178</v>
      </c>
      <c r="AH3" s="689"/>
      <c r="AI3" s="689" t="s">
        <v>7</v>
      </c>
      <c r="AJ3" s="689"/>
      <c r="AK3" s="689"/>
      <c r="AL3" s="689"/>
      <c r="AM3" s="689"/>
      <c r="AN3" s="689"/>
      <c r="AO3" s="685"/>
      <c r="AP3" s="685"/>
      <c r="AQ3" s="685"/>
      <c r="AR3" s="685"/>
      <c r="AS3" s="685"/>
      <c r="AT3" s="685"/>
      <c r="AU3" s="392" t="s">
        <v>184</v>
      </c>
      <c r="AV3" s="392" t="s">
        <v>185</v>
      </c>
      <c r="AW3" s="392" t="s">
        <v>1264</v>
      </c>
      <c r="AX3" s="392" t="s">
        <v>184</v>
      </c>
      <c r="AY3" s="392" t="s">
        <v>185</v>
      </c>
      <c r="AZ3" s="392" t="s">
        <v>186</v>
      </c>
      <c r="BA3" s="392" t="s">
        <v>184</v>
      </c>
      <c r="BB3" s="392" t="s">
        <v>1561</v>
      </c>
      <c r="BC3" s="392" t="s">
        <v>185</v>
      </c>
      <c r="BD3" s="392" t="s">
        <v>1557</v>
      </c>
      <c r="BE3" s="392" t="s">
        <v>1558</v>
      </c>
      <c r="BF3" s="392" t="s">
        <v>184</v>
      </c>
      <c r="BG3" s="392" t="s">
        <v>1561</v>
      </c>
      <c r="BH3" s="392" t="s">
        <v>185</v>
      </c>
      <c r="BI3" s="392" t="s">
        <v>1557</v>
      </c>
      <c r="BJ3" s="392" t="s">
        <v>1558</v>
      </c>
      <c r="BK3" s="392" t="s">
        <v>184</v>
      </c>
      <c r="BL3" s="392" t="s">
        <v>1561</v>
      </c>
      <c r="BM3" s="392" t="s">
        <v>185</v>
      </c>
      <c r="BN3" s="392" t="s">
        <v>1557</v>
      </c>
      <c r="BO3" s="392" t="s">
        <v>1558</v>
      </c>
    </row>
    <row r="4" spans="1:67" ht="200.25" customHeight="1" x14ac:dyDescent="0.25">
      <c r="A4" s="946" t="s">
        <v>187</v>
      </c>
      <c r="B4" s="681" t="s">
        <v>71</v>
      </c>
      <c r="C4" s="681" t="s">
        <v>89</v>
      </c>
      <c r="D4" s="681" t="s">
        <v>12</v>
      </c>
      <c r="E4" s="681" t="s">
        <v>34</v>
      </c>
      <c r="F4" s="827" t="s">
        <v>1265</v>
      </c>
      <c r="G4" s="919" t="s">
        <v>1668</v>
      </c>
      <c r="H4" s="681" t="s">
        <v>1266</v>
      </c>
      <c r="I4" s="827" t="s">
        <v>1267</v>
      </c>
      <c r="J4" s="663" t="s">
        <v>63</v>
      </c>
      <c r="K4" s="681">
        <v>2</v>
      </c>
      <c r="L4" s="1004">
        <f>IF(J4="Diaria",+(K4/360),IF(J4="Mensual",+(K4/12),IF(J4="Bimestral",+(K4/6),IF(J4="Trimestral",+(K4/4),IF(J4="Semestral",+(K4/2),IF(J4="Anual",+(K4/1),""))))))</f>
        <v>0.16666666666666666</v>
      </c>
      <c r="M4" s="681" t="s">
        <v>70</v>
      </c>
      <c r="N4" s="68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681" t="s">
        <v>30</v>
      </c>
      <c r="P4" s="66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663" t="s">
        <v>70</v>
      </c>
      <c r="R4" s="66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58" t="s">
        <v>57</v>
      </c>
      <c r="T4" s="658" t="s">
        <v>58</v>
      </c>
      <c r="U4" s="658">
        <f>+MAX(N4,P4,R4)</f>
        <v>0.2</v>
      </c>
      <c r="V4" s="1003" t="str">
        <f>IF(L4&lt;=20%,"Muy baja",IF(L4&lt;=40%,"Baja",IF(L4&lt;=60%,"Media",IF(L4&lt;=80%,"Alta",IF(L4&lt;=100%,"Muy alta",IF(L4&gt;=100%,"Muy alta",""))))))</f>
        <v>Muy baja</v>
      </c>
      <c r="W4" s="661">
        <v>0.2</v>
      </c>
      <c r="X4" s="1003" t="str">
        <f>IF(U4=20%,"Leve",IF(U4=40%,"Menor",IF(U4=60%,"Moderado",IF(U4=80%,"Mayor",IF(U4=100%,"Catastrófico","")))))</f>
        <v>Leve</v>
      </c>
      <c r="Y4" s="661">
        <v>0.4</v>
      </c>
      <c r="Z4" s="658" t="s">
        <v>148</v>
      </c>
      <c r="AA4" s="661">
        <f>IF(Z4="Bajo",25%,IF(Z4="Moderado",50%,IF(Z4="Alto",75%,IF(Z4="Extremo",100%,""))))</f>
        <v>0.25</v>
      </c>
      <c r="AB4" s="1000" t="s">
        <v>1268</v>
      </c>
      <c r="AC4" s="40" t="s">
        <v>1269</v>
      </c>
      <c r="AD4" s="40" t="s">
        <v>54</v>
      </c>
      <c r="AE4" s="196">
        <f t="shared" ref="AE4:AE12" si="0">IF(AD4="Preventivo",25%,IF(AD4="Detectivo",15%,IF(AD4="Correctivo",10%,"")))</f>
        <v>0.25</v>
      </c>
      <c r="AF4" s="417" t="s">
        <v>195</v>
      </c>
      <c r="AG4" s="196">
        <f t="shared" ref="AG4:AG12" si="1">IF(AF4="Manual",15%,IF(AF4="Automático",25%,""))</f>
        <v>0.15</v>
      </c>
      <c r="AH4" s="31">
        <f t="shared" ref="AH4:AH12" si="2">+AG4+AE4</f>
        <v>0.4</v>
      </c>
      <c r="AI4" s="389" t="s">
        <v>23</v>
      </c>
      <c r="AJ4" s="417" t="s">
        <v>1270</v>
      </c>
      <c r="AK4" s="417">
        <f>+AH4*AA4</f>
        <v>0.1</v>
      </c>
      <c r="AL4" s="197">
        <f>+AA4-AK4</f>
        <v>0.15</v>
      </c>
      <c r="AM4" s="931" t="str">
        <f>+IF(C4="Corrupción","Moderado",IF(AL6&lt;=25%,"Bajo",IF(AL6&lt;=50%,"Moderado",IF(AL6&lt;=75%,"Alto",IF(AL6&gt;75%,"Extremo","")))))</f>
        <v>Bajo</v>
      </c>
      <c r="AN4" s="931" t="s">
        <v>68</v>
      </c>
      <c r="AO4" s="198">
        <v>1</v>
      </c>
      <c r="AP4" s="40" t="s">
        <v>1272</v>
      </c>
      <c r="AQ4" s="470" t="s">
        <v>1271</v>
      </c>
      <c r="AR4" s="199">
        <v>45170</v>
      </c>
      <c r="AS4" s="199" t="s">
        <v>1273</v>
      </c>
      <c r="AT4" s="470" t="s">
        <v>1522</v>
      </c>
      <c r="AU4" s="472">
        <v>44985</v>
      </c>
      <c r="AV4" s="558" t="s">
        <v>1274</v>
      </c>
      <c r="AW4" s="473" t="s">
        <v>1275</v>
      </c>
      <c r="AX4" s="34"/>
      <c r="AY4" s="84"/>
      <c r="AZ4" s="193"/>
      <c r="BA4" s="34">
        <v>45169</v>
      </c>
      <c r="BB4" s="34"/>
      <c r="BC4" s="97"/>
      <c r="BD4" s="97"/>
      <c r="BE4" s="97"/>
      <c r="BF4" s="34">
        <v>45230</v>
      </c>
      <c r="BG4" s="34"/>
      <c r="BH4" s="97"/>
      <c r="BI4" s="97"/>
      <c r="BJ4" s="97"/>
      <c r="BK4" s="34">
        <v>45291</v>
      </c>
      <c r="BL4" s="34"/>
      <c r="BM4" s="97"/>
      <c r="BN4" s="97"/>
      <c r="BO4" s="97"/>
    </row>
    <row r="5" spans="1:67" ht="200.25" customHeight="1" x14ac:dyDescent="0.25">
      <c r="A5" s="946"/>
      <c r="B5" s="681"/>
      <c r="C5" s="681"/>
      <c r="D5" s="681"/>
      <c r="E5" s="681"/>
      <c r="F5" s="827"/>
      <c r="G5" s="919"/>
      <c r="H5" s="681"/>
      <c r="I5" s="827"/>
      <c r="J5" s="663"/>
      <c r="K5" s="681"/>
      <c r="L5" s="1004"/>
      <c r="M5" s="681"/>
      <c r="N5" s="681"/>
      <c r="O5" s="681"/>
      <c r="P5" s="663"/>
      <c r="Q5" s="663"/>
      <c r="R5" s="663"/>
      <c r="S5" s="658"/>
      <c r="T5" s="658"/>
      <c r="U5" s="658"/>
      <c r="V5" s="1003"/>
      <c r="W5" s="661"/>
      <c r="X5" s="1003"/>
      <c r="Y5" s="661"/>
      <c r="Z5" s="658"/>
      <c r="AA5" s="661"/>
      <c r="AB5" s="1000"/>
      <c r="AC5" s="40" t="s">
        <v>1525</v>
      </c>
      <c r="AD5" s="40" t="s">
        <v>54</v>
      </c>
      <c r="AE5" s="196">
        <f t="shared" si="0"/>
        <v>0.25</v>
      </c>
      <c r="AF5" s="417" t="s">
        <v>195</v>
      </c>
      <c r="AG5" s="196">
        <f t="shared" si="1"/>
        <v>0.15</v>
      </c>
      <c r="AH5" s="31">
        <f t="shared" si="2"/>
        <v>0.4</v>
      </c>
      <c r="AI5" s="389" t="s">
        <v>23</v>
      </c>
      <c r="AJ5" s="417" t="s">
        <v>1276</v>
      </c>
      <c r="AK5" s="417">
        <f>+AL4*AH5</f>
        <v>0.06</v>
      </c>
      <c r="AL5" s="197">
        <f>+AL4-AK5</f>
        <v>0.09</v>
      </c>
      <c r="AM5" s="931"/>
      <c r="AN5" s="931"/>
      <c r="AO5" s="198">
        <v>2</v>
      </c>
      <c r="AP5" s="229" t="s">
        <v>1524</v>
      </c>
      <c r="AQ5" s="470" t="s">
        <v>1271</v>
      </c>
      <c r="AR5" s="199">
        <v>45170</v>
      </c>
      <c r="AS5" s="199" t="s">
        <v>1273</v>
      </c>
      <c r="AT5" s="470" t="s">
        <v>1523</v>
      </c>
      <c r="AU5" s="472">
        <v>44985</v>
      </c>
      <c r="AV5" s="557" t="s">
        <v>1277</v>
      </c>
      <c r="AW5" s="474" t="s">
        <v>1275</v>
      </c>
      <c r="AX5" s="209"/>
      <c r="AY5" s="120"/>
      <c r="AZ5" s="193"/>
      <c r="BA5" s="34">
        <v>45169</v>
      </c>
      <c r="BB5" s="34"/>
      <c r="BC5" s="97"/>
      <c r="BD5" s="97"/>
      <c r="BE5" s="97"/>
      <c r="BF5" s="34">
        <v>45230</v>
      </c>
      <c r="BG5" s="34"/>
      <c r="BH5" s="97"/>
      <c r="BI5" s="97"/>
      <c r="BJ5" s="97"/>
      <c r="BK5" s="34">
        <v>45291</v>
      </c>
      <c r="BL5" s="34"/>
      <c r="BM5" s="97"/>
      <c r="BN5" s="97"/>
      <c r="BO5" s="97"/>
    </row>
    <row r="6" spans="1:67" ht="200.25" customHeight="1" x14ac:dyDescent="0.25">
      <c r="A6" s="946"/>
      <c r="B6" s="681"/>
      <c r="C6" s="681"/>
      <c r="D6" s="681"/>
      <c r="E6" s="681"/>
      <c r="F6" s="827"/>
      <c r="G6" s="919"/>
      <c r="H6" s="681"/>
      <c r="I6" s="827"/>
      <c r="J6" s="663"/>
      <c r="K6" s="681"/>
      <c r="L6" s="1004"/>
      <c r="M6" s="681"/>
      <c r="N6" s="681"/>
      <c r="O6" s="681"/>
      <c r="P6" s="663"/>
      <c r="Q6" s="663"/>
      <c r="R6" s="663"/>
      <c r="S6" s="658"/>
      <c r="T6" s="658"/>
      <c r="U6" s="658"/>
      <c r="V6" s="1003"/>
      <c r="W6" s="661"/>
      <c r="X6" s="1003"/>
      <c r="Y6" s="661"/>
      <c r="Z6" s="658"/>
      <c r="AA6" s="661"/>
      <c r="AB6" s="1000"/>
      <c r="AC6" s="40" t="s">
        <v>1278</v>
      </c>
      <c r="AD6" s="40" t="s">
        <v>54</v>
      </c>
      <c r="AE6" s="196">
        <f t="shared" si="0"/>
        <v>0.25</v>
      </c>
      <c r="AF6" s="417" t="s">
        <v>195</v>
      </c>
      <c r="AG6" s="196">
        <f t="shared" si="1"/>
        <v>0.15</v>
      </c>
      <c r="AH6" s="31">
        <f t="shared" si="2"/>
        <v>0.4</v>
      </c>
      <c r="AI6" s="389" t="s">
        <v>23</v>
      </c>
      <c r="AJ6" s="417" t="s">
        <v>1279</v>
      </c>
      <c r="AK6" s="417">
        <f>+AL5*AH6</f>
        <v>3.5999999999999997E-2</v>
      </c>
      <c r="AL6" s="197">
        <f>+AL5-AK6</f>
        <v>5.3999999999999999E-2</v>
      </c>
      <c r="AM6" s="931"/>
      <c r="AN6" s="931"/>
      <c r="AO6" s="462">
        <v>3</v>
      </c>
      <c r="AP6" s="229" t="s">
        <v>1281</v>
      </c>
      <c r="AQ6" s="470" t="s">
        <v>1271</v>
      </c>
      <c r="AR6" s="199">
        <v>45170</v>
      </c>
      <c r="AS6" s="199" t="s">
        <v>1273</v>
      </c>
      <c r="AT6" s="470" t="s">
        <v>1280</v>
      </c>
      <c r="AU6" s="472">
        <v>44985</v>
      </c>
      <c r="AV6" s="557" t="s">
        <v>1282</v>
      </c>
      <c r="AW6" s="474" t="s">
        <v>1275</v>
      </c>
      <c r="AX6" s="209"/>
      <c r="AY6" s="120"/>
      <c r="AZ6" s="193"/>
      <c r="BA6" s="34">
        <v>45169</v>
      </c>
      <c r="BB6" s="34"/>
      <c r="BC6" s="85"/>
      <c r="BD6" s="85"/>
      <c r="BE6" s="85"/>
      <c r="BF6" s="34">
        <v>45230</v>
      </c>
      <c r="BG6" s="34"/>
      <c r="BH6" s="85"/>
      <c r="BI6" s="85"/>
      <c r="BJ6" s="85"/>
      <c r="BK6" s="34">
        <v>45291</v>
      </c>
      <c r="BL6" s="34"/>
      <c r="BM6" s="85"/>
      <c r="BN6" s="85"/>
      <c r="BO6" s="85"/>
    </row>
    <row r="7" spans="1:67" ht="200.25" customHeight="1" x14ac:dyDescent="0.25">
      <c r="A7" s="946" t="s">
        <v>187</v>
      </c>
      <c r="B7" s="681" t="s">
        <v>71</v>
      </c>
      <c r="C7" s="681" t="s">
        <v>89</v>
      </c>
      <c r="D7" s="681" t="s">
        <v>12</v>
      </c>
      <c r="E7" s="681" t="s">
        <v>34</v>
      </c>
      <c r="F7" s="827" t="s">
        <v>1283</v>
      </c>
      <c r="G7" s="919" t="s">
        <v>1669</v>
      </c>
      <c r="H7" s="681" t="s">
        <v>1284</v>
      </c>
      <c r="I7" s="827" t="s">
        <v>1285</v>
      </c>
      <c r="J7" s="663" t="s">
        <v>86</v>
      </c>
      <c r="K7" s="663">
        <v>1</v>
      </c>
      <c r="L7" s="673">
        <f>IF(J7="Diaria",+(K7/360),IF(J7="Mensual",+(K7/12),IF(J7="Bimestral",+(K7/6),IF(J7="Trimestral",+(K7/4),IF(J7="Semestral",+(K7/2),IF(J7="Anual",+(K7/1),""))))))</f>
        <v>0.25</v>
      </c>
      <c r="M7" s="663" t="s">
        <v>70</v>
      </c>
      <c r="N7" s="66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663" t="s">
        <v>46</v>
      </c>
      <c r="P7" s="66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663" t="s">
        <v>70</v>
      </c>
      <c r="R7" s="66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58" t="s">
        <v>57</v>
      </c>
      <c r="T7" s="658" t="s">
        <v>43</v>
      </c>
      <c r="U7" s="658">
        <f>+MAX(N7,P7,R7)</f>
        <v>0.4</v>
      </c>
      <c r="V7" s="1003" t="str">
        <f>IF(L7&lt;=20%,"Muy baja",IF(L7&lt;=40%,"Baja",IF(L7&lt;=60%,"Media",IF(L7&lt;=80%,"Alta",IF(L7&lt;=100%,"Muy alta",IF(L7&gt;=100%,"Muy alta",""))))))</f>
        <v>Baja</v>
      </c>
      <c r="W7" s="661">
        <v>0.2</v>
      </c>
      <c r="X7" s="1003" t="str">
        <f>IF(U7=20%,"Leve",IF(U7=40%,"Menor",IF(U7=60%,"Moderado",IF(U7=80%,"Mayor",IF(U7=100%,"Catastrófico","")))))</f>
        <v>Menor</v>
      </c>
      <c r="Y7" s="661">
        <v>0.4</v>
      </c>
      <c r="Z7" s="658" t="s">
        <v>148</v>
      </c>
      <c r="AA7" s="661">
        <f>IF(Z7="Bajo",25%,IF(Z7="Moderado",50%,IF(Z7="Alto",75%,IF(Z7="Extremo",100%,""))))</f>
        <v>0.25</v>
      </c>
      <c r="AB7" s="1000" t="s">
        <v>1286</v>
      </c>
      <c r="AC7" s="40" t="s">
        <v>1287</v>
      </c>
      <c r="AD7" s="40" t="s">
        <v>54</v>
      </c>
      <c r="AE7" s="196">
        <f t="shared" si="0"/>
        <v>0.25</v>
      </c>
      <c r="AF7" s="417" t="s">
        <v>195</v>
      </c>
      <c r="AG7" s="196">
        <f t="shared" si="1"/>
        <v>0.15</v>
      </c>
      <c r="AH7" s="31">
        <f t="shared" si="2"/>
        <v>0.4</v>
      </c>
      <c r="AI7" s="389" t="s">
        <v>23</v>
      </c>
      <c r="AJ7" s="417" t="s">
        <v>1288</v>
      </c>
      <c r="AK7" s="417">
        <f>+AH7*AA7</f>
        <v>0.1</v>
      </c>
      <c r="AL7" s="197">
        <f>+AA7-AK7</f>
        <v>0.15</v>
      </c>
      <c r="AM7" s="931" t="str">
        <f>+IF(C7="Corrupción","Moderado",IF(AL8&lt;=25%,"Bajo",IF(AL8&lt;=50%,"Moderado",IF(AL8&lt;=75%,"Alto",IF(AL8&gt;75%,"Extremo","")))))</f>
        <v>Bajo</v>
      </c>
      <c r="AN7" s="931" t="s">
        <v>68</v>
      </c>
      <c r="AO7" s="200">
        <v>1</v>
      </c>
      <c r="AP7" s="93" t="s">
        <v>1290</v>
      </c>
      <c r="AQ7" s="389" t="s">
        <v>1291</v>
      </c>
      <c r="AR7" s="199">
        <v>45170</v>
      </c>
      <c r="AS7" s="201">
        <v>45107</v>
      </c>
      <c r="AT7" s="470" t="s">
        <v>1289</v>
      </c>
      <c r="AU7" s="472">
        <v>44985</v>
      </c>
      <c r="AV7" s="557" t="s">
        <v>1292</v>
      </c>
      <c r="AW7" s="474" t="s">
        <v>1275</v>
      </c>
      <c r="AX7" s="209"/>
      <c r="AY7" s="84"/>
      <c r="AZ7" s="193"/>
      <c r="BA7" s="34">
        <v>45169</v>
      </c>
      <c r="BB7" s="34"/>
      <c r="BC7" s="84"/>
      <c r="BD7" s="84"/>
      <c r="BE7" s="84"/>
      <c r="BF7" s="34">
        <v>45230</v>
      </c>
      <c r="BG7" s="34"/>
      <c r="BH7" s="84"/>
      <c r="BI7" s="84"/>
      <c r="BJ7" s="84"/>
      <c r="BK7" s="34">
        <v>45291</v>
      </c>
      <c r="BL7" s="34"/>
      <c r="BM7" s="84"/>
      <c r="BN7" s="84"/>
      <c r="BO7" s="84"/>
    </row>
    <row r="8" spans="1:67" ht="200.25" customHeight="1" x14ac:dyDescent="0.25">
      <c r="A8" s="946"/>
      <c r="B8" s="681"/>
      <c r="C8" s="681"/>
      <c r="D8" s="681"/>
      <c r="E8" s="681"/>
      <c r="F8" s="827"/>
      <c r="G8" s="919"/>
      <c r="H8" s="681"/>
      <c r="I8" s="827"/>
      <c r="J8" s="663"/>
      <c r="K8" s="663"/>
      <c r="L8" s="673"/>
      <c r="M8" s="663"/>
      <c r="N8" s="663"/>
      <c r="O8" s="663"/>
      <c r="P8" s="663"/>
      <c r="Q8" s="663"/>
      <c r="R8" s="663"/>
      <c r="S8" s="658"/>
      <c r="T8" s="658"/>
      <c r="U8" s="658"/>
      <c r="V8" s="1003"/>
      <c r="W8" s="661"/>
      <c r="X8" s="1003"/>
      <c r="Y8" s="661"/>
      <c r="Z8" s="658"/>
      <c r="AA8" s="661"/>
      <c r="AB8" s="1000"/>
      <c r="AC8" s="40" t="s">
        <v>1293</v>
      </c>
      <c r="AD8" s="40" t="s">
        <v>54</v>
      </c>
      <c r="AE8" s="196">
        <f t="shared" si="0"/>
        <v>0.25</v>
      </c>
      <c r="AF8" s="417" t="s">
        <v>195</v>
      </c>
      <c r="AG8" s="196">
        <f t="shared" si="1"/>
        <v>0.15</v>
      </c>
      <c r="AH8" s="31">
        <f t="shared" si="2"/>
        <v>0.4</v>
      </c>
      <c r="AI8" s="389" t="s">
        <v>23</v>
      </c>
      <c r="AJ8" s="417" t="s">
        <v>1294</v>
      </c>
      <c r="AK8" s="417">
        <f>+AL7*AH8</f>
        <v>0.06</v>
      </c>
      <c r="AL8" s="197">
        <f>+AL7-AK8</f>
        <v>0.09</v>
      </c>
      <c r="AM8" s="931"/>
      <c r="AN8" s="931"/>
      <c r="AO8" s="462">
        <v>2</v>
      </c>
      <c r="AP8" s="93" t="s">
        <v>1296</v>
      </c>
      <c r="AQ8" s="389" t="s">
        <v>1297</v>
      </c>
      <c r="AR8" s="199">
        <v>45170</v>
      </c>
      <c r="AS8" s="201">
        <v>45107</v>
      </c>
      <c r="AT8" s="470" t="s">
        <v>1295</v>
      </c>
      <c r="AU8" s="472">
        <v>44985</v>
      </c>
      <c r="AV8" s="557" t="s">
        <v>1298</v>
      </c>
      <c r="AW8" s="474" t="s">
        <v>1275</v>
      </c>
      <c r="AX8" s="209"/>
      <c r="AY8" s="84"/>
      <c r="AZ8" s="89"/>
      <c r="BA8" s="34">
        <v>45169</v>
      </c>
      <c r="BB8" s="34"/>
      <c r="BC8" s="90"/>
      <c r="BD8" s="90"/>
      <c r="BE8" s="90"/>
      <c r="BF8" s="34">
        <v>45230</v>
      </c>
      <c r="BG8" s="34"/>
      <c r="BH8" s="90"/>
      <c r="BI8" s="90"/>
      <c r="BJ8" s="90"/>
      <c r="BK8" s="34">
        <v>45291</v>
      </c>
      <c r="BL8" s="34"/>
      <c r="BM8" s="90"/>
      <c r="BN8" s="90"/>
      <c r="BO8" s="90"/>
    </row>
    <row r="9" spans="1:67" ht="200.25" customHeight="1" x14ac:dyDescent="0.25">
      <c r="A9" s="946" t="s">
        <v>187</v>
      </c>
      <c r="B9" s="681" t="s">
        <v>71</v>
      </c>
      <c r="C9" s="681" t="s">
        <v>98</v>
      </c>
      <c r="D9" s="681" t="s">
        <v>87</v>
      </c>
      <c r="E9" s="681" t="s">
        <v>93</v>
      </c>
      <c r="F9" s="827" t="s">
        <v>1299</v>
      </c>
      <c r="G9" s="919" t="s">
        <v>1670</v>
      </c>
      <c r="H9" s="681" t="s">
        <v>1300</v>
      </c>
      <c r="I9" s="827" t="s">
        <v>1301</v>
      </c>
      <c r="J9" s="663" t="s">
        <v>63</v>
      </c>
      <c r="K9" s="663">
        <v>1</v>
      </c>
      <c r="L9" s="673">
        <f>IF(J9="Diaria",+(K9/360),IF(J9="Mensual",+(K9/12),IF(J9="Bimestral",+(K9/6),IF(J9="Trimestral",+(K9/4),IF(J9="Semestral",+(K9/2),IF(J9="Anual",+(K9/1),""))))))</f>
        <v>8.3333333333333329E-2</v>
      </c>
      <c r="M9" s="663" t="s">
        <v>29</v>
      </c>
      <c r="N9" s="66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663" t="s">
        <v>46</v>
      </c>
      <c r="P9" s="66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663" t="s">
        <v>31</v>
      </c>
      <c r="R9" s="66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658" t="s">
        <v>70</v>
      </c>
      <c r="T9" s="658" t="s">
        <v>43</v>
      </c>
      <c r="U9" s="658">
        <f>+MAX(N9,P9,R9)</f>
        <v>0.4</v>
      </c>
      <c r="V9" s="1003" t="str">
        <f>IF(L9&lt;=20%,"Muy baja",IF(L9&lt;=40%,"Baja",IF(L9&lt;=60%,"Media",IF(L9&lt;=80%,"Alta",IF(L9&lt;=100%,"Muy alta",IF(L9&gt;=100%,"Muy alta",""))))))</f>
        <v>Muy baja</v>
      </c>
      <c r="W9" s="661">
        <v>0.4</v>
      </c>
      <c r="X9" s="1003" t="str">
        <f>IF(U9=20%,"Leve",IF(U9=40%,"Menor",IF(U9=60%,"Moderado",IF(U9=80%,"Mayor",IF(U9=100%,"Catastrófico","")))))</f>
        <v>Menor</v>
      </c>
      <c r="Y9" s="661">
        <v>0.4</v>
      </c>
      <c r="Z9" s="658" t="s">
        <v>53</v>
      </c>
      <c r="AA9" s="661">
        <f>IF(Z9="Bajo",25%,IF(Z9="Moderado",50%,IF(Z9="Alto",75%,IF(Z9="Extremo",100%,""))))</f>
        <v>0.5</v>
      </c>
      <c r="AB9" s="1000" t="s">
        <v>1302</v>
      </c>
      <c r="AC9" s="40" t="s">
        <v>1303</v>
      </c>
      <c r="AD9" s="40" t="s">
        <v>54</v>
      </c>
      <c r="AE9" s="196">
        <f t="shared" si="0"/>
        <v>0.25</v>
      </c>
      <c r="AF9" s="417" t="s">
        <v>195</v>
      </c>
      <c r="AG9" s="196">
        <f t="shared" si="1"/>
        <v>0.15</v>
      </c>
      <c r="AH9" s="31">
        <f t="shared" si="2"/>
        <v>0.4</v>
      </c>
      <c r="AI9" s="559" t="s">
        <v>39</v>
      </c>
      <c r="AJ9" s="417" t="s">
        <v>586</v>
      </c>
      <c r="AK9" s="417">
        <f>+AH9*AA9</f>
        <v>0.2</v>
      </c>
      <c r="AL9" s="197">
        <f>+AA9-AK9</f>
        <v>0.3</v>
      </c>
      <c r="AM9" s="1001" t="str">
        <f>+IF(C9="Corrupción","Moderado",IF(AL10&lt;=25%,"Bajo",IF(AL10&lt;=50%,"Moderado",IF(AL10&lt;=75%,"Alto",IF(AL10&gt;75%,"Extremo","")))))</f>
        <v>Bajo</v>
      </c>
      <c r="AN9" s="931" t="s">
        <v>68</v>
      </c>
      <c r="AO9" s="200">
        <v>1</v>
      </c>
      <c r="AP9" s="93" t="s">
        <v>1304</v>
      </c>
      <c r="AQ9" s="460" t="s">
        <v>1305</v>
      </c>
      <c r="AR9" s="199">
        <v>45200</v>
      </c>
      <c r="AS9" s="199"/>
      <c r="AT9" s="202"/>
      <c r="AU9" s="472">
        <v>44985</v>
      </c>
      <c r="AV9" s="557" t="s">
        <v>1306</v>
      </c>
      <c r="AW9" s="474" t="s">
        <v>1275</v>
      </c>
      <c r="AX9" s="209"/>
      <c r="AY9" s="120"/>
      <c r="AZ9" s="193"/>
      <c r="BA9" s="34">
        <v>45169</v>
      </c>
      <c r="BB9" s="34"/>
      <c r="BC9" s="34"/>
      <c r="BD9" s="34"/>
      <c r="BE9" s="34"/>
      <c r="BF9" s="34">
        <v>45230</v>
      </c>
      <c r="BG9" s="34"/>
      <c r="BH9" s="34"/>
      <c r="BI9" s="34"/>
      <c r="BJ9" s="34"/>
      <c r="BK9" s="34">
        <v>45291</v>
      </c>
      <c r="BL9" s="34"/>
      <c r="BM9" s="34"/>
      <c r="BN9" s="34"/>
      <c r="BO9" s="34"/>
    </row>
    <row r="10" spans="1:67" ht="200.25" customHeight="1" thickBot="1" x14ac:dyDescent="0.3">
      <c r="A10" s="946"/>
      <c r="B10" s="681"/>
      <c r="C10" s="681"/>
      <c r="D10" s="681"/>
      <c r="E10" s="681"/>
      <c r="F10" s="827"/>
      <c r="G10" s="919"/>
      <c r="H10" s="681"/>
      <c r="I10" s="827"/>
      <c r="J10" s="663"/>
      <c r="K10" s="663"/>
      <c r="L10" s="673"/>
      <c r="M10" s="663"/>
      <c r="N10" s="663"/>
      <c r="O10" s="663"/>
      <c r="P10" s="663"/>
      <c r="Q10" s="663"/>
      <c r="R10" s="663"/>
      <c r="S10" s="658"/>
      <c r="T10" s="658"/>
      <c r="U10" s="658"/>
      <c r="V10" s="1003"/>
      <c r="W10" s="661"/>
      <c r="X10" s="1003"/>
      <c r="Y10" s="661"/>
      <c r="Z10" s="658"/>
      <c r="AA10" s="661"/>
      <c r="AB10" s="1000"/>
      <c r="AC10" s="40" t="s">
        <v>1307</v>
      </c>
      <c r="AD10" s="40" t="s">
        <v>54</v>
      </c>
      <c r="AE10" s="196">
        <f t="shared" si="0"/>
        <v>0.25</v>
      </c>
      <c r="AF10" s="417" t="s">
        <v>195</v>
      </c>
      <c r="AG10" s="196">
        <f t="shared" si="1"/>
        <v>0.15</v>
      </c>
      <c r="AH10" s="31">
        <f t="shared" si="2"/>
        <v>0.4</v>
      </c>
      <c r="AI10" s="559" t="s">
        <v>39</v>
      </c>
      <c r="AJ10" s="417" t="s">
        <v>586</v>
      </c>
      <c r="AK10" s="417">
        <f>+AL9*AH10</f>
        <v>0.12</v>
      </c>
      <c r="AL10" s="197">
        <f>+AL9-AK10</f>
        <v>0.18</v>
      </c>
      <c r="AM10" s="1002"/>
      <c r="AN10" s="931"/>
      <c r="AO10" s="462">
        <v>2</v>
      </c>
      <c r="AP10" s="40" t="s">
        <v>1308</v>
      </c>
      <c r="AQ10" s="460" t="s">
        <v>1309</v>
      </c>
      <c r="AR10" s="199">
        <v>45200</v>
      </c>
      <c r="AS10" s="199"/>
      <c r="AT10" s="202"/>
      <c r="AU10" s="472">
        <v>44985</v>
      </c>
      <c r="AV10" s="557" t="s">
        <v>1310</v>
      </c>
      <c r="AW10" s="474" t="s">
        <v>1275</v>
      </c>
      <c r="AX10" s="209"/>
      <c r="AY10" s="120"/>
      <c r="AZ10" s="193"/>
      <c r="BA10" s="34">
        <v>45169</v>
      </c>
      <c r="BB10" s="34"/>
      <c r="BC10" s="84"/>
      <c r="BD10" s="84"/>
      <c r="BE10" s="84"/>
      <c r="BF10" s="34">
        <v>45230</v>
      </c>
      <c r="BG10" s="34"/>
      <c r="BH10" s="84"/>
      <c r="BI10" s="84"/>
      <c r="BJ10" s="84"/>
      <c r="BK10" s="34">
        <v>45291</v>
      </c>
      <c r="BL10" s="34"/>
      <c r="BM10" s="84"/>
      <c r="BN10" s="84"/>
      <c r="BO10" s="84"/>
    </row>
    <row r="11" spans="1:67" ht="123.75" customHeight="1" thickBot="1" x14ac:dyDescent="0.3">
      <c r="A11" s="441" t="s">
        <v>197</v>
      </c>
      <c r="B11" s="438" t="s">
        <v>71</v>
      </c>
      <c r="C11" s="438" t="s">
        <v>89</v>
      </c>
      <c r="D11" s="438" t="s">
        <v>76</v>
      </c>
      <c r="E11" s="438" t="s">
        <v>93</v>
      </c>
      <c r="F11" s="442" t="s">
        <v>868</v>
      </c>
      <c r="G11" s="438" t="s">
        <v>1632</v>
      </c>
      <c r="H11" s="438" t="s">
        <v>1604</v>
      </c>
      <c r="I11" s="442" t="s">
        <v>869</v>
      </c>
      <c r="J11" s="438" t="s">
        <v>32</v>
      </c>
      <c r="K11" s="438">
        <v>1</v>
      </c>
      <c r="L11" s="440">
        <f>IF(J11="Diaria",+(K11/360),IF(J11="Mensual",+(K11/12),IF(J11="Bimestral",+(K11/6),IF(J11="Trimestral",+(K11/4),IF(J11="Semestral",+(K11/2),IF(J11="Anual",+(K11/1),""))))))</f>
        <v>2.7777777777777779E-3</v>
      </c>
      <c r="M11" s="438" t="s">
        <v>70</v>
      </c>
      <c r="N11" s="43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438" t="s">
        <v>30</v>
      </c>
      <c r="P11" s="43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438" t="s">
        <v>70</v>
      </c>
      <c r="R11" s="43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437" t="s">
        <v>57</v>
      </c>
      <c r="T11" s="437" t="s">
        <v>43</v>
      </c>
      <c r="U11" s="437">
        <f>+MAX(N11,P11,R11)</f>
        <v>0.2</v>
      </c>
      <c r="V11" s="448" t="str">
        <f>IF(L11&lt;=20%,"Muy baja",IF(L11&lt;=40%,"Baja",IF(L11&lt;=60%,"Media",IF(L11&lt;=80%,"Alta",IF(L11&lt;=100%,"Muy alta",IF(L11&gt;=100%,"Muy alta",""))))))</f>
        <v>Muy baja</v>
      </c>
      <c r="W11" s="449">
        <f>+IFERROR(VLOOKUP(V11,Fórmula!$F$1:$G$6,2,FALSE),"")</f>
        <v>0.2</v>
      </c>
      <c r="X11" s="448" t="str">
        <f>IF(U11=20%,"Leve",IF(U11=40%,"Menor",IF(U11=60%,"Moderado",IF(U11=80%,"Mayor",IF(U11=100%,"Catastrófico","")))))</f>
        <v>Leve</v>
      </c>
      <c r="Y11" s="448" t="s">
        <v>20</v>
      </c>
      <c r="Z11" s="449" t="s">
        <v>148</v>
      </c>
      <c r="AA11" s="446" t="s">
        <v>148</v>
      </c>
      <c r="AB11" s="450" t="s">
        <v>870</v>
      </c>
      <c r="AC11" s="74" t="s">
        <v>1605</v>
      </c>
      <c r="AD11" s="75" t="s">
        <v>54</v>
      </c>
      <c r="AE11" s="326">
        <f t="shared" si="0"/>
        <v>0.25</v>
      </c>
      <c r="AF11" s="76" t="s">
        <v>195</v>
      </c>
      <c r="AG11" s="326">
        <f t="shared" si="1"/>
        <v>0.15</v>
      </c>
      <c r="AH11" s="326">
        <f t="shared" si="2"/>
        <v>0.4</v>
      </c>
      <c r="AI11" s="438" t="s">
        <v>39</v>
      </c>
      <c r="AJ11" s="172" t="s">
        <v>283</v>
      </c>
      <c r="AK11" s="385" t="s">
        <v>70</v>
      </c>
      <c r="AL11" s="589">
        <v>0.15</v>
      </c>
      <c r="AM11" s="589" t="s">
        <v>148</v>
      </c>
      <c r="AN11" s="594" t="s">
        <v>56</v>
      </c>
      <c r="AO11" s="606">
        <v>1</v>
      </c>
      <c r="AP11" s="386" t="s">
        <v>1606</v>
      </c>
      <c r="AQ11" s="30" t="s">
        <v>144</v>
      </c>
      <c r="AR11" s="30">
        <v>45108</v>
      </c>
      <c r="AS11" s="30">
        <v>45291</v>
      </c>
      <c r="AT11" s="377" t="s">
        <v>1607</v>
      </c>
      <c r="AU11" s="583" t="s">
        <v>148</v>
      </c>
      <c r="AV11" s="597" t="s">
        <v>56</v>
      </c>
      <c r="AY11" s="71"/>
      <c r="AZ11" s="71"/>
      <c r="BA11" s="34">
        <v>45169</v>
      </c>
      <c r="BB11" s="34"/>
      <c r="BC11" s="97"/>
      <c r="BD11" s="97"/>
      <c r="BE11" s="97"/>
      <c r="BF11" s="34">
        <v>45230</v>
      </c>
      <c r="BG11" s="34"/>
      <c r="BH11" s="97"/>
      <c r="BI11" s="97"/>
      <c r="BJ11" s="97"/>
      <c r="BK11" s="34">
        <v>45291</v>
      </c>
      <c r="BL11" s="34"/>
      <c r="BM11" s="97"/>
      <c r="BN11" s="97"/>
      <c r="BO11" s="97"/>
    </row>
    <row r="12" spans="1:67" ht="168" customHeight="1" thickBot="1" x14ac:dyDescent="0.3">
      <c r="A12" s="383" t="s">
        <v>197</v>
      </c>
      <c r="B12" s="438" t="s">
        <v>71</v>
      </c>
      <c r="C12" s="362" t="s">
        <v>89</v>
      </c>
      <c r="D12" s="362" t="s">
        <v>76</v>
      </c>
      <c r="E12" s="362" t="s">
        <v>34</v>
      </c>
      <c r="F12" s="385" t="s">
        <v>568</v>
      </c>
      <c r="G12" s="362" t="s">
        <v>1630</v>
      </c>
      <c r="H12" s="362" t="s">
        <v>569</v>
      </c>
      <c r="I12" s="385" t="s">
        <v>570</v>
      </c>
      <c r="J12" s="362" t="s">
        <v>63</v>
      </c>
      <c r="K12" s="362">
        <v>1</v>
      </c>
      <c r="L12" s="365">
        <v>2.7777777777777779E-3</v>
      </c>
      <c r="M12" s="362" t="s">
        <v>29</v>
      </c>
      <c r="N12" s="362">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62" t="s">
        <v>61</v>
      </c>
      <c r="P12" s="362">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362" t="s">
        <v>70</v>
      </c>
      <c r="R12" s="362">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58" t="s">
        <v>57</v>
      </c>
      <c r="T12" s="358" t="s">
        <v>43</v>
      </c>
      <c r="U12" s="358">
        <f>+MAX(N12,P12,R12)</f>
        <v>0.6</v>
      </c>
      <c r="V12" s="369" t="str">
        <f>IF(L12&lt;=20%,"Muy baja",IF(L12&lt;=40%,"Baja",IF(L12&lt;=60%,"Media",IF(L12&lt;=80%,"Alta",IF(L12&lt;=100%,"Muy alta",IF(L12&gt;=100%,"Muy alta",""))))))</f>
        <v>Muy baja</v>
      </c>
      <c r="W12" s="351">
        <f>+IFERROR(VLOOKUP(V12,Fórmula!$F$1:$G$6,2,FALSE),"")</f>
        <v>0.2</v>
      </c>
      <c r="X12" s="360" t="str">
        <f>IF(U12=20%,"Leve",IF(U12=40%,"Menor",IF(U12=60%,"Moderado",IF(U12=80%,"Mayor",IF(U12=100%,"Catastrófico","")))))</f>
        <v>Moderado</v>
      </c>
      <c r="Y12" s="378" t="s">
        <v>53</v>
      </c>
      <c r="Z12" s="355" t="str">
        <f>+IFERROR(VLOOKUP(V12&amp;X12,Fórmula!$C$2:$D$26,2,FALSE),"")</f>
        <v>Moderado</v>
      </c>
      <c r="AA12" s="378" t="s">
        <v>53</v>
      </c>
      <c r="AB12" s="397" t="s">
        <v>571</v>
      </c>
      <c r="AC12" s="60" t="s">
        <v>1598</v>
      </c>
      <c r="AD12" s="50" t="s">
        <v>54</v>
      </c>
      <c r="AE12" s="326">
        <f t="shared" si="0"/>
        <v>0.25</v>
      </c>
      <c r="AF12" s="76" t="s">
        <v>195</v>
      </c>
      <c r="AG12" s="326">
        <f t="shared" si="1"/>
        <v>0.15</v>
      </c>
      <c r="AH12" s="326">
        <f t="shared" si="2"/>
        <v>0.4</v>
      </c>
      <c r="AI12" s="385" t="s">
        <v>23</v>
      </c>
      <c r="AJ12" s="385" t="s">
        <v>572</v>
      </c>
      <c r="AK12" s="362" t="s">
        <v>23</v>
      </c>
      <c r="AL12" s="466">
        <v>0.3</v>
      </c>
      <c r="AM12" s="605" t="s">
        <v>53</v>
      </c>
      <c r="AN12" s="594" t="s">
        <v>56</v>
      </c>
      <c r="AO12" s="606">
        <v>1</v>
      </c>
      <c r="AP12" s="367" t="s">
        <v>1602</v>
      </c>
      <c r="AQ12" s="30" t="s">
        <v>144</v>
      </c>
      <c r="AR12" s="30">
        <v>45108</v>
      </c>
      <c r="AS12" s="30">
        <v>45291</v>
      </c>
      <c r="AT12" s="30" t="s">
        <v>1603</v>
      </c>
      <c r="AU12" s="426" t="s">
        <v>53</v>
      </c>
      <c r="AV12" s="597" t="s">
        <v>56</v>
      </c>
      <c r="AY12" s="71"/>
      <c r="AZ12" s="71"/>
      <c r="BA12" s="34">
        <v>45169</v>
      </c>
      <c r="BB12" s="34"/>
      <c r="BC12" s="97"/>
      <c r="BD12" s="97"/>
      <c r="BE12" s="97"/>
      <c r="BF12" s="34">
        <v>45230</v>
      </c>
      <c r="BG12" s="34"/>
      <c r="BH12" s="97"/>
      <c r="BI12" s="97"/>
      <c r="BJ12" s="97"/>
      <c r="BK12" s="34">
        <v>45291</v>
      </c>
      <c r="BL12" s="34"/>
      <c r="BM12" s="97"/>
      <c r="BN12" s="97"/>
      <c r="BO12" s="97"/>
    </row>
    <row r="13" spans="1:67" ht="35.1" customHeight="1" x14ac:dyDescent="0.25">
      <c r="W13" s="20"/>
      <c r="Y13" s="20"/>
      <c r="AE13" s="20"/>
      <c r="AF13" s="20"/>
      <c r="AG13" s="20"/>
      <c r="AH13" s="20"/>
      <c r="AL13" s="23"/>
    </row>
    <row r="14" spans="1:67" ht="35.1" customHeight="1" x14ac:dyDescent="0.25">
      <c r="W14" s="20"/>
      <c r="Y14" s="20"/>
      <c r="AE14" s="20"/>
      <c r="AF14" s="20"/>
      <c r="AG14" s="20"/>
      <c r="AH14" s="20"/>
      <c r="AL14" s="23"/>
    </row>
    <row r="15" spans="1:67" ht="35.1" customHeight="1" x14ac:dyDescent="0.25">
      <c r="W15" s="20"/>
      <c r="Y15" s="20"/>
      <c r="AE15" s="20"/>
      <c r="AF15" s="20"/>
      <c r="AG15" s="20"/>
      <c r="AH15" s="20"/>
      <c r="AL15" s="23"/>
    </row>
    <row r="16" spans="1:67" ht="35.1" customHeight="1" x14ac:dyDescent="0.25">
      <c r="W16" s="20"/>
      <c r="Y16" s="20"/>
      <c r="AE16" s="20"/>
      <c r="AF16" s="20"/>
      <c r="AG16" s="20"/>
      <c r="AH16" s="20"/>
      <c r="AL16" s="23"/>
    </row>
    <row r="17" spans="23:38" ht="35.1" customHeight="1" x14ac:dyDescent="0.25">
      <c r="W17" s="20"/>
      <c r="Y17" s="20"/>
      <c r="AE17" s="20"/>
      <c r="AF17" s="20"/>
      <c r="AG17" s="20"/>
      <c r="AH17" s="20"/>
      <c r="AL17" s="23"/>
    </row>
    <row r="18" spans="23:38" ht="35.1" customHeight="1" x14ac:dyDescent="0.25">
      <c r="W18" s="20"/>
      <c r="Y18" s="20"/>
      <c r="AE18" s="20"/>
      <c r="AF18" s="20"/>
      <c r="AG18" s="20"/>
      <c r="AH18" s="20"/>
      <c r="AL18" s="23"/>
    </row>
    <row r="19" spans="23:38" ht="35.1" customHeight="1" x14ac:dyDescent="0.25">
      <c r="W19" s="20"/>
      <c r="Y19" s="20"/>
      <c r="AE19" s="20"/>
      <c r="AF19" s="20"/>
      <c r="AG19" s="20"/>
      <c r="AH19" s="20"/>
      <c r="AL19" s="23"/>
    </row>
    <row r="20" spans="23:38" ht="35.1" customHeight="1" x14ac:dyDescent="0.25">
      <c r="W20" s="20"/>
      <c r="Y20" s="20"/>
      <c r="AE20" s="20"/>
      <c r="AF20" s="20"/>
      <c r="AG20" s="20"/>
      <c r="AH20" s="20"/>
      <c r="AL20" s="23"/>
    </row>
    <row r="21" spans="23:38" ht="35.1" customHeight="1" x14ac:dyDescent="0.25">
      <c r="W21" s="20"/>
      <c r="Y21" s="20"/>
      <c r="AE21" s="20"/>
      <c r="AF21" s="20"/>
      <c r="AG21" s="20"/>
      <c r="AH21" s="20"/>
      <c r="AL21" s="23"/>
    </row>
    <row r="22" spans="23:38" ht="35.1" customHeight="1" x14ac:dyDescent="0.25">
      <c r="W22" s="20"/>
      <c r="Y22" s="20"/>
      <c r="AE22" s="20"/>
      <c r="AF22" s="20"/>
      <c r="AG22" s="20"/>
      <c r="AH22" s="20"/>
      <c r="AL22" s="23"/>
    </row>
    <row r="23" spans="23:38" ht="35.1" customHeight="1" x14ac:dyDescent="0.25">
      <c r="W23" s="20"/>
      <c r="Y23" s="20"/>
      <c r="AE23" s="20"/>
      <c r="AF23" s="20"/>
      <c r="AG23" s="20"/>
      <c r="AH23" s="20"/>
      <c r="AL23" s="23"/>
    </row>
    <row r="24" spans="23:38" ht="35.1" customHeight="1" x14ac:dyDescent="0.25">
      <c r="W24" s="20"/>
      <c r="Y24" s="20"/>
      <c r="AE24" s="20"/>
      <c r="AF24" s="20"/>
      <c r="AG24" s="20"/>
      <c r="AH24" s="20"/>
      <c r="AL24" s="23"/>
    </row>
    <row r="25" spans="23:38" ht="35.1" customHeight="1" x14ac:dyDescent="0.25">
      <c r="W25" s="20"/>
      <c r="Y25" s="20"/>
      <c r="AE25" s="20"/>
      <c r="AF25" s="20"/>
      <c r="AG25" s="20"/>
      <c r="AH25" s="20"/>
      <c r="AL25" s="23"/>
    </row>
    <row r="26" spans="23:38" ht="35.1" customHeight="1" x14ac:dyDescent="0.25">
      <c r="W26" s="20"/>
      <c r="Y26" s="20"/>
      <c r="AE26" s="20"/>
      <c r="AF26" s="20"/>
      <c r="AG26" s="20"/>
      <c r="AH26" s="20"/>
      <c r="AL26" s="23"/>
    </row>
    <row r="27" spans="23:38" ht="35.1" customHeight="1" x14ac:dyDescent="0.25">
      <c r="W27" s="20"/>
      <c r="Y27" s="20"/>
      <c r="AE27" s="20"/>
      <c r="AF27" s="20"/>
      <c r="AG27" s="20"/>
      <c r="AH27" s="20"/>
      <c r="AL27" s="23"/>
    </row>
    <row r="28" spans="23:38" ht="35.1" customHeight="1" x14ac:dyDescent="0.25">
      <c r="W28" s="20"/>
      <c r="Y28" s="20"/>
      <c r="AE28" s="20"/>
      <c r="AF28" s="20"/>
      <c r="AG28" s="20"/>
      <c r="AH28" s="20"/>
      <c r="AL28" s="23"/>
    </row>
    <row r="29" spans="23:38" ht="35.1" customHeight="1" x14ac:dyDescent="0.25">
      <c r="W29" s="20"/>
      <c r="Y29" s="20"/>
      <c r="AE29" s="20"/>
      <c r="AF29" s="20"/>
      <c r="AG29" s="20"/>
      <c r="AH29" s="20"/>
      <c r="AL29" s="23"/>
    </row>
    <row r="30" spans="23:38" ht="35.1" customHeight="1" x14ac:dyDescent="0.25">
      <c r="W30" s="20"/>
      <c r="Y30" s="20"/>
      <c r="AE30" s="20"/>
      <c r="AF30" s="20"/>
      <c r="AG30" s="20"/>
      <c r="AH30" s="20"/>
      <c r="AL30" s="23"/>
    </row>
    <row r="31" spans="23:38" ht="35.1" customHeight="1" x14ac:dyDescent="0.25">
      <c r="W31" s="20"/>
      <c r="Y31" s="20"/>
      <c r="AE31" s="20"/>
      <c r="AF31" s="20"/>
      <c r="AG31" s="20"/>
      <c r="AH31" s="20"/>
      <c r="AL31" s="23"/>
    </row>
    <row r="32" spans="23:38" ht="35.1" customHeight="1" x14ac:dyDescent="0.25">
      <c r="W32" s="20"/>
      <c r="Y32" s="20"/>
      <c r="AE32" s="20"/>
      <c r="AF32" s="20"/>
      <c r="AG32" s="20"/>
      <c r="AH32" s="20"/>
      <c r="AL32" s="23"/>
    </row>
    <row r="33" spans="23:38" ht="35.1" customHeight="1" x14ac:dyDescent="0.25">
      <c r="W33" s="20"/>
      <c r="Y33" s="20"/>
      <c r="AE33" s="20"/>
      <c r="AF33" s="20"/>
      <c r="AG33" s="20"/>
      <c r="AH33" s="20"/>
      <c r="AL33" s="23"/>
    </row>
    <row r="34" spans="23:38" ht="35.1" customHeight="1" x14ac:dyDescent="0.25">
      <c r="W34" s="20"/>
      <c r="Y34" s="20"/>
      <c r="AE34" s="20"/>
      <c r="AF34" s="20"/>
      <c r="AG34" s="20"/>
      <c r="AH34" s="20"/>
      <c r="AL34" s="23"/>
    </row>
    <row r="35" spans="23:38" ht="35.1" customHeight="1" x14ac:dyDescent="0.25">
      <c r="W35" s="20"/>
      <c r="Y35" s="20"/>
      <c r="AE35" s="20"/>
      <c r="AF35" s="20"/>
      <c r="AG35" s="20"/>
      <c r="AH35" s="20"/>
      <c r="AL35" s="23"/>
    </row>
    <row r="36" spans="23:38" ht="35.1" customHeight="1" x14ac:dyDescent="0.25">
      <c r="W36" s="20"/>
      <c r="Y36" s="20"/>
      <c r="AE36" s="20"/>
      <c r="AF36" s="20"/>
      <c r="AG36" s="20"/>
      <c r="AH36" s="20"/>
      <c r="AL36" s="23"/>
    </row>
    <row r="37" spans="23:38" ht="35.1" customHeight="1" x14ac:dyDescent="0.25">
      <c r="W37" s="20"/>
      <c r="Y37" s="20"/>
      <c r="AE37" s="20"/>
      <c r="AF37" s="20"/>
      <c r="AG37" s="20"/>
      <c r="AH37" s="20"/>
      <c r="AL37" s="23"/>
    </row>
    <row r="38" spans="23:38" ht="35.1" customHeight="1" x14ac:dyDescent="0.25">
      <c r="W38" s="20"/>
      <c r="Y38" s="20"/>
      <c r="AE38" s="20"/>
      <c r="AF38" s="20"/>
      <c r="AG38" s="20"/>
      <c r="AH38" s="20"/>
      <c r="AL38" s="23"/>
    </row>
    <row r="39" spans="23:38" ht="35.1" customHeight="1" x14ac:dyDescent="0.25">
      <c r="W39" s="20"/>
      <c r="Y39" s="20"/>
      <c r="AE39" s="20"/>
      <c r="AF39" s="20"/>
      <c r="AG39" s="20"/>
      <c r="AH39" s="20"/>
      <c r="AL39" s="23"/>
    </row>
    <row r="40" spans="23:38" ht="35.1" customHeight="1" x14ac:dyDescent="0.25">
      <c r="W40" s="20"/>
      <c r="Y40" s="20"/>
      <c r="AE40" s="20"/>
      <c r="AF40" s="20"/>
      <c r="AG40" s="20"/>
      <c r="AH40" s="20"/>
      <c r="AL40" s="23"/>
    </row>
    <row r="41" spans="23:38" ht="35.1" customHeight="1" x14ac:dyDescent="0.25">
      <c r="W41" s="20"/>
      <c r="Y41" s="20"/>
      <c r="AE41" s="20"/>
      <c r="AF41" s="20"/>
      <c r="AG41" s="20"/>
      <c r="AH41" s="20"/>
      <c r="AL41" s="23"/>
    </row>
    <row r="42" spans="23:38" ht="35.1" customHeight="1" x14ac:dyDescent="0.25">
      <c r="W42" s="20"/>
      <c r="Y42" s="20"/>
      <c r="AE42" s="20"/>
      <c r="AF42" s="20"/>
      <c r="AG42" s="20"/>
      <c r="AH42" s="20"/>
      <c r="AL42" s="23"/>
    </row>
    <row r="43" spans="23:38" ht="35.1" customHeight="1" x14ac:dyDescent="0.25">
      <c r="W43" s="20"/>
      <c r="Y43" s="20"/>
      <c r="AE43" s="20"/>
      <c r="AF43" s="20"/>
      <c r="AG43" s="20"/>
      <c r="AH43" s="20"/>
      <c r="AL43" s="23"/>
    </row>
    <row r="44" spans="23:38" ht="35.1" customHeight="1" x14ac:dyDescent="0.25">
      <c r="W44" s="20"/>
      <c r="Y44" s="20"/>
      <c r="AE44" s="20"/>
      <c r="AF44" s="20"/>
      <c r="AG44" s="20"/>
      <c r="AH44" s="20"/>
      <c r="AL44" s="23"/>
    </row>
    <row r="45" spans="23:38" ht="35.1" customHeight="1" x14ac:dyDescent="0.25">
      <c r="W45" s="20"/>
      <c r="Y45" s="20"/>
      <c r="AE45" s="20"/>
      <c r="AF45" s="20"/>
      <c r="AG45" s="20"/>
      <c r="AH45" s="20"/>
      <c r="AL45" s="23"/>
    </row>
    <row r="46" spans="23:38" ht="35.1" customHeight="1" x14ac:dyDescent="0.25">
      <c r="W46" s="20"/>
      <c r="Y46" s="20"/>
      <c r="AE46" s="20"/>
      <c r="AF46" s="20"/>
      <c r="AG46" s="20"/>
      <c r="AH46" s="20"/>
      <c r="AL46" s="23"/>
    </row>
    <row r="47" spans="23:38" ht="35.1" customHeight="1" x14ac:dyDescent="0.25">
      <c r="W47" s="20"/>
      <c r="Y47" s="20"/>
      <c r="AE47" s="20"/>
      <c r="AF47" s="20"/>
      <c r="AG47" s="20"/>
      <c r="AH47" s="20"/>
      <c r="AL47" s="23"/>
    </row>
    <row r="48" spans="23:38" ht="35.1" customHeight="1" x14ac:dyDescent="0.25">
      <c r="W48" s="20"/>
      <c r="Y48" s="20"/>
      <c r="AE48" s="20"/>
      <c r="AF48" s="20"/>
      <c r="AG48" s="20"/>
      <c r="AH48" s="20"/>
      <c r="AL48" s="23"/>
    </row>
    <row r="49" spans="23:38" ht="35.1" customHeight="1" x14ac:dyDescent="0.25">
      <c r="W49" s="20"/>
      <c r="Y49" s="20"/>
      <c r="AE49" s="20"/>
      <c r="AF49" s="20"/>
      <c r="AG49" s="20"/>
      <c r="AH49" s="20"/>
      <c r="AL49" s="23"/>
    </row>
    <row r="50" spans="23:38" ht="35.1" customHeight="1" x14ac:dyDescent="0.25">
      <c r="W50" s="20"/>
      <c r="Y50" s="20"/>
      <c r="AE50" s="20"/>
      <c r="AF50" s="20"/>
      <c r="AG50" s="20"/>
      <c r="AH50" s="20"/>
      <c r="AL50" s="23"/>
    </row>
    <row r="51" spans="23:38" ht="35.1" customHeight="1" x14ac:dyDescent="0.25">
      <c r="W51" s="20"/>
      <c r="Y51" s="20"/>
      <c r="AE51" s="20"/>
      <c r="AF51" s="20"/>
      <c r="AG51" s="20"/>
      <c r="AH51" s="20"/>
      <c r="AL51" s="23"/>
    </row>
    <row r="52" spans="23:38" ht="35.1" customHeight="1" x14ac:dyDescent="0.25">
      <c r="W52" s="20"/>
      <c r="Y52" s="20"/>
      <c r="AE52" s="20"/>
      <c r="AF52" s="20"/>
      <c r="AG52" s="20"/>
      <c r="AH52" s="20"/>
      <c r="AL52" s="23"/>
    </row>
    <row r="53" spans="23:38" ht="35.1" customHeight="1" x14ac:dyDescent="0.25">
      <c r="W53" s="20"/>
      <c r="Y53" s="20"/>
      <c r="AE53" s="20"/>
      <c r="AF53" s="20"/>
      <c r="AG53" s="20"/>
      <c r="AH53" s="20"/>
      <c r="AL53" s="23"/>
    </row>
    <row r="54" spans="23:38" ht="35.1" customHeight="1" x14ac:dyDescent="0.25">
      <c r="W54" s="20"/>
      <c r="Y54" s="20"/>
      <c r="AE54" s="20"/>
      <c r="AF54" s="20"/>
      <c r="AG54" s="20"/>
      <c r="AH54" s="20"/>
      <c r="AL54" s="23"/>
    </row>
    <row r="55" spans="23:38" ht="35.1" customHeight="1" x14ac:dyDescent="0.25">
      <c r="W55" s="20"/>
      <c r="Y55" s="20"/>
      <c r="AE55" s="20"/>
      <c r="AF55" s="20"/>
      <c r="AG55" s="20"/>
      <c r="AH55" s="20"/>
      <c r="AL55" s="23"/>
    </row>
    <row r="56" spans="23:38" ht="35.1" customHeight="1" x14ac:dyDescent="0.25">
      <c r="W56" s="20"/>
      <c r="Y56" s="20"/>
      <c r="AE56" s="20"/>
      <c r="AF56" s="20"/>
      <c r="AG56" s="20"/>
      <c r="AH56" s="20"/>
      <c r="AL56" s="23"/>
    </row>
    <row r="57" spans="23:38" ht="35.1" customHeight="1" x14ac:dyDescent="0.25">
      <c r="W57" s="20"/>
      <c r="Y57" s="20"/>
      <c r="AE57" s="20"/>
      <c r="AF57" s="20"/>
      <c r="AG57" s="20"/>
      <c r="AH57" s="20"/>
      <c r="AL57" s="23"/>
    </row>
    <row r="58" spans="23:38" ht="35.1" customHeight="1" x14ac:dyDescent="0.25">
      <c r="W58" s="20"/>
      <c r="Y58" s="20"/>
      <c r="AE58" s="20"/>
      <c r="AF58" s="20"/>
      <c r="AG58" s="20"/>
      <c r="AH58" s="20"/>
      <c r="AL58" s="23"/>
    </row>
    <row r="59" spans="23:38" ht="35.1" customHeight="1" x14ac:dyDescent="0.25">
      <c r="W59" s="20"/>
      <c r="Y59" s="20"/>
      <c r="AE59" s="20"/>
      <c r="AF59" s="20"/>
      <c r="AG59" s="20"/>
      <c r="AH59" s="20"/>
      <c r="AL59" s="23"/>
    </row>
    <row r="60" spans="23:38" ht="35.1" customHeight="1" x14ac:dyDescent="0.25">
      <c r="W60" s="20"/>
      <c r="Y60" s="20"/>
      <c r="AE60" s="20"/>
      <c r="AF60" s="20"/>
      <c r="AG60" s="20"/>
      <c r="AH60" s="20"/>
      <c r="AL60" s="23"/>
    </row>
    <row r="61" spans="23:38" ht="35.1" customHeight="1" x14ac:dyDescent="0.25">
      <c r="W61" s="20"/>
      <c r="Y61" s="20"/>
      <c r="AE61" s="20"/>
      <c r="AF61" s="20"/>
      <c r="AG61" s="20"/>
      <c r="AH61" s="20"/>
      <c r="AL61" s="23"/>
    </row>
    <row r="62" spans="23:38" ht="35.1" customHeight="1" x14ac:dyDescent="0.25">
      <c r="W62" s="20"/>
      <c r="Y62" s="20"/>
      <c r="AE62" s="20"/>
      <c r="AF62" s="20"/>
      <c r="AG62" s="20"/>
      <c r="AH62" s="20"/>
      <c r="AL62" s="23"/>
    </row>
    <row r="63" spans="23:38" ht="35.1" customHeight="1" x14ac:dyDescent="0.25">
      <c r="W63" s="20"/>
      <c r="Y63" s="20"/>
      <c r="AE63" s="20"/>
      <c r="AF63" s="20"/>
      <c r="AG63" s="20"/>
      <c r="AH63" s="20"/>
      <c r="AL63" s="23"/>
    </row>
    <row r="64" spans="23:38" ht="35.1" customHeight="1" x14ac:dyDescent="0.25">
      <c r="W64" s="20"/>
      <c r="Y64" s="20"/>
      <c r="AE64" s="20"/>
      <c r="AF64" s="20"/>
      <c r="AG64" s="20"/>
      <c r="AH64" s="20"/>
      <c r="AL64" s="23"/>
    </row>
    <row r="65" spans="23:38" ht="35.1" customHeight="1" x14ac:dyDescent="0.25">
      <c r="W65" s="20"/>
      <c r="Y65" s="20"/>
      <c r="AE65" s="20"/>
      <c r="AF65" s="20"/>
      <c r="AG65" s="20"/>
      <c r="AH65" s="20"/>
      <c r="AL65" s="23"/>
    </row>
    <row r="66" spans="23:38" ht="35.1" customHeight="1" x14ac:dyDescent="0.25">
      <c r="W66" s="20"/>
      <c r="Y66" s="20"/>
      <c r="AE66" s="20"/>
      <c r="AF66" s="20"/>
      <c r="AG66" s="20"/>
      <c r="AH66" s="20"/>
      <c r="AL66" s="23"/>
    </row>
    <row r="67" spans="23:38" ht="35.1" customHeight="1" x14ac:dyDescent="0.25">
      <c r="W67" s="20"/>
      <c r="Y67" s="20"/>
      <c r="AE67" s="20"/>
      <c r="AF67" s="20"/>
      <c r="AG67" s="20"/>
      <c r="AH67" s="20"/>
      <c r="AL67" s="23"/>
    </row>
    <row r="68" spans="23:38" ht="35.1" customHeight="1" x14ac:dyDescent="0.25">
      <c r="W68" s="20"/>
      <c r="Y68" s="20"/>
      <c r="AE68" s="20"/>
      <c r="AF68" s="20"/>
      <c r="AG68" s="20"/>
      <c r="AH68" s="20"/>
      <c r="AL68" s="23"/>
    </row>
    <row r="69" spans="23:38" ht="35.1" customHeight="1" x14ac:dyDescent="0.25">
      <c r="W69" s="20"/>
      <c r="Y69" s="20"/>
      <c r="AE69" s="20"/>
      <c r="AF69" s="20"/>
      <c r="AG69" s="20"/>
      <c r="AH69" s="20"/>
      <c r="AL69" s="23"/>
    </row>
    <row r="70" spans="23:38" ht="35.1" customHeight="1" x14ac:dyDescent="0.25">
      <c r="W70" s="20"/>
      <c r="Y70" s="20"/>
      <c r="AE70" s="20"/>
      <c r="AF70" s="20"/>
      <c r="AG70" s="20"/>
      <c r="AH70" s="20"/>
      <c r="AL70" s="23"/>
    </row>
    <row r="71" spans="23:38" ht="35.1" customHeight="1" x14ac:dyDescent="0.25">
      <c r="W71" s="20"/>
      <c r="Y71" s="20"/>
      <c r="AE71" s="20"/>
      <c r="AF71" s="20"/>
      <c r="AG71" s="20"/>
      <c r="AH71" s="20"/>
      <c r="AL71" s="23"/>
    </row>
    <row r="72" spans="23:38" ht="35.1" customHeight="1" x14ac:dyDescent="0.25">
      <c r="W72" s="20"/>
      <c r="Y72" s="20"/>
      <c r="AE72" s="20"/>
      <c r="AF72" s="20"/>
      <c r="AG72" s="20"/>
      <c r="AH72" s="20"/>
      <c r="AL72" s="23"/>
    </row>
    <row r="73" spans="23:38" ht="35.1" customHeight="1" x14ac:dyDescent="0.25">
      <c r="W73" s="20"/>
      <c r="Y73" s="20"/>
      <c r="AE73" s="20"/>
      <c r="AF73" s="20"/>
      <c r="AG73" s="20"/>
      <c r="AH73" s="20"/>
      <c r="AL73" s="23"/>
    </row>
    <row r="74" spans="23:38" ht="35.1" customHeight="1" x14ac:dyDescent="0.25">
      <c r="W74" s="20"/>
      <c r="Y74" s="20"/>
      <c r="AE74" s="20"/>
      <c r="AF74" s="20"/>
      <c r="AG74" s="20"/>
      <c r="AH74" s="20"/>
      <c r="AL74" s="23"/>
    </row>
    <row r="75" spans="23:38" ht="35.1" customHeight="1" x14ac:dyDescent="0.25">
      <c r="W75" s="20"/>
      <c r="Y75" s="20"/>
      <c r="AE75" s="20"/>
      <c r="AF75" s="20"/>
      <c r="AG75" s="20"/>
      <c r="AH75" s="20"/>
      <c r="AL75" s="23"/>
    </row>
    <row r="76" spans="23:38" ht="35.1" customHeight="1" x14ac:dyDescent="0.25">
      <c r="W76" s="20"/>
      <c r="Y76" s="20"/>
      <c r="AE76" s="20"/>
      <c r="AF76" s="20"/>
      <c r="AG76" s="20"/>
      <c r="AH76" s="20"/>
      <c r="AL76" s="23"/>
    </row>
    <row r="77" spans="23:38" ht="35.1" customHeight="1" x14ac:dyDescent="0.25">
      <c r="W77" s="20"/>
      <c r="Y77" s="20"/>
      <c r="AE77" s="20"/>
      <c r="AF77" s="20"/>
      <c r="AG77" s="20"/>
      <c r="AH77" s="20"/>
      <c r="AL77" s="23"/>
    </row>
    <row r="78" spans="23:38" ht="35.1" customHeight="1" x14ac:dyDescent="0.25">
      <c r="W78" s="20"/>
      <c r="Y78" s="20"/>
      <c r="AE78" s="20"/>
      <c r="AF78" s="20"/>
      <c r="AG78" s="20"/>
      <c r="AH78" s="20"/>
      <c r="AL78" s="23"/>
    </row>
    <row r="79" spans="23:38" ht="35.1" customHeight="1" x14ac:dyDescent="0.25">
      <c r="W79" s="20"/>
      <c r="Y79" s="20"/>
      <c r="AE79" s="20"/>
      <c r="AF79" s="20"/>
      <c r="AG79" s="20"/>
      <c r="AH79" s="20"/>
      <c r="AL79" s="23"/>
    </row>
    <row r="80" spans="23:38" ht="35.1" customHeight="1" x14ac:dyDescent="0.25">
      <c r="W80" s="20"/>
      <c r="Y80" s="20"/>
      <c r="AE80" s="20"/>
      <c r="AF80" s="20"/>
      <c r="AG80" s="20"/>
      <c r="AH80" s="20"/>
      <c r="AL80" s="23"/>
    </row>
    <row r="81" spans="23:38" ht="35.1" customHeight="1" x14ac:dyDescent="0.25">
      <c r="W81" s="20"/>
      <c r="Y81" s="20"/>
      <c r="AE81" s="20"/>
      <c r="AF81" s="20"/>
      <c r="AG81" s="20"/>
      <c r="AH81" s="20"/>
      <c r="AL81" s="23"/>
    </row>
    <row r="82" spans="23:38" ht="35.1" customHeight="1" x14ac:dyDescent="0.25">
      <c r="W82" s="20"/>
      <c r="Y82" s="20"/>
      <c r="AE82" s="20"/>
      <c r="AF82" s="20"/>
      <c r="AG82" s="20"/>
      <c r="AH82" s="20"/>
      <c r="AL82" s="23"/>
    </row>
    <row r="83" spans="23:38" ht="35.1" customHeight="1" x14ac:dyDescent="0.25">
      <c r="W83" s="20"/>
      <c r="Y83" s="20"/>
      <c r="AE83" s="20"/>
      <c r="AF83" s="20"/>
      <c r="AG83" s="20"/>
      <c r="AH83" s="20"/>
      <c r="AL83" s="23"/>
    </row>
    <row r="84" spans="23:38" ht="35.1" customHeight="1" x14ac:dyDescent="0.25">
      <c r="W84" s="20"/>
      <c r="Y84" s="20"/>
      <c r="AE84" s="20"/>
      <c r="AF84" s="20"/>
      <c r="AG84" s="20"/>
      <c r="AH84" s="20"/>
      <c r="AL84" s="23"/>
    </row>
    <row r="85" spans="23:38" ht="35.1" customHeight="1" x14ac:dyDescent="0.25">
      <c r="W85" s="20"/>
      <c r="Y85" s="20"/>
      <c r="AE85" s="20"/>
      <c r="AF85" s="20"/>
      <c r="AG85" s="20"/>
      <c r="AH85" s="20"/>
      <c r="AL85" s="23"/>
    </row>
    <row r="86" spans="23:38" ht="35.1" customHeight="1" x14ac:dyDescent="0.25">
      <c r="W86" s="20"/>
      <c r="Y86" s="20"/>
      <c r="AE86" s="20"/>
      <c r="AF86" s="20"/>
      <c r="AG86" s="20"/>
      <c r="AH86" s="20"/>
      <c r="AL86" s="23"/>
    </row>
    <row r="87" spans="23:38" ht="35.1" customHeight="1" x14ac:dyDescent="0.25">
      <c r="W87" s="20"/>
      <c r="Y87" s="20"/>
      <c r="AE87" s="20"/>
      <c r="AF87" s="20"/>
      <c r="AG87" s="20"/>
      <c r="AH87" s="20"/>
      <c r="AL87" s="23"/>
    </row>
    <row r="88" spans="23:38" ht="35.1" customHeight="1" x14ac:dyDescent="0.25">
      <c r="W88" s="20"/>
      <c r="Y88" s="20"/>
      <c r="AE88" s="20"/>
      <c r="AF88" s="20"/>
      <c r="AG88" s="20"/>
      <c r="AH88" s="20"/>
      <c r="AL88" s="23"/>
    </row>
    <row r="89" spans="23:38" ht="35.1" customHeight="1" x14ac:dyDescent="0.25">
      <c r="W89" s="20"/>
      <c r="Y89" s="20"/>
      <c r="AE89" s="20"/>
      <c r="AF89" s="20"/>
      <c r="AG89" s="20"/>
      <c r="AH89" s="20"/>
      <c r="AL89" s="23"/>
    </row>
    <row r="90" spans="23:38" ht="35.1" customHeight="1" x14ac:dyDescent="0.25">
      <c r="W90" s="20"/>
      <c r="Y90" s="20"/>
      <c r="AE90" s="20"/>
      <c r="AF90" s="20"/>
      <c r="AG90" s="20"/>
      <c r="AH90" s="20"/>
      <c r="AL90" s="23"/>
    </row>
    <row r="91" spans="23:38" ht="35.1" customHeight="1" x14ac:dyDescent="0.25">
      <c r="W91" s="20"/>
      <c r="Y91" s="20"/>
      <c r="AE91" s="20"/>
      <c r="AF91" s="20"/>
      <c r="AG91" s="20"/>
      <c r="AH91" s="20"/>
      <c r="AL91" s="23"/>
    </row>
    <row r="92" spans="23:38" ht="35.1" customHeight="1" x14ac:dyDescent="0.25">
      <c r="W92" s="20"/>
      <c r="Y92" s="20"/>
      <c r="AE92" s="20"/>
      <c r="AF92" s="20"/>
      <c r="AG92" s="20"/>
      <c r="AH92" s="20"/>
      <c r="AL92" s="23"/>
    </row>
    <row r="93" spans="23:38" ht="35.1" customHeight="1" x14ac:dyDescent="0.25">
      <c r="W93" s="20"/>
      <c r="Y93" s="20"/>
      <c r="AE93" s="20"/>
      <c r="AF93" s="20"/>
      <c r="AG93" s="20"/>
      <c r="AH93" s="20"/>
      <c r="AL93" s="23"/>
    </row>
    <row r="94" spans="23:38" ht="35.1" customHeight="1" x14ac:dyDescent="0.25">
      <c r="W94" s="20"/>
      <c r="Y94" s="20"/>
      <c r="AE94" s="20"/>
      <c r="AF94" s="20"/>
      <c r="AG94" s="20"/>
      <c r="AH94" s="20"/>
      <c r="AL94" s="23"/>
    </row>
    <row r="95" spans="23:38" ht="35.1" customHeight="1" x14ac:dyDescent="0.25">
      <c r="W95" s="20"/>
      <c r="Y95" s="20"/>
      <c r="AE95" s="20"/>
      <c r="AF95" s="20"/>
      <c r="AG95" s="20"/>
      <c r="AH95" s="20"/>
      <c r="AL95" s="23"/>
    </row>
    <row r="96" spans="23:38" ht="35.1" customHeight="1" x14ac:dyDescent="0.25">
      <c r="W96" s="20"/>
      <c r="Y96" s="20"/>
      <c r="AE96" s="20"/>
      <c r="AF96" s="20"/>
      <c r="AG96" s="20"/>
      <c r="AH96" s="20"/>
      <c r="AL96" s="23"/>
    </row>
    <row r="97" spans="23:38" ht="35.1" customHeight="1" x14ac:dyDescent="0.25">
      <c r="W97" s="20"/>
      <c r="Y97" s="20"/>
      <c r="AE97" s="20"/>
      <c r="AF97" s="20"/>
      <c r="AG97" s="20"/>
      <c r="AH97" s="20"/>
      <c r="AL97" s="23"/>
    </row>
    <row r="98" spans="23:38" ht="35.1" customHeight="1" x14ac:dyDescent="0.25">
      <c r="W98" s="20"/>
      <c r="Y98" s="20"/>
      <c r="AE98" s="20"/>
      <c r="AF98" s="20"/>
      <c r="AG98" s="20"/>
      <c r="AH98" s="20"/>
      <c r="AL98" s="23"/>
    </row>
    <row r="99" spans="23:38" ht="35.1" customHeight="1" x14ac:dyDescent="0.25">
      <c r="W99" s="20"/>
      <c r="Y99" s="20"/>
      <c r="AE99" s="20"/>
      <c r="AF99" s="20"/>
      <c r="AG99" s="20"/>
      <c r="AH99" s="20"/>
      <c r="AL99" s="23"/>
    </row>
    <row r="100" spans="23:38" ht="35.1" customHeight="1" x14ac:dyDescent="0.25">
      <c r="W100" s="20"/>
      <c r="Y100" s="20"/>
      <c r="AE100" s="20"/>
      <c r="AF100" s="20"/>
      <c r="AG100" s="20"/>
      <c r="AH100" s="20"/>
      <c r="AL100" s="23"/>
    </row>
    <row r="101" spans="23:38" ht="35.1" customHeight="1" x14ac:dyDescent="0.25">
      <c r="W101" s="20"/>
      <c r="Y101" s="20"/>
      <c r="AE101" s="20"/>
      <c r="AF101" s="20"/>
      <c r="AG101" s="20"/>
      <c r="AH101" s="20"/>
      <c r="AL101" s="23"/>
    </row>
    <row r="102" spans="23:38" ht="35.1" customHeight="1" x14ac:dyDescent="0.25">
      <c r="W102" s="20"/>
      <c r="Y102" s="20"/>
      <c r="AE102" s="20"/>
      <c r="AF102" s="20"/>
      <c r="AG102" s="20"/>
      <c r="AH102" s="20"/>
      <c r="AL102" s="23"/>
    </row>
    <row r="103" spans="23:38" ht="35.1" customHeight="1" x14ac:dyDescent="0.25">
      <c r="W103" s="20"/>
      <c r="Y103" s="20"/>
      <c r="AE103" s="20"/>
      <c r="AF103" s="20"/>
      <c r="AG103" s="20"/>
      <c r="AH103" s="20"/>
      <c r="AL103" s="23"/>
    </row>
    <row r="104" spans="23:38" ht="35.1" customHeight="1" x14ac:dyDescent="0.25">
      <c r="W104" s="20"/>
      <c r="Y104" s="20"/>
      <c r="AE104" s="20"/>
      <c r="AF104" s="20"/>
      <c r="AG104" s="20"/>
      <c r="AH104" s="20"/>
      <c r="AL104" s="23"/>
    </row>
    <row r="105" spans="23:38" ht="35.1" customHeight="1" x14ac:dyDescent="0.25">
      <c r="W105" s="20"/>
      <c r="Y105" s="20"/>
      <c r="AE105" s="20"/>
      <c r="AF105" s="20"/>
      <c r="AG105" s="20"/>
      <c r="AH105" s="20"/>
      <c r="AL105" s="23"/>
    </row>
    <row r="106" spans="23:38" ht="35.1" customHeight="1" x14ac:dyDescent="0.25">
      <c r="W106" s="20"/>
      <c r="Y106" s="20"/>
      <c r="AE106" s="20"/>
      <c r="AF106" s="20"/>
      <c r="AG106" s="20"/>
      <c r="AH106" s="20"/>
      <c r="AL106" s="23"/>
    </row>
    <row r="107" spans="23:38" ht="35.1" customHeight="1" x14ac:dyDescent="0.25">
      <c r="W107" s="20"/>
      <c r="Y107" s="20"/>
      <c r="AE107" s="20"/>
      <c r="AF107" s="20"/>
      <c r="AG107" s="20"/>
      <c r="AH107" s="20"/>
      <c r="AL107" s="23"/>
    </row>
    <row r="108" spans="23:38" ht="35.1" customHeight="1" x14ac:dyDescent="0.25">
      <c r="W108" s="20"/>
      <c r="Y108" s="20"/>
      <c r="AE108" s="20"/>
      <c r="AF108" s="20"/>
      <c r="AG108" s="20"/>
      <c r="AH108" s="20"/>
      <c r="AL108" s="23"/>
    </row>
    <row r="109" spans="23:38" ht="35.1" customHeight="1" x14ac:dyDescent="0.25">
      <c r="W109" s="20"/>
      <c r="Y109" s="20"/>
      <c r="AE109" s="20"/>
      <c r="AF109" s="20"/>
      <c r="AG109" s="20"/>
      <c r="AH109" s="20"/>
      <c r="AL109" s="23"/>
    </row>
    <row r="110" spans="23:38" ht="35.1" customHeight="1" x14ac:dyDescent="0.25">
      <c r="W110" s="20"/>
      <c r="Y110" s="20"/>
      <c r="AE110" s="20"/>
      <c r="AF110" s="20"/>
      <c r="AG110" s="20"/>
      <c r="AH110" s="20"/>
      <c r="AL110" s="23"/>
    </row>
    <row r="111" spans="23:38" ht="35.1" customHeight="1" x14ac:dyDescent="0.25">
      <c r="W111" s="20"/>
      <c r="Y111" s="20"/>
      <c r="AE111" s="20"/>
      <c r="AF111" s="20"/>
      <c r="AG111" s="20"/>
      <c r="AH111" s="20"/>
      <c r="AL111" s="23"/>
    </row>
    <row r="112" spans="23:38" ht="35.1" customHeight="1" x14ac:dyDescent="0.25">
      <c r="W112" s="20"/>
      <c r="Y112" s="20"/>
      <c r="AE112" s="20"/>
      <c r="AF112" s="20"/>
      <c r="AG112" s="20"/>
      <c r="AH112" s="20"/>
      <c r="AL112" s="23"/>
    </row>
    <row r="113" spans="23:38" ht="35.1" customHeight="1" x14ac:dyDescent="0.25">
      <c r="W113" s="20"/>
      <c r="Y113" s="20"/>
      <c r="AE113" s="20"/>
      <c r="AF113" s="20"/>
      <c r="AG113" s="20"/>
      <c r="AH113" s="20"/>
      <c r="AL113" s="23"/>
    </row>
    <row r="114" spans="23:38" ht="35.1" customHeight="1" x14ac:dyDescent="0.25">
      <c r="W114" s="20"/>
      <c r="Y114" s="20"/>
      <c r="AE114" s="20"/>
      <c r="AF114" s="20"/>
      <c r="AG114" s="20"/>
      <c r="AH114" s="20"/>
      <c r="AL114" s="23"/>
    </row>
    <row r="115" spans="23:38" ht="35.1" customHeight="1" x14ac:dyDescent="0.25">
      <c r="W115" s="20"/>
      <c r="Y115" s="20"/>
      <c r="AE115" s="20"/>
      <c r="AF115" s="20"/>
      <c r="AG115" s="20"/>
      <c r="AH115" s="20"/>
      <c r="AL115" s="23"/>
    </row>
    <row r="116" spans="23:38" ht="35.1" customHeight="1" x14ac:dyDescent="0.25">
      <c r="W116" s="20"/>
      <c r="Y116" s="20"/>
      <c r="AE116" s="20"/>
      <c r="AF116" s="20"/>
      <c r="AG116" s="20"/>
      <c r="AH116" s="20"/>
      <c r="AL116" s="23"/>
    </row>
    <row r="117" spans="23:38" ht="35.1" customHeight="1" x14ac:dyDescent="0.25">
      <c r="W117" s="20"/>
      <c r="Y117" s="20"/>
      <c r="AE117" s="20"/>
      <c r="AF117" s="20"/>
      <c r="AG117" s="20"/>
      <c r="AH117" s="20"/>
      <c r="AL117" s="23"/>
    </row>
    <row r="118" spans="23:38" ht="35.1" customHeight="1" x14ac:dyDescent="0.25">
      <c r="W118" s="20"/>
      <c r="Y118" s="20"/>
      <c r="AE118" s="20"/>
      <c r="AF118" s="20"/>
      <c r="AG118" s="20"/>
      <c r="AH118" s="20"/>
      <c r="AL118" s="23"/>
    </row>
    <row r="119" spans="23:38" ht="35.1" customHeight="1" x14ac:dyDescent="0.25">
      <c r="W119" s="20"/>
      <c r="Y119" s="20"/>
      <c r="AE119" s="20"/>
      <c r="AF119" s="20"/>
      <c r="AG119" s="20"/>
      <c r="AH119" s="20"/>
      <c r="AL119" s="23"/>
    </row>
    <row r="120" spans="23:38" ht="35.1" customHeight="1" x14ac:dyDescent="0.25">
      <c r="W120" s="20"/>
      <c r="Y120" s="20"/>
      <c r="AE120" s="20"/>
      <c r="AF120" s="20"/>
      <c r="AG120" s="20"/>
      <c r="AH120" s="20"/>
      <c r="AL120" s="23"/>
    </row>
    <row r="121" spans="23:38" ht="35.1" customHeight="1" x14ac:dyDescent="0.25">
      <c r="W121" s="20"/>
      <c r="Y121" s="20"/>
      <c r="AE121" s="20"/>
      <c r="AF121" s="20"/>
      <c r="AG121" s="20"/>
      <c r="AH121" s="20"/>
      <c r="AL121" s="23"/>
    </row>
    <row r="122" spans="23:38" ht="35.1" customHeight="1" x14ac:dyDescent="0.25">
      <c r="W122" s="20"/>
      <c r="Y122" s="20"/>
      <c r="AE122" s="20"/>
      <c r="AF122" s="20"/>
      <c r="AG122" s="20"/>
      <c r="AH122" s="20"/>
      <c r="AL122" s="23"/>
    </row>
    <row r="123" spans="23:38" ht="35.1" customHeight="1" x14ac:dyDescent="0.25">
      <c r="W123" s="20"/>
      <c r="Y123" s="20"/>
      <c r="AE123" s="20"/>
      <c r="AF123" s="20"/>
      <c r="AG123" s="20"/>
      <c r="AH123" s="20"/>
      <c r="AL123" s="23"/>
    </row>
    <row r="124" spans="23:38" ht="35.1" customHeight="1" x14ac:dyDescent="0.25">
      <c r="W124" s="20"/>
      <c r="Y124" s="20"/>
      <c r="AE124" s="20"/>
      <c r="AF124" s="20"/>
      <c r="AG124" s="20"/>
      <c r="AH124" s="20"/>
      <c r="AL124" s="23"/>
    </row>
    <row r="125" spans="23:38" ht="35.1" customHeight="1" x14ac:dyDescent="0.25">
      <c r="W125" s="20"/>
      <c r="Y125" s="20"/>
      <c r="AE125" s="20"/>
      <c r="AF125" s="20"/>
      <c r="AG125" s="20"/>
      <c r="AH125" s="20"/>
      <c r="AL125" s="23"/>
    </row>
    <row r="126" spans="23:38" ht="35.1" customHeight="1" x14ac:dyDescent="0.25">
      <c r="W126" s="20"/>
      <c r="Y126" s="20"/>
      <c r="AE126" s="20"/>
      <c r="AF126" s="20"/>
      <c r="AG126" s="20"/>
      <c r="AH126" s="20"/>
      <c r="AL126" s="23"/>
    </row>
    <row r="127" spans="23:38" ht="35.1" customHeight="1" x14ac:dyDescent="0.25">
      <c r="W127" s="20"/>
      <c r="Y127" s="20"/>
      <c r="AE127" s="20"/>
      <c r="AF127" s="20"/>
      <c r="AG127" s="20"/>
      <c r="AH127" s="20"/>
      <c r="AL127" s="23"/>
    </row>
    <row r="128" spans="23:38" ht="35.1" customHeight="1" x14ac:dyDescent="0.25">
      <c r="W128" s="20"/>
      <c r="Y128" s="20"/>
      <c r="AE128" s="20"/>
      <c r="AF128" s="20"/>
      <c r="AG128" s="20"/>
      <c r="AH128" s="20"/>
      <c r="AL128" s="23"/>
    </row>
    <row r="129" spans="23:38" ht="35.1" customHeight="1" x14ac:dyDescent="0.25">
      <c r="W129" s="20"/>
      <c r="Y129" s="20"/>
      <c r="AE129" s="20"/>
      <c r="AF129" s="20"/>
      <c r="AG129" s="20"/>
      <c r="AH129" s="20"/>
      <c r="AL129" s="23"/>
    </row>
    <row r="130" spans="23:38" ht="35.1" customHeight="1" x14ac:dyDescent="0.25">
      <c r="W130" s="20"/>
      <c r="Y130" s="20"/>
      <c r="AE130" s="20"/>
      <c r="AF130" s="20"/>
      <c r="AG130" s="20"/>
      <c r="AH130" s="20"/>
      <c r="AL130" s="23"/>
    </row>
    <row r="131" spans="23:38" ht="35.1" customHeight="1" x14ac:dyDescent="0.25">
      <c r="W131" s="20"/>
      <c r="Y131" s="20"/>
      <c r="AE131" s="20"/>
      <c r="AF131" s="20"/>
      <c r="AG131" s="20"/>
      <c r="AH131" s="20"/>
      <c r="AL131" s="23"/>
    </row>
    <row r="132" spans="23:38" ht="35.1" customHeight="1" x14ac:dyDescent="0.25">
      <c r="W132" s="20"/>
      <c r="Y132" s="20"/>
      <c r="AE132" s="20"/>
      <c r="AF132" s="20"/>
      <c r="AG132" s="20"/>
      <c r="AH132" s="20"/>
      <c r="AL132" s="23"/>
    </row>
    <row r="133" spans="23:38" ht="35.1" customHeight="1" x14ac:dyDescent="0.25">
      <c r="W133" s="20"/>
      <c r="Y133" s="20"/>
      <c r="AE133" s="20"/>
      <c r="AF133" s="20"/>
      <c r="AG133" s="20"/>
      <c r="AH133" s="20"/>
      <c r="AL133" s="23"/>
    </row>
    <row r="134" spans="23:38" ht="35.1" customHeight="1" x14ac:dyDescent="0.25">
      <c r="W134" s="20"/>
      <c r="Y134" s="20"/>
      <c r="AE134" s="20"/>
      <c r="AF134" s="20"/>
      <c r="AG134" s="20"/>
      <c r="AH134" s="20"/>
      <c r="AL134" s="23"/>
    </row>
    <row r="135" spans="23:38" ht="35.1" customHeight="1" x14ac:dyDescent="0.25">
      <c r="W135" s="20"/>
      <c r="Y135" s="20"/>
      <c r="AE135" s="20"/>
      <c r="AF135" s="20"/>
      <c r="AG135" s="20"/>
      <c r="AH135" s="20"/>
      <c r="AL135" s="23"/>
    </row>
    <row r="136" spans="23:38" ht="35.1" customHeight="1" x14ac:dyDescent="0.25">
      <c r="W136" s="20"/>
      <c r="Y136" s="20"/>
      <c r="AE136" s="20"/>
      <c r="AF136" s="20"/>
      <c r="AG136" s="20"/>
      <c r="AH136" s="20"/>
      <c r="AL136" s="23"/>
    </row>
    <row r="137" spans="23:38" ht="35.1" customHeight="1" x14ac:dyDescent="0.25">
      <c r="W137" s="20"/>
      <c r="Y137" s="20"/>
      <c r="AE137" s="20"/>
      <c r="AF137" s="20"/>
      <c r="AG137" s="20"/>
      <c r="AH137" s="20"/>
      <c r="AL137" s="23"/>
    </row>
    <row r="138" spans="23:38" ht="35.1" customHeight="1" x14ac:dyDescent="0.25">
      <c r="W138" s="20"/>
      <c r="Y138" s="20"/>
      <c r="AE138" s="20"/>
      <c r="AF138" s="20"/>
      <c r="AG138" s="20"/>
      <c r="AH138" s="20"/>
      <c r="AL138" s="23"/>
    </row>
    <row r="139" spans="23:38" ht="35.1" customHeight="1" x14ac:dyDescent="0.25">
      <c r="W139" s="20"/>
      <c r="Y139" s="20"/>
      <c r="AE139" s="20"/>
      <c r="AF139" s="20"/>
      <c r="AG139" s="20"/>
      <c r="AH139" s="20"/>
      <c r="AL139" s="23"/>
    </row>
    <row r="140" spans="23:38" ht="35.1" customHeight="1" x14ac:dyDescent="0.25">
      <c r="W140" s="20"/>
      <c r="Y140" s="20"/>
      <c r="AE140" s="20"/>
      <c r="AF140" s="20"/>
      <c r="AG140" s="20"/>
      <c r="AH140" s="20"/>
      <c r="AL140" s="23"/>
    </row>
    <row r="141" spans="23:38" ht="35.1" customHeight="1" x14ac:dyDescent="0.25">
      <c r="W141" s="20"/>
      <c r="Y141" s="20"/>
      <c r="AE141" s="20"/>
      <c r="AF141" s="20"/>
      <c r="AG141" s="20"/>
      <c r="AH141" s="20"/>
      <c r="AL141" s="23"/>
    </row>
    <row r="142" spans="23:38" ht="35.1" customHeight="1" x14ac:dyDescent="0.25">
      <c r="W142" s="20"/>
      <c r="Y142" s="20"/>
      <c r="AE142" s="20"/>
      <c r="AF142" s="20"/>
      <c r="AG142" s="20"/>
      <c r="AH142" s="20"/>
      <c r="AL142" s="23"/>
    </row>
    <row r="143" spans="23:38" ht="35.1" customHeight="1" x14ac:dyDescent="0.25">
      <c r="W143" s="20"/>
      <c r="Y143" s="20"/>
      <c r="AE143" s="20"/>
      <c r="AF143" s="20"/>
      <c r="AG143" s="20"/>
      <c r="AH143" s="20"/>
      <c r="AL143" s="23"/>
    </row>
    <row r="144" spans="23:38" ht="35.1" customHeight="1" x14ac:dyDescent="0.25">
      <c r="W144" s="20"/>
      <c r="Y144" s="20"/>
      <c r="AE144" s="20"/>
      <c r="AF144" s="20"/>
      <c r="AG144" s="20"/>
      <c r="AH144" s="20"/>
      <c r="AL144" s="23"/>
    </row>
    <row r="145" spans="23:38" ht="35.1" customHeight="1" x14ac:dyDescent="0.25">
      <c r="W145" s="20"/>
      <c r="Y145" s="20"/>
      <c r="AE145" s="20"/>
      <c r="AF145" s="20"/>
      <c r="AG145" s="20"/>
      <c r="AH145" s="20"/>
      <c r="AL145" s="23"/>
    </row>
    <row r="146" spans="23:38" ht="35.1" customHeight="1" x14ac:dyDescent="0.25">
      <c r="W146" s="20"/>
      <c r="Y146" s="20"/>
      <c r="AE146" s="20"/>
      <c r="AF146" s="20"/>
      <c r="AG146" s="20"/>
      <c r="AH146" s="20"/>
      <c r="AL146" s="23"/>
    </row>
    <row r="147" spans="23:38" ht="35.1" customHeight="1" x14ac:dyDescent="0.25">
      <c r="W147" s="20"/>
      <c r="Y147" s="20"/>
      <c r="AE147" s="20"/>
      <c r="AF147" s="20"/>
      <c r="AG147" s="20"/>
      <c r="AH147" s="20"/>
      <c r="AL147" s="23"/>
    </row>
    <row r="148" spans="23:38" ht="35.1" customHeight="1" x14ac:dyDescent="0.25">
      <c r="W148" s="20"/>
      <c r="Y148" s="20"/>
      <c r="AE148" s="20"/>
      <c r="AF148" s="20"/>
      <c r="AG148" s="20"/>
      <c r="AH148" s="20"/>
      <c r="AL148" s="23"/>
    </row>
    <row r="149" spans="23:38" ht="35.1" customHeight="1" x14ac:dyDescent="0.25">
      <c r="W149" s="20"/>
      <c r="Y149" s="20"/>
      <c r="AE149" s="20"/>
      <c r="AF149" s="20"/>
      <c r="AG149" s="20"/>
      <c r="AH149" s="20"/>
      <c r="AL149" s="23"/>
    </row>
    <row r="150" spans="23:38" ht="35.1" customHeight="1" x14ac:dyDescent="0.25">
      <c r="W150" s="20"/>
      <c r="Y150" s="20"/>
      <c r="AE150" s="20"/>
      <c r="AF150" s="20"/>
      <c r="AG150" s="20"/>
      <c r="AH150" s="20"/>
      <c r="AL150" s="23"/>
    </row>
    <row r="151" spans="23:38" ht="35.1" customHeight="1" x14ac:dyDescent="0.25">
      <c r="W151" s="20"/>
      <c r="Y151" s="20"/>
      <c r="AE151" s="20"/>
      <c r="AF151" s="20"/>
      <c r="AG151" s="20"/>
      <c r="AH151" s="20"/>
      <c r="AL151" s="23"/>
    </row>
    <row r="152" spans="23:38" ht="35.1" customHeight="1" x14ac:dyDescent="0.25">
      <c r="W152" s="20"/>
      <c r="Y152" s="20"/>
      <c r="AE152" s="20"/>
      <c r="AF152" s="20"/>
      <c r="AG152" s="20"/>
      <c r="AH152" s="20"/>
      <c r="AL152" s="23"/>
    </row>
    <row r="153" spans="23:38" ht="35.1" customHeight="1" x14ac:dyDescent="0.25">
      <c r="W153" s="20"/>
      <c r="Y153" s="20"/>
      <c r="AE153" s="20"/>
      <c r="AF153" s="20"/>
      <c r="AG153" s="20"/>
      <c r="AH153" s="20"/>
      <c r="AL153" s="23"/>
    </row>
    <row r="154" spans="23:38" ht="35.1" customHeight="1" x14ac:dyDescent="0.25">
      <c r="W154" s="20"/>
      <c r="Y154" s="20"/>
      <c r="AE154" s="20"/>
      <c r="AF154" s="20"/>
      <c r="AG154" s="20"/>
      <c r="AH154" s="20"/>
      <c r="AL154" s="23"/>
    </row>
    <row r="155" spans="23:38" ht="35.1" customHeight="1" x14ac:dyDescent="0.25">
      <c r="W155" s="20"/>
      <c r="Y155" s="20"/>
      <c r="AE155" s="20"/>
      <c r="AF155" s="20"/>
      <c r="AG155" s="20"/>
      <c r="AH155" s="20"/>
      <c r="AL155" s="23"/>
    </row>
    <row r="156" spans="23:38" ht="35.1" customHeight="1" x14ac:dyDescent="0.25">
      <c r="W156" s="20"/>
      <c r="Y156" s="20"/>
      <c r="AE156" s="20"/>
      <c r="AF156" s="20"/>
      <c r="AG156" s="20"/>
      <c r="AH156" s="20"/>
      <c r="AL156" s="23"/>
    </row>
    <row r="157" spans="23:38" ht="35.1" customHeight="1" x14ac:dyDescent="0.25">
      <c r="W157" s="20"/>
      <c r="Y157" s="20"/>
      <c r="AE157" s="20"/>
      <c r="AF157" s="20"/>
      <c r="AG157" s="20"/>
      <c r="AH157" s="20"/>
      <c r="AL157" s="23"/>
    </row>
    <row r="158" spans="23:38" ht="35.1" customHeight="1" x14ac:dyDescent="0.25">
      <c r="W158" s="20"/>
      <c r="Y158" s="20"/>
      <c r="AE158" s="20"/>
      <c r="AF158" s="20"/>
      <c r="AG158" s="20"/>
      <c r="AH158" s="20"/>
      <c r="AL158" s="23"/>
    </row>
    <row r="159" spans="23:38" ht="35.1" customHeight="1" x14ac:dyDescent="0.25">
      <c r="W159" s="20"/>
      <c r="Y159" s="20"/>
      <c r="AE159" s="20"/>
      <c r="AF159" s="20"/>
      <c r="AG159" s="20"/>
      <c r="AH159" s="20"/>
      <c r="AL159" s="23"/>
    </row>
    <row r="160" spans="23:38" ht="35.1" customHeight="1" x14ac:dyDescent="0.25">
      <c r="W160" s="20"/>
      <c r="Y160" s="20"/>
      <c r="AE160" s="20"/>
      <c r="AF160" s="20"/>
      <c r="AG160" s="20"/>
      <c r="AH160" s="20"/>
      <c r="AL160" s="23"/>
    </row>
    <row r="161" spans="23:38" ht="35.1" customHeight="1" x14ac:dyDescent="0.25">
      <c r="W161" s="20"/>
      <c r="Y161" s="20"/>
      <c r="AE161" s="20"/>
      <c r="AF161" s="20"/>
      <c r="AG161" s="20"/>
      <c r="AH161" s="20"/>
      <c r="AL161" s="23"/>
    </row>
    <row r="162" spans="23:38" ht="35.1" customHeight="1" x14ac:dyDescent="0.25">
      <c r="W162" s="20"/>
      <c r="Y162" s="20"/>
      <c r="AE162" s="20"/>
      <c r="AF162" s="20"/>
      <c r="AG162" s="20"/>
      <c r="AH162" s="20"/>
      <c r="AL162" s="23"/>
    </row>
    <row r="163" spans="23:38" ht="35.1" customHeight="1" x14ac:dyDescent="0.25">
      <c r="W163" s="20"/>
      <c r="Y163" s="20"/>
      <c r="AE163" s="20"/>
      <c r="AF163" s="20"/>
      <c r="AG163" s="20"/>
      <c r="AH163" s="20"/>
      <c r="AL163" s="23"/>
    </row>
    <row r="164" spans="23:38" ht="35.1" customHeight="1" x14ac:dyDescent="0.25">
      <c r="W164" s="20"/>
      <c r="Y164" s="20"/>
      <c r="AE164" s="20"/>
      <c r="AF164" s="20"/>
      <c r="AG164" s="20"/>
      <c r="AH164" s="20"/>
      <c r="AL164" s="23"/>
    </row>
    <row r="165" spans="23:38" ht="35.1" customHeight="1" x14ac:dyDescent="0.25">
      <c r="W165" s="20"/>
      <c r="Y165" s="20"/>
      <c r="AE165" s="20"/>
      <c r="AF165" s="20"/>
      <c r="AG165" s="20"/>
      <c r="AH165" s="20"/>
      <c r="AL165" s="23"/>
    </row>
    <row r="166" spans="23:38" ht="35.1" customHeight="1" x14ac:dyDescent="0.25">
      <c r="W166" s="20"/>
      <c r="Y166" s="20"/>
      <c r="AE166" s="20"/>
      <c r="AF166" s="20"/>
      <c r="AG166" s="20"/>
      <c r="AH166" s="20"/>
      <c r="AL166" s="23"/>
    </row>
    <row r="167" spans="23:38" ht="35.1" customHeight="1" x14ac:dyDescent="0.25">
      <c r="W167" s="20"/>
      <c r="Y167" s="20"/>
      <c r="AE167" s="20"/>
      <c r="AF167" s="20"/>
      <c r="AG167" s="20"/>
      <c r="AH167" s="20"/>
      <c r="AL167" s="23"/>
    </row>
    <row r="168" spans="23:38" ht="35.1" customHeight="1" x14ac:dyDescent="0.25">
      <c r="W168" s="20"/>
      <c r="Y168" s="20"/>
      <c r="AE168" s="20"/>
      <c r="AF168" s="20"/>
      <c r="AG168" s="20"/>
      <c r="AH168" s="20"/>
      <c r="AL168" s="23"/>
    </row>
    <row r="169" spans="23:38" ht="35.1" customHeight="1" x14ac:dyDescent="0.25">
      <c r="W169" s="20"/>
      <c r="Y169" s="20"/>
      <c r="AE169" s="20"/>
      <c r="AF169" s="20"/>
      <c r="AG169" s="20"/>
      <c r="AH169" s="20"/>
      <c r="AL169" s="23"/>
    </row>
    <row r="170" spans="23:38" ht="35.1" customHeight="1" x14ac:dyDescent="0.25">
      <c r="W170" s="20"/>
      <c r="Y170" s="20"/>
      <c r="AE170" s="20"/>
      <c r="AF170" s="20"/>
      <c r="AG170" s="20"/>
      <c r="AH170" s="20"/>
      <c r="AL170" s="23"/>
    </row>
    <row r="171" spans="23:38" ht="35.1" customHeight="1" x14ac:dyDescent="0.25">
      <c r="W171" s="20"/>
      <c r="Y171" s="20"/>
      <c r="AE171" s="20"/>
      <c r="AF171" s="20"/>
      <c r="AG171" s="20"/>
      <c r="AH171" s="20"/>
      <c r="AL171" s="23"/>
    </row>
    <row r="172" spans="23:38" ht="35.1" customHeight="1" x14ac:dyDescent="0.25">
      <c r="W172" s="20"/>
      <c r="Y172" s="20"/>
      <c r="AE172" s="20"/>
      <c r="AF172" s="20"/>
      <c r="AG172" s="20"/>
      <c r="AH172" s="20"/>
      <c r="AL172" s="23"/>
    </row>
    <row r="173" spans="23:38" ht="35.1" customHeight="1" x14ac:dyDescent="0.25">
      <c r="W173" s="20"/>
      <c r="Y173" s="20"/>
      <c r="AE173" s="20"/>
      <c r="AF173" s="20"/>
      <c r="AG173" s="20"/>
      <c r="AH173" s="20"/>
      <c r="AL173" s="23"/>
    </row>
    <row r="174" spans="23:38" ht="35.1" customHeight="1" x14ac:dyDescent="0.25">
      <c r="W174" s="20"/>
      <c r="Y174" s="20"/>
      <c r="AE174" s="20"/>
      <c r="AF174" s="20"/>
      <c r="AG174" s="20"/>
      <c r="AH174" s="20"/>
      <c r="AL174" s="23"/>
    </row>
    <row r="175" spans="23:38" ht="35.1" customHeight="1" x14ac:dyDescent="0.25">
      <c r="W175" s="20"/>
      <c r="Y175" s="20"/>
      <c r="AE175" s="20"/>
      <c r="AF175" s="20"/>
      <c r="AG175" s="20"/>
      <c r="AH175" s="20"/>
      <c r="AL175" s="23"/>
    </row>
    <row r="176" spans="23:38" ht="35.1" customHeight="1" x14ac:dyDescent="0.25">
      <c r="W176" s="20"/>
      <c r="Y176" s="20"/>
      <c r="AE176" s="20"/>
      <c r="AF176" s="20"/>
      <c r="AG176" s="20"/>
      <c r="AH176" s="20"/>
      <c r="AL176" s="23"/>
    </row>
    <row r="177" spans="23:38" ht="35.1" customHeight="1" x14ac:dyDescent="0.25">
      <c r="W177" s="20"/>
      <c r="Y177" s="20"/>
      <c r="AE177" s="20"/>
      <c r="AF177" s="20"/>
      <c r="AG177" s="20"/>
      <c r="AH177" s="20"/>
      <c r="AL177" s="23"/>
    </row>
    <row r="178" spans="23:38" ht="35.1" customHeight="1" x14ac:dyDescent="0.25">
      <c r="W178" s="20"/>
      <c r="Y178" s="20"/>
      <c r="AE178" s="20"/>
      <c r="AF178" s="20"/>
      <c r="AG178" s="20"/>
      <c r="AH178" s="20"/>
      <c r="AL178" s="23"/>
    </row>
    <row r="179" spans="23:38" ht="35.1" customHeight="1" x14ac:dyDescent="0.25">
      <c r="W179" s="20"/>
      <c r="Y179" s="20"/>
      <c r="AE179" s="20"/>
      <c r="AF179" s="20"/>
      <c r="AG179" s="20"/>
      <c r="AH179" s="20"/>
      <c r="AL179" s="23"/>
    </row>
    <row r="180" spans="23:38" ht="35.1" customHeight="1" x14ac:dyDescent="0.25">
      <c r="W180" s="20"/>
      <c r="Y180" s="20"/>
      <c r="AE180" s="20"/>
      <c r="AF180" s="20"/>
      <c r="AG180" s="20"/>
      <c r="AH180" s="20"/>
      <c r="AL180" s="23"/>
    </row>
    <row r="181" spans="23:38" ht="35.1" customHeight="1" x14ac:dyDescent="0.25">
      <c r="W181" s="20"/>
      <c r="Y181" s="20"/>
      <c r="AE181" s="20"/>
      <c r="AF181" s="20"/>
      <c r="AG181" s="20"/>
      <c r="AH181" s="20"/>
      <c r="AL181" s="23"/>
    </row>
    <row r="182" spans="23:38" ht="35.1" customHeight="1" x14ac:dyDescent="0.25">
      <c r="W182" s="20"/>
      <c r="Y182" s="20"/>
      <c r="AE182" s="20"/>
      <c r="AF182" s="20"/>
      <c r="AG182" s="20"/>
      <c r="AH182" s="20"/>
      <c r="AL182" s="23"/>
    </row>
    <row r="183" spans="23:38" ht="35.1" customHeight="1" x14ac:dyDescent="0.25">
      <c r="W183" s="20"/>
      <c r="Y183" s="20"/>
      <c r="AE183" s="20"/>
      <c r="AF183" s="20"/>
      <c r="AG183" s="20"/>
      <c r="AH183" s="20"/>
      <c r="AL183" s="23"/>
    </row>
    <row r="184" spans="23:38" ht="35.1" customHeight="1" x14ac:dyDescent="0.25">
      <c r="W184" s="20"/>
      <c r="Y184" s="20"/>
      <c r="AE184" s="20"/>
      <c r="AF184" s="20"/>
      <c r="AG184" s="20"/>
      <c r="AH184" s="20"/>
      <c r="AL184" s="23"/>
    </row>
    <row r="185" spans="23:38" ht="35.1" customHeight="1" x14ac:dyDescent="0.25">
      <c r="W185" s="20"/>
      <c r="Y185" s="20"/>
      <c r="AE185" s="20"/>
      <c r="AF185" s="20"/>
      <c r="AG185" s="20"/>
      <c r="AH185" s="20"/>
      <c r="AL185" s="23"/>
    </row>
    <row r="186" spans="23:38" ht="35.1" customHeight="1" x14ac:dyDescent="0.25">
      <c r="W186" s="20"/>
      <c r="Y186" s="20"/>
      <c r="AE186" s="20"/>
      <c r="AF186" s="20"/>
      <c r="AG186" s="20"/>
      <c r="AH186" s="20"/>
      <c r="AL186" s="23"/>
    </row>
    <row r="187" spans="23:38" ht="35.1" customHeight="1" x14ac:dyDescent="0.25">
      <c r="W187" s="20"/>
      <c r="Y187" s="20"/>
      <c r="AE187" s="20"/>
      <c r="AF187" s="20"/>
      <c r="AG187" s="20"/>
      <c r="AH187" s="20"/>
      <c r="AL187" s="23"/>
    </row>
    <row r="188" spans="23:38" ht="35.1" customHeight="1" x14ac:dyDescent="0.25">
      <c r="W188" s="20"/>
      <c r="Y188" s="20"/>
      <c r="AE188" s="20"/>
      <c r="AF188" s="20"/>
      <c r="AG188" s="20"/>
      <c r="AH188" s="20"/>
      <c r="AL188" s="23"/>
    </row>
    <row r="189" spans="23:38" ht="35.1" customHeight="1" x14ac:dyDescent="0.25">
      <c r="W189" s="20"/>
      <c r="Y189" s="20"/>
      <c r="AE189" s="20"/>
      <c r="AF189" s="20"/>
      <c r="AG189" s="20"/>
      <c r="AH189" s="20"/>
      <c r="AL189" s="23"/>
    </row>
    <row r="190" spans="23:38" ht="35.1" customHeight="1" x14ac:dyDescent="0.25">
      <c r="W190" s="20"/>
      <c r="Y190" s="20"/>
      <c r="AE190" s="20"/>
      <c r="AF190" s="20"/>
      <c r="AG190" s="20"/>
      <c r="AH190" s="20"/>
      <c r="AL190" s="23"/>
    </row>
    <row r="191" spans="23:38" ht="35.1" customHeight="1" x14ac:dyDescent="0.25">
      <c r="W191" s="20"/>
      <c r="Y191" s="20"/>
      <c r="AE191" s="20"/>
      <c r="AF191" s="20"/>
      <c r="AG191" s="20"/>
      <c r="AH191" s="20"/>
      <c r="AL191" s="23"/>
    </row>
    <row r="192" spans="23:38" ht="35.1" customHeight="1" x14ac:dyDescent="0.25">
      <c r="W192" s="20"/>
      <c r="Y192" s="20"/>
      <c r="AE192" s="20"/>
      <c r="AF192" s="20"/>
      <c r="AG192" s="20"/>
      <c r="AH192" s="20"/>
      <c r="AL192" s="23"/>
    </row>
    <row r="193" spans="23:38" ht="35.1" customHeight="1" x14ac:dyDescent="0.25">
      <c r="W193" s="20"/>
      <c r="Y193" s="20"/>
      <c r="AE193" s="20"/>
      <c r="AF193" s="20"/>
      <c r="AG193" s="20"/>
      <c r="AH193" s="20"/>
      <c r="AL193" s="23"/>
    </row>
    <row r="194" spans="23:38" ht="35.1" customHeight="1" x14ac:dyDescent="0.25">
      <c r="W194" s="20"/>
      <c r="Y194" s="20"/>
      <c r="AE194" s="20"/>
      <c r="AF194" s="20"/>
      <c r="AG194" s="20"/>
      <c r="AH194" s="20"/>
      <c r="AL194" s="23"/>
    </row>
    <row r="195" spans="23:38" ht="35.1" customHeight="1" x14ac:dyDescent="0.25">
      <c r="W195" s="20"/>
      <c r="Y195" s="20"/>
      <c r="AE195" s="20"/>
      <c r="AF195" s="20"/>
      <c r="AG195" s="20"/>
      <c r="AH195" s="20"/>
      <c r="AL195" s="23"/>
    </row>
    <row r="196" spans="23:38" ht="35.1" customHeight="1" x14ac:dyDescent="0.25">
      <c r="W196" s="20"/>
      <c r="Y196" s="20"/>
      <c r="AE196" s="20"/>
      <c r="AF196" s="20"/>
      <c r="AG196" s="20"/>
      <c r="AH196" s="20"/>
      <c r="AL196" s="23"/>
    </row>
    <row r="197" spans="23:38" ht="35.1" customHeight="1" x14ac:dyDescent="0.25">
      <c r="W197" s="20"/>
      <c r="Y197" s="20"/>
      <c r="AE197" s="20"/>
      <c r="AF197" s="20"/>
      <c r="AG197" s="20"/>
      <c r="AH197" s="20"/>
      <c r="AL197" s="23"/>
    </row>
    <row r="198" spans="23:38" ht="35.1" customHeight="1" x14ac:dyDescent="0.25">
      <c r="W198" s="20"/>
      <c r="Y198" s="20"/>
      <c r="AE198" s="20"/>
      <c r="AF198" s="20"/>
      <c r="AG198" s="20"/>
      <c r="AH198" s="20"/>
      <c r="AL198" s="23"/>
    </row>
    <row r="199" spans="23:38" ht="35.1" customHeight="1" x14ac:dyDescent="0.25">
      <c r="W199" s="20"/>
      <c r="Y199" s="20"/>
      <c r="AE199" s="20"/>
      <c r="AF199" s="20"/>
      <c r="AG199" s="20"/>
      <c r="AH199" s="20"/>
      <c r="AL199" s="23"/>
    </row>
    <row r="200" spans="23:38" ht="35.1" customHeight="1" x14ac:dyDescent="0.25">
      <c r="W200" s="20"/>
      <c r="Y200" s="20"/>
      <c r="AE200" s="20"/>
      <c r="AF200" s="20"/>
      <c r="AG200" s="20"/>
      <c r="AH200" s="20"/>
      <c r="AL200" s="23"/>
    </row>
    <row r="201" spans="23:38" ht="35.1" customHeight="1" x14ac:dyDescent="0.25">
      <c r="W201" s="20"/>
      <c r="Y201" s="20"/>
      <c r="AE201" s="20"/>
      <c r="AF201" s="20"/>
      <c r="AG201" s="20"/>
      <c r="AH201" s="20"/>
      <c r="AL201" s="23"/>
    </row>
    <row r="202" spans="23:38" ht="35.1" customHeight="1" x14ac:dyDescent="0.25">
      <c r="W202" s="20"/>
      <c r="Y202" s="20"/>
      <c r="AE202" s="20"/>
      <c r="AF202" s="20"/>
      <c r="AG202" s="20"/>
      <c r="AH202" s="20"/>
      <c r="AL202" s="23"/>
    </row>
    <row r="203" spans="23:38" ht="35.1" customHeight="1" x14ac:dyDescent="0.25">
      <c r="W203" s="20"/>
      <c r="Y203" s="20"/>
      <c r="AE203" s="20"/>
      <c r="AF203" s="20"/>
      <c r="AG203" s="20"/>
      <c r="AH203" s="20"/>
      <c r="AL203" s="23"/>
    </row>
    <row r="204" spans="23:38" ht="35.1" customHeight="1" x14ac:dyDescent="0.25">
      <c r="W204" s="20"/>
      <c r="Y204" s="20"/>
      <c r="AE204" s="20"/>
      <c r="AF204" s="20"/>
      <c r="AG204" s="20"/>
      <c r="AH204" s="20"/>
      <c r="AL204" s="23"/>
    </row>
    <row r="205" spans="23:38" ht="35.1" customHeight="1" x14ac:dyDescent="0.25">
      <c r="W205" s="20"/>
      <c r="Y205" s="20"/>
      <c r="AE205" s="20"/>
      <c r="AF205" s="20"/>
      <c r="AG205" s="20"/>
      <c r="AH205" s="20"/>
      <c r="AL205" s="23"/>
    </row>
    <row r="206" spans="23:38" ht="35.1" customHeight="1" x14ac:dyDescent="0.25">
      <c r="W206" s="20"/>
      <c r="Y206" s="20"/>
      <c r="AE206" s="20"/>
      <c r="AF206" s="20"/>
      <c r="AG206" s="20"/>
      <c r="AH206" s="20"/>
      <c r="AL206" s="23"/>
    </row>
    <row r="207" spans="23:38" ht="35.1" customHeight="1" x14ac:dyDescent="0.25">
      <c r="W207" s="20"/>
      <c r="Y207" s="20"/>
      <c r="AE207" s="20"/>
      <c r="AF207" s="20"/>
      <c r="AG207" s="20"/>
      <c r="AH207" s="20"/>
      <c r="AL207" s="23"/>
    </row>
    <row r="208" spans="23:38" ht="35.1" customHeight="1" x14ac:dyDescent="0.25">
      <c r="W208" s="20"/>
      <c r="Y208" s="20"/>
      <c r="AE208" s="20"/>
      <c r="AF208" s="20"/>
      <c r="AG208" s="20"/>
      <c r="AH208" s="20"/>
      <c r="AL208" s="23"/>
    </row>
    <row r="209" spans="23:38" ht="35.1" customHeight="1" x14ac:dyDescent="0.25">
      <c r="W209" s="20"/>
      <c r="Y209" s="20"/>
      <c r="AE209" s="20"/>
      <c r="AF209" s="20"/>
      <c r="AG209" s="20"/>
      <c r="AH209" s="20"/>
      <c r="AL209" s="23"/>
    </row>
    <row r="210" spans="23:38" ht="35.1" customHeight="1" x14ac:dyDescent="0.25">
      <c r="W210" s="20"/>
      <c r="Y210" s="20"/>
      <c r="AE210" s="20"/>
      <c r="AF210" s="20"/>
      <c r="AG210" s="20"/>
      <c r="AH210" s="20"/>
      <c r="AL210" s="23"/>
    </row>
    <row r="211" spans="23:38" ht="35.1" customHeight="1" x14ac:dyDescent="0.25">
      <c r="W211" s="20"/>
      <c r="Y211" s="20"/>
      <c r="AE211" s="20"/>
      <c r="AF211" s="20"/>
      <c r="AG211" s="20"/>
      <c r="AH211" s="20"/>
      <c r="AL211" s="23"/>
    </row>
    <row r="212" spans="23:38" ht="35.1" customHeight="1" x14ac:dyDescent="0.25">
      <c r="W212" s="20"/>
      <c r="Y212" s="20"/>
      <c r="AE212" s="20"/>
      <c r="AF212" s="20"/>
      <c r="AG212" s="20"/>
      <c r="AH212" s="20"/>
      <c r="AL212" s="23"/>
    </row>
    <row r="213" spans="23:38" ht="35.1" customHeight="1" x14ac:dyDescent="0.25">
      <c r="W213" s="20"/>
      <c r="Y213" s="20"/>
      <c r="AE213" s="20"/>
      <c r="AF213" s="20"/>
      <c r="AG213" s="20"/>
      <c r="AH213" s="20"/>
      <c r="AL213" s="23"/>
    </row>
    <row r="214" spans="23:38" ht="35.1" customHeight="1" x14ac:dyDescent="0.25">
      <c r="W214" s="20"/>
      <c r="Y214" s="20"/>
      <c r="AE214" s="20"/>
      <c r="AF214" s="20"/>
      <c r="AG214" s="20"/>
      <c r="AH214" s="20"/>
      <c r="AL214" s="23"/>
    </row>
    <row r="215" spans="23:38" ht="35.1" customHeight="1" x14ac:dyDescent="0.25">
      <c r="W215" s="20"/>
      <c r="Y215" s="20"/>
      <c r="AE215" s="20"/>
      <c r="AF215" s="20"/>
      <c r="AG215" s="20"/>
      <c r="AH215" s="20"/>
      <c r="AL215" s="23"/>
    </row>
    <row r="216" spans="23:38" ht="35.1" customHeight="1" x14ac:dyDescent="0.25">
      <c r="W216" s="20"/>
      <c r="Y216" s="20"/>
      <c r="AE216" s="20"/>
      <c r="AF216" s="20"/>
      <c r="AG216" s="20"/>
      <c r="AH216" s="20"/>
      <c r="AL216" s="23"/>
    </row>
    <row r="217" spans="23:38" ht="35.1" customHeight="1" x14ac:dyDescent="0.25">
      <c r="W217" s="20"/>
      <c r="Y217" s="20"/>
      <c r="AE217" s="20"/>
      <c r="AF217" s="20"/>
      <c r="AG217" s="20"/>
      <c r="AH217" s="20"/>
      <c r="AL217" s="23"/>
    </row>
    <row r="218" spans="23:38" ht="35.1" customHeight="1" x14ac:dyDescent="0.25">
      <c r="W218" s="20"/>
      <c r="Y218" s="20"/>
      <c r="AE218" s="20"/>
      <c r="AF218" s="20"/>
      <c r="AG218" s="20"/>
      <c r="AH218" s="20"/>
      <c r="AL218" s="23"/>
    </row>
    <row r="219" spans="23:38" ht="35.1" customHeight="1" x14ac:dyDescent="0.25">
      <c r="W219" s="20"/>
      <c r="Y219" s="20"/>
      <c r="AE219" s="20"/>
      <c r="AF219" s="20"/>
      <c r="AG219" s="20"/>
      <c r="AH219" s="20"/>
      <c r="AL219" s="23"/>
    </row>
    <row r="220" spans="23:38" ht="35.1" customHeight="1" x14ac:dyDescent="0.25">
      <c r="W220" s="20"/>
      <c r="Y220" s="20"/>
      <c r="AE220" s="20"/>
      <c r="AF220" s="20"/>
      <c r="AG220" s="20"/>
      <c r="AH220" s="20"/>
      <c r="AL220" s="23"/>
    </row>
    <row r="221" spans="23:38" ht="35.1" customHeight="1" x14ac:dyDescent="0.25">
      <c r="W221" s="20"/>
      <c r="Y221" s="20"/>
      <c r="AE221" s="20"/>
      <c r="AF221" s="20"/>
      <c r="AG221" s="20"/>
      <c r="AH221" s="20"/>
      <c r="AL221" s="23"/>
    </row>
    <row r="222" spans="23:38" ht="35.1" customHeight="1" x14ac:dyDescent="0.25">
      <c r="W222" s="20"/>
      <c r="Y222" s="20"/>
      <c r="AE222" s="20"/>
      <c r="AF222" s="20"/>
      <c r="AG222" s="20"/>
      <c r="AH222" s="20"/>
      <c r="AL222" s="23"/>
    </row>
    <row r="223" spans="23:38" ht="35.1" customHeight="1" x14ac:dyDescent="0.25">
      <c r="W223" s="20"/>
      <c r="Y223" s="20"/>
      <c r="AE223" s="20"/>
      <c r="AF223" s="20"/>
      <c r="AG223" s="20"/>
      <c r="AH223" s="20"/>
      <c r="AL223" s="23"/>
    </row>
    <row r="224" spans="23:38" ht="35.1" customHeight="1" x14ac:dyDescent="0.25">
      <c r="W224" s="20"/>
      <c r="Y224" s="20"/>
      <c r="AE224" s="20"/>
      <c r="AF224" s="20"/>
      <c r="AG224" s="20"/>
      <c r="AH224" s="20"/>
      <c r="AL224" s="23"/>
    </row>
    <row r="225" spans="23:38" ht="35.1" customHeight="1" x14ac:dyDescent="0.25">
      <c r="W225" s="20"/>
      <c r="Y225" s="20"/>
      <c r="AE225" s="20"/>
      <c r="AF225" s="20"/>
      <c r="AG225" s="20"/>
      <c r="AH225" s="20"/>
      <c r="AL225" s="23"/>
    </row>
    <row r="226" spans="23:38" ht="35.1" customHeight="1" x14ac:dyDescent="0.25">
      <c r="W226" s="20"/>
      <c r="Y226" s="20"/>
      <c r="AE226" s="20"/>
      <c r="AF226" s="20"/>
      <c r="AG226" s="20"/>
      <c r="AH226" s="20"/>
      <c r="AL226" s="23"/>
    </row>
    <row r="227" spans="23:38" ht="35.1" customHeight="1" x14ac:dyDescent="0.25">
      <c r="W227" s="20"/>
      <c r="Y227" s="20"/>
      <c r="AE227" s="20"/>
      <c r="AF227" s="20"/>
      <c r="AG227" s="20"/>
      <c r="AH227" s="20"/>
      <c r="AL227" s="23"/>
    </row>
    <row r="228" spans="23:38" ht="35.1" customHeight="1" x14ac:dyDescent="0.25">
      <c r="W228" s="20"/>
      <c r="Y228" s="20"/>
      <c r="AE228" s="20"/>
      <c r="AF228" s="20"/>
      <c r="AG228" s="20"/>
      <c r="AH228" s="20"/>
      <c r="AL228" s="23"/>
    </row>
    <row r="229" spans="23:38" ht="35.1" customHeight="1" x14ac:dyDescent="0.25">
      <c r="W229" s="20"/>
      <c r="Y229" s="20"/>
      <c r="AE229" s="20"/>
      <c r="AF229" s="20"/>
      <c r="AG229" s="20"/>
      <c r="AH229" s="20"/>
      <c r="AL229" s="23"/>
    </row>
    <row r="230" spans="23:38" ht="35.1" customHeight="1" x14ac:dyDescent="0.25">
      <c r="W230" s="20"/>
      <c r="Y230" s="20"/>
      <c r="AE230" s="20"/>
      <c r="AF230" s="20"/>
      <c r="AG230" s="20"/>
      <c r="AH230" s="20"/>
      <c r="AL230" s="23"/>
    </row>
    <row r="231" spans="23:38" ht="35.1" customHeight="1" x14ac:dyDescent="0.25">
      <c r="W231" s="20"/>
      <c r="Y231" s="20"/>
      <c r="AE231" s="20"/>
      <c r="AF231" s="20"/>
      <c r="AG231" s="20"/>
      <c r="AH231" s="20"/>
      <c r="AL231" s="23"/>
    </row>
    <row r="232" spans="23:38" ht="35.1" customHeight="1" x14ac:dyDescent="0.25">
      <c r="W232" s="20"/>
      <c r="Y232" s="20"/>
      <c r="AE232" s="20"/>
      <c r="AF232" s="20"/>
      <c r="AG232" s="20"/>
      <c r="AH232" s="20"/>
      <c r="AL232" s="23"/>
    </row>
    <row r="233" spans="23:38" ht="35.1" customHeight="1" x14ac:dyDescent="0.25">
      <c r="W233" s="20"/>
      <c r="Y233" s="20"/>
      <c r="AE233" s="20"/>
      <c r="AF233" s="20"/>
      <c r="AG233" s="20"/>
      <c r="AH233" s="20"/>
      <c r="AL233" s="23"/>
    </row>
    <row r="234" spans="23:38" ht="35.1" customHeight="1" x14ac:dyDescent="0.25">
      <c r="W234" s="20"/>
      <c r="Y234" s="20"/>
      <c r="AE234" s="20"/>
      <c r="AF234" s="20"/>
      <c r="AG234" s="20"/>
      <c r="AH234" s="20"/>
      <c r="AL234" s="23"/>
    </row>
    <row r="235" spans="23:38" ht="35.1" customHeight="1" x14ac:dyDescent="0.25">
      <c r="W235" s="20"/>
      <c r="Y235" s="20"/>
      <c r="AE235" s="20"/>
      <c r="AF235" s="20"/>
      <c r="AG235" s="20"/>
      <c r="AH235" s="20"/>
      <c r="AL235" s="23"/>
    </row>
    <row r="236" spans="23:38" ht="35.1" customHeight="1" x14ac:dyDescent="0.25">
      <c r="W236" s="20"/>
      <c r="Y236" s="20"/>
      <c r="AE236" s="20"/>
      <c r="AF236" s="20"/>
      <c r="AG236" s="20"/>
      <c r="AH236" s="20"/>
      <c r="AL236" s="23"/>
    </row>
    <row r="237" spans="23:38" ht="35.1" customHeight="1" x14ac:dyDescent="0.25">
      <c r="W237" s="20"/>
      <c r="Y237" s="20"/>
      <c r="AE237" s="20"/>
      <c r="AF237" s="20"/>
      <c r="AG237" s="20"/>
      <c r="AH237" s="20"/>
      <c r="AL237" s="23"/>
    </row>
    <row r="238" spans="23:38" ht="35.1" customHeight="1" x14ac:dyDescent="0.25">
      <c r="W238" s="20"/>
      <c r="Y238" s="20"/>
      <c r="AE238" s="20"/>
      <c r="AF238" s="20"/>
      <c r="AG238" s="20"/>
      <c r="AH238" s="20"/>
      <c r="AL238" s="23"/>
    </row>
    <row r="239" spans="23:38" ht="35.1" customHeight="1" x14ac:dyDescent="0.25">
      <c r="W239" s="20"/>
      <c r="Y239" s="20"/>
      <c r="AE239" s="20"/>
      <c r="AF239" s="20"/>
      <c r="AG239" s="20"/>
      <c r="AH239" s="20"/>
      <c r="AL239" s="23"/>
    </row>
    <row r="240" spans="23:38" ht="35.1" customHeight="1" x14ac:dyDescent="0.25">
      <c r="W240" s="20"/>
      <c r="Y240" s="20"/>
      <c r="AE240" s="20"/>
      <c r="AF240" s="20"/>
      <c r="AG240" s="20"/>
      <c r="AH240" s="20"/>
      <c r="AL240" s="23"/>
    </row>
    <row r="241" spans="23:38" ht="35.1" customHeight="1" x14ac:dyDescent="0.25">
      <c r="W241" s="20"/>
      <c r="Y241" s="20"/>
      <c r="AE241" s="20"/>
      <c r="AF241" s="20"/>
      <c r="AG241" s="20"/>
      <c r="AH241" s="20"/>
      <c r="AL241" s="23"/>
    </row>
    <row r="242" spans="23:38" ht="35.1" customHeight="1" x14ac:dyDescent="0.25">
      <c r="W242" s="20"/>
      <c r="Y242" s="20"/>
      <c r="AE242" s="20"/>
      <c r="AF242" s="20"/>
      <c r="AG242" s="20"/>
      <c r="AH242" s="20"/>
      <c r="AL242" s="23"/>
    </row>
    <row r="243" spans="23:38" ht="35.1" customHeight="1" x14ac:dyDescent="0.25">
      <c r="W243" s="20"/>
      <c r="Y243" s="20"/>
      <c r="AE243" s="20"/>
      <c r="AF243" s="20"/>
      <c r="AG243" s="20"/>
      <c r="AH243" s="20"/>
      <c r="AL243" s="23"/>
    </row>
    <row r="244" spans="23:38" ht="35.1" customHeight="1" x14ac:dyDescent="0.25">
      <c r="W244" s="20"/>
      <c r="Y244" s="20"/>
      <c r="AE244" s="20"/>
      <c r="AF244" s="20"/>
      <c r="AG244" s="20"/>
      <c r="AH244" s="20"/>
      <c r="AL244" s="23"/>
    </row>
    <row r="245" spans="23:38" ht="35.1" customHeight="1" x14ac:dyDescent="0.25">
      <c r="W245" s="20"/>
      <c r="Y245" s="20"/>
      <c r="AE245" s="20"/>
      <c r="AF245" s="20"/>
      <c r="AG245" s="20"/>
      <c r="AH245" s="20"/>
      <c r="AL245" s="23"/>
    </row>
    <row r="246" spans="23:38" ht="35.1" customHeight="1" x14ac:dyDescent="0.25">
      <c r="W246" s="20"/>
      <c r="Y246" s="20"/>
      <c r="AE246" s="20"/>
      <c r="AF246" s="20"/>
      <c r="AG246" s="20"/>
      <c r="AH246" s="20"/>
      <c r="AL246" s="23"/>
    </row>
    <row r="247" spans="23:38" ht="35.1" customHeight="1" x14ac:dyDescent="0.25">
      <c r="W247" s="20"/>
      <c r="Y247" s="20"/>
      <c r="AE247" s="20"/>
      <c r="AF247" s="20"/>
      <c r="AG247" s="20"/>
      <c r="AH247" s="20"/>
      <c r="AL247" s="23"/>
    </row>
    <row r="248" spans="23:38" ht="35.1" customHeight="1" x14ac:dyDescent="0.25">
      <c r="W248" s="20"/>
      <c r="Y248" s="20"/>
      <c r="AE248" s="20"/>
      <c r="AF248" s="20"/>
      <c r="AG248" s="20"/>
      <c r="AH248" s="20"/>
      <c r="AL248" s="23"/>
    </row>
    <row r="249" spans="23:38" ht="35.1" customHeight="1" x14ac:dyDescent="0.25">
      <c r="W249" s="20"/>
      <c r="Y249" s="20"/>
      <c r="AE249" s="20"/>
      <c r="AF249" s="20"/>
      <c r="AG249" s="20"/>
      <c r="AH249" s="20"/>
      <c r="AL249" s="23"/>
    </row>
    <row r="250" spans="23:38" ht="35.1" customHeight="1" x14ac:dyDescent="0.25">
      <c r="W250" s="20"/>
      <c r="Y250" s="20"/>
      <c r="AE250" s="20"/>
      <c r="AF250" s="20"/>
      <c r="AG250" s="20"/>
      <c r="AH250" s="20"/>
      <c r="AL250" s="23"/>
    </row>
    <row r="251" spans="23:38" ht="35.1" customHeight="1" x14ac:dyDescent="0.25">
      <c r="W251" s="20"/>
      <c r="Y251" s="20"/>
      <c r="AE251" s="20"/>
      <c r="AF251" s="20"/>
      <c r="AG251" s="20"/>
      <c r="AH251" s="20"/>
      <c r="AL251" s="23"/>
    </row>
    <row r="252" spans="23:38" ht="35.1" customHeight="1" x14ac:dyDescent="0.25">
      <c r="W252" s="20"/>
      <c r="Y252" s="20"/>
      <c r="AE252" s="20"/>
      <c r="AF252" s="20"/>
      <c r="AG252" s="20"/>
      <c r="AH252" s="20"/>
      <c r="AL252" s="23"/>
    </row>
    <row r="253" spans="23:38" ht="35.1" customHeight="1" x14ac:dyDescent="0.25">
      <c r="W253" s="20"/>
      <c r="Y253" s="20"/>
      <c r="AE253" s="20"/>
      <c r="AF253" s="20"/>
      <c r="AG253" s="20"/>
      <c r="AH253" s="20"/>
      <c r="AL253" s="23"/>
    </row>
    <row r="254" spans="23:38" ht="35.1" customHeight="1" x14ac:dyDescent="0.25">
      <c r="W254" s="20"/>
      <c r="Y254" s="20"/>
      <c r="AE254" s="20"/>
      <c r="AF254" s="20"/>
      <c r="AG254" s="20"/>
      <c r="AH254" s="20"/>
      <c r="AL254" s="23"/>
    </row>
    <row r="255" spans="23:38" ht="35.1" customHeight="1" x14ac:dyDescent="0.25">
      <c r="W255" s="20"/>
      <c r="Y255" s="20"/>
      <c r="AE255" s="20"/>
      <c r="AF255" s="20"/>
      <c r="AG255" s="20"/>
      <c r="AH255" s="20"/>
      <c r="AL255" s="23"/>
    </row>
    <row r="256" spans="23:38" ht="35.1" customHeight="1" x14ac:dyDescent="0.25">
      <c r="W256" s="20"/>
      <c r="Y256" s="20"/>
      <c r="AE256" s="20"/>
      <c r="AF256" s="20"/>
      <c r="AG256" s="20"/>
      <c r="AH256" s="20"/>
      <c r="AL256" s="23"/>
    </row>
    <row r="257" spans="23:38" ht="35.1" customHeight="1" x14ac:dyDescent="0.25">
      <c r="W257" s="20"/>
      <c r="Y257" s="20"/>
      <c r="AE257" s="20"/>
      <c r="AF257" s="20"/>
      <c r="AG257" s="20"/>
      <c r="AH257" s="20"/>
      <c r="AL257" s="23"/>
    </row>
    <row r="258" spans="23:38" ht="35.1" customHeight="1" x14ac:dyDescent="0.25">
      <c r="W258" s="20"/>
      <c r="Y258" s="20"/>
      <c r="AE258" s="20"/>
      <c r="AF258" s="20"/>
      <c r="AG258" s="20"/>
      <c r="AH258" s="20"/>
      <c r="AL258" s="23"/>
    </row>
    <row r="259" spans="23:38" ht="35.1" customHeight="1" x14ac:dyDescent="0.25">
      <c r="W259" s="20"/>
      <c r="Y259" s="20"/>
      <c r="AE259" s="20"/>
      <c r="AF259" s="20"/>
      <c r="AG259" s="20"/>
      <c r="AH259" s="20"/>
      <c r="AL259" s="23"/>
    </row>
    <row r="260" spans="23:38" ht="35.1" customHeight="1" x14ac:dyDescent="0.25">
      <c r="W260" s="20"/>
      <c r="Y260" s="20"/>
      <c r="AE260" s="20"/>
      <c r="AF260" s="20"/>
      <c r="AG260" s="20"/>
      <c r="AH260" s="20"/>
      <c r="AL260" s="23"/>
    </row>
    <row r="261" spans="23:38" ht="35.1" customHeight="1" x14ac:dyDescent="0.25">
      <c r="W261" s="20"/>
      <c r="Y261" s="20"/>
      <c r="AE261" s="20"/>
      <c r="AF261" s="20"/>
      <c r="AG261" s="20"/>
      <c r="AH261" s="20"/>
      <c r="AL261" s="23"/>
    </row>
    <row r="262" spans="23:38" ht="35.1" customHeight="1" x14ac:dyDescent="0.25">
      <c r="W262" s="20"/>
      <c r="Y262" s="20"/>
      <c r="AE262" s="20"/>
      <c r="AF262" s="20"/>
      <c r="AG262" s="20"/>
      <c r="AH262" s="20"/>
      <c r="AL262" s="23"/>
    </row>
    <row r="263" spans="23:38" ht="35.1" customHeight="1" x14ac:dyDescent="0.25">
      <c r="W263" s="20"/>
      <c r="Y263" s="20"/>
      <c r="AE263" s="20"/>
      <c r="AF263" s="20"/>
      <c r="AG263" s="20"/>
      <c r="AH263" s="20"/>
      <c r="AL263" s="23"/>
    </row>
    <row r="264" spans="23:38" ht="35.1" customHeight="1" x14ac:dyDescent="0.25">
      <c r="W264" s="20"/>
      <c r="Y264" s="20"/>
      <c r="AE264" s="20"/>
      <c r="AF264" s="20"/>
      <c r="AG264" s="20"/>
      <c r="AH264" s="20"/>
      <c r="AL264" s="23"/>
    </row>
    <row r="265" spans="23:38" ht="35.1" customHeight="1" x14ac:dyDescent="0.25">
      <c r="W265" s="20"/>
      <c r="Y265" s="20"/>
      <c r="AE265" s="20"/>
      <c r="AF265" s="20"/>
      <c r="AG265" s="20"/>
      <c r="AH265" s="20"/>
      <c r="AL265" s="23"/>
    </row>
    <row r="266" spans="23:38" ht="35.1" customHeight="1" x14ac:dyDescent="0.25">
      <c r="W266" s="20"/>
      <c r="Y266" s="20"/>
      <c r="AE266" s="20"/>
      <c r="AF266" s="20"/>
      <c r="AG266" s="20"/>
      <c r="AH266" s="20"/>
      <c r="AL266" s="23"/>
    </row>
    <row r="267" spans="23:38" ht="35.1" customHeight="1" x14ac:dyDescent="0.25">
      <c r="W267" s="20"/>
      <c r="Y267" s="20"/>
      <c r="AE267" s="20"/>
      <c r="AF267" s="20"/>
      <c r="AG267" s="20"/>
      <c r="AH267" s="20"/>
      <c r="AL267" s="23"/>
    </row>
  </sheetData>
  <sheetProtection formatCells="0" formatColumns="0" formatRows="0"/>
  <mergeCells count="109">
    <mergeCell ref="AU2:BO2"/>
    <mergeCell ref="AO1:BO1"/>
    <mergeCell ref="AT2:AT3"/>
    <mergeCell ref="G3:H3"/>
    <mergeCell ref="AI3:AJ3"/>
    <mergeCell ref="AK2:AM3"/>
    <mergeCell ref="AN2:AN3"/>
    <mergeCell ref="AO2:AP3"/>
    <mergeCell ref="AD2:AG2"/>
    <mergeCell ref="AH2:AH3"/>
    <mergeCell ref="AI2:AJ2"/>
    <mergeCell ref="AQ2:AQ3"/>
    <mergeCell ref="AR2:AR3"/>
    <mergeCell ref="AS2:AS3"/>
    <mergeCell ref="A1:T2"/>
    <mergeCell ref="U1:AB2"/>
    <mergeCell ref="AC1:AJ1"/>
    <mergeCell ref="AL1:AN1"/>
    <mergeCell ref="AC2:AC3"/>
    <mergeCell ref="J4:J6"/>
    <mergeCell ref="K4:K6"/>
    <mergeCell ref="L4:L6"/>
    <mergeCell ref="AB4:AB6"/>
    <mergeCell ref="Q4:Q6"/>
    <mergeCell ref="R4:R6"/>
    <mergeCell ref="I4:I6"/>
    <mergeCell ref="AB7:AB8"/>
    <mergeCell ref="AM7:AM8"/>
    <mergeCell ref="M4:M6"/>
    <mergeCell ref="N4:N6"/>
    <mergeCell ref="O4:O6"/>
    <mergeCell ref="P4:P6"/>
    <mergeCell ref="M7:M8"/>
    <mergeCell ref="N7:N8"/>
    <mergeCell ref="O7:O8"/>
    <mergeCell ref="P7:P8"/>
    <mergeCell ref="Q7:Q8"/>
    <mergeCell ref="R7:R8"/>
    <mergeCell ref="I7:I8"/>
    <mergeCell ref="J7:J8"/>
    <mergeCell ref="K7:K8"/>
    <mergeCell ref="L7:L8"/>
    <mergeCell ref="AN7:AN8"/>
    <mergeCell ref="S7:S8"/>
    <mergeCell ref="T7:T8"/>
    <mergeCell ref="U7:U8"/>
    <mergeCell ref="V7:V8"/>
    <mergeCell ref="AM4:AM6"/>
    <mergeCell ref="AN4:AN6"/>
    <mergeCell ref="S4:S6"/>
    <mergeCell ref="T4:T6"/>
    <mergeCell ref="U4:U6"/>
    <mergeCell ref="V4:V6"/>
    <mergeCell ref="W4:W6"/>
    <mergeCell ref="X4:X6"/>
    <mergeCell ref="Y4:Y6"/>
    <mergeCell ref="Z4:Z6"/>
    <mergeCell ref="AA4:AA6"/>
    <mergeCell ref="AA7:AA8"/>
    <mergeCell ref="W7:W8"/>
    <mergeCell ref="X7:X8"/>
    <mergeCell ref="Y7:Y8"/>
    <mergeCell ref="Z7:Z8"/>
    <mergeCell ref="A9:A10"/>
    <mergeCell ref="B9:B10"/>
    <mergeCell ref="C9:C10"/>
    <mergeCell ref="D9:D10"/>
    <mergeCell ref="E9:E10"/>
    <mergeCell ref="F9:F10"/>
    <mergeCell ref="G7:G8"/>
    <mergeCell ref="H7:H8"/>
    <mergeCell ref="G4:G6"/>
    <mergeCell ref="H4:H6"/>
    <mergeCell ref="D7:D8"/>
    <mergeCell ref="E7:E8"/>
    <mergeCell ref="F7:F8"/>
    <mergeCell ref="A4:A6"/>
    <mergeCell ref="B4:B6"/>
    <mergeCell ref="C4:C6"/>
    <mergeCell ref="D4:D6"/>
    <mergeCell ref="E4:E6"/>
    <mergeCell ref="F4:F6"/>
    <mergeCell ref="A7:A8"/>
    <mergeCell ref="B7:B8"/>
    <mergeCell ref="C7:C8"/>
    <mergeCell ref="AB9:AB10"/>
    <mergeCell ref="AM9:AM10"/>
    <mergeCell ref="AN9:AN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V10"/>
    <mergeCell ref="W9:W10"/>
    <mergeCell ref="X9:X10"/>
    <mergeCell ref="Y9:Y10"/>
    <mergeCell ref="Z9:Z10"/>
    <mergeCell ref="AA9:AA10"/>
  </mergeCells>
  <conditionalFormatting sqref="S4:U9">
    <cfRule type="containsText" dxfId="298" priority="42" operator="containsText" text="Alto">
      <formula>NOT(ISERROR(SEARCH("Alto",S4)))</formula>
    </cfRule>
    <cfRule type="containsText" dxfId="297" priority="45" operator="containsText" text="Mayor">
      <formula>NOT(ISERROR(SEARCH("Mayor",S4)))</formula>
    </cfRule>
    <cfRule type="containsText" dxfId="296" priority="44" operator="containsText" text="Catastrófico">
      <formula>NOT(ISERROR(SEARCH("Catastrófico",S4)))</formula>
    </cfRule>
    <cfRule type="cellIs" dxfId="295" priority="37" operator="equal">
      <formula>80%</formula>
    </cfRule>
    <cfRule type="containsText" dxfId="294" priority="43" operator="containsText" text="Bajo">
      <formula>NOT(ISERROR(SEARCH("Bajo",S4)))</formula>
    </cfRule>
    <cfRule type="cellIs" dxfId="293" priority="39" operator="equal">
      <formula>40%</formula>
    </cfRule>
    <cfRule type="cellIs" dxfId="292" priority="36" operator="equal">
      <formula>100%</formula>
    </cfRule>
    <cfRule type="containsText" dxfId="291" priority="41" operator="containsText" text="Extremo">
      <formula>NOT(ISERROR(SEARCH("Extremo",S4)))</formula>
    </cfRule>
    <cfRule type="cellIs" dxfId="290" priority="40" operator="equal">
      <formula>0.2</formula>
    </cfRule>
    <cfRule type="containsText" dxfId="289" priority="46" operator="containsText" text="Moderado">
      <formula>NOT(ISERROR(SEARCH("Moderado",S4)))</formula>
    </cfRule>
    <cfRule type="cellIs" dxfId="288" priority="38" operator="equal">
      <formula>60%</formula>
    </cfRule>
    <cfRule type="containsText" dxfId="287" priority="50" operator="containsText" text="Muy b">
      <formula>NOT(ISERROR(SEARCH("Muy b",S4)))</formula>
    </cfRule>
    <cfRule type="containsText" dxfId="286" priority="51" operator="containsText" text="Baja">
      <formula>NOT(ISERROR(SEARCH("Baja",S4)))</formula>
    </cfRule>
    <cfRule type="containsText" dxfId="285" priority="52" operator="containsText" text="Media">
      <formula>NOT(ISERROR(SEARCH("Media",S4)))</formula>
    </cfRule>
    <cfRule type="containsText" dxfId="284" priority="53" operator="containsText" text="Alta">
      <formula>NOT(ISERROR(SEARCH("Alta",S4)))</formula>
    </cfRule>
    <cfRule type="containsText" dxfId="283" priority="48" operator="containsText" text="Leve">
      <formula>NOT(ISERROR(SEARCH("Leve",S4)))</formula>
    </cfRule>
    <cfRule type="containsText" dxfId="282" priority="47" operator="containsText" text="Menor">
      <formula>NOT(ISERROR(SEARCH("Menor",S4)))</formula>
    </cfRule>
    <cfRule type="containsText" dxfId="281" priority="49" operator="containsText" text="Muy a">
      <formula>NOT(ISERROR(SEARCH("Muy a",S4)))</formula>
    </cfRule>
  </conditionalFormatting>
  <conditionalFormatting sqref="V4:W4">
    <cfRule type="containsText" dxfId="280" priority="267" operator="containsText" text="Alta">
      <formula>NOT(ISERROR(SEARCH("Alta",V4)))</formula>
    </cfRule>
    <cfRule type="containsText" dxfId="279" priority="266" operator="containsText" text="Media">
      <formula>NOT(ISERROR(SEARCH("Media",V4)))</formula>
    </cfRule>
    <cfRule type="containsText" dxfId="278" priority="265" operator="containsText" text="Baja">
      <formula>NOT(ISERROR(SEARCH("Baja",V4)))</formula>
    </cfRule>
    <cfRule type="containsText" dxfId="277" priority="264" operator="containsText" text="Muy b">
      <formula>NOT(ISERROR(SEARCH("Muy b",V4)))</formula>
    </cfRule>
    <cfRule type="containsText" dxfId="276" priority="263" operator="containsText" text="Muy a">
      <formula>NOT(ISERROR(SEARCH("Muy a",V4)))</formula>
    </cfRule>
  </conditionalFormatting>
  <conditionalFormatting sqref="V7:W7">
    <cfRule type="containsText" dxfId="275" priority="183" operator="containsText" text="Muy a">
      <formula>NOT(ISERROR(SEARCH("Muy a",V7)))</formula>
    </cfRule>
    <cfRule type="containsText" dxfId="274" priority="187" operator="containsText" text="Alta">
      <formula>NOT(ISERROR(SEARCH("Alta",V7)))</formula>
    </cfRule>
    <cfRule type="containsText" dxfId="273" priority="186" operator="containsText" text="Media">
      <formula>NOT(ISERROR(SEARCH("Media",V7)))</formula>
    </cfRule>
    <cfRule type="containsText" dxfId="272" priority="185" operator="containsText" text="Baja">
      <formula>NOT(ISERROR(SEARCH("Baja",V7)))</formula>
    </cfRule>
    <cfRule type="containsText" dxfId="271" priority="184" operator="containsText" text="Muy b">
      <formula>NOT(ISERROR(SEARCH("Muy b",V7)))</formula>
    </cfRule>
  </conditionalFormatting>
  <conditionalFormatting sqref="V9:W9">
    <cfRule type="containsText" dxfId="270" priority="109" operator="containsText" text="Muy a">
      <formula>NOT(ISERROR(SEARCH("Muy a",V9)))</formula>
    </cfRule>
    <cfRule type="containsText" dxfId="269" priority="110" operator="containsText" text="Muy b">
      <formula>NOT(ISERROR(SEARCH("Muy b",V9)))</formula>
    </cfRule>
    <cfRule type="containsText" dxfId="268" priority="111" operator="containsText" text="Baja">
      <formula>NOT(ISERROR(SEARCH("Baja",V9)))</formula>
    </cfRule>
    <cfRule type="containsText" dxfId="267" priority="112" operator="containsText" text="Media">
      <formula>NOT(ISERROR(SEARCH("Media",V9)))</formula>
    </cfRule>
    <cfRule type="containsText" dxfId="266" priority="113" operator="containsText" text="Alta">
      <formula>NOT(ISERROR(SEARCH("Alta",V9)))</formula>
    </cfRule>
  </conditionalFormatting>
  <conditionalFormatting sqref="W4">
    <cfRule type="containsText" dxfId="265" priority="260" operator="containsText" text="Moderado">
      <formula>NOT(ISERROR(SEARCH("Moderado",W4)))</formula>
    </cfRule>
    <cfRule type="containsText" dxfId="264" priority="262" operator="containsText" text="Leve">
      <formula>NOT(ISERROR(SEARCH("Leve",W4)))</formula>
    </cfRule>
    <cfRule type="containsText" dxfId="263" priority="261" operator="containsText" text="Menor">
      <formula>NOT(ISERROR(SEARCH("Menor",W4)))</formula>
    </cfRule>
    <cfRule type="containsText" dxfId="262" priority="259" operator="containsText" text="Mayor">
      <formula>NOT(ISERROR(SEARCH("Mayor",W4)))</formula>
    </cfRule>
    <cfRule type="containsText" dxfId="261" priority="258" operator="containsText" text="Catastrófico">
      <formula>NOT(ISERROR(SEARCH("Catastrófico",W4)))</formula>
    </cfRule>
    <cfRule type="containsText" dxfId="260" priority="257" operator="containsText" text="Bajo">
      <formula>NOT(ISERROR(SEARCH("Bajo",W4)))</formula>
    </cfRule>
    <cfRule type="containsText" dxfId="259" priority="256" operator="containsText" text="Alto">
      <formula>NOT(ISERROR(SEARCH("Alto",W4)))</formula>
    </cfRule>
    <cfRule type="cellIs" dxfId="258" priority="253" operator="equal">
      <formula>40%</formula>
    </cfRule>
    <cfRule type="containsText" dxfId="257" priority="255" operator="containsText" text="Extremo">
      <formula>NOT(ISERROR(SEARCH("Extremo",W4)))</formula>
    </cfRule>
    <cfRule type="cellIs" dxfId="256" priority="254" operator="equal">
      <formula>0.2</formula>
    </cfRule>
    <cfRule type="cellIs" dxfId="255" priority="252" operator="equal">
      <formula>60%</formula>
    </cfRule>
    <cfRule type="cellIs" dxfId="254" priority="250" operator="equal">
      <formula>100%</formula>
    </cfRule>
    <cfRule type="cellIs" dxfId="253" priority="251" operator="equal">
      <formula>80%</formula>
    </cfRule>
  </conditionalFormatting>
  <conditionalFormatting sqref="W7">
    <cfRule type="cellIs" dxfId="252" priority="171" operator="equal">
      <formula>80%</formula>
    </cfRule>
    <cfRule type="cellIs" dxfId="251" priority="174" operator="equal">
      <formula>0.2</formula>
    </cfRule>
    <cfRule type="containsText" dxfId="250" priority="181" operator="containsText" text="Menor">
      <formula>NOT(ISERROR(SEARCH("Menor",W7)))</formula>
    </cfRule>
    <cfRule type="containsText" dxfId="249" priority="180" operator="containsText" text="Moderado">
      <formula>NOT(ISERROR(SEARCH("Moderado",W7)))</formula>
    </cfRule>
    <cfRule type="containsText" dxfId="248" priority="182" operator="containsText" text="Leve">
      <formula>NOT(ISERROR(SEARCH("Leve",W7)))</formula>
    </cfRule>
    <cfRule type="containsText" dxfId="247" priority="179" operator="containsText" text="Mayor">
      <formula>NOT(ISERROR(SEARCH("Mayor",W7)))</formula>
    </cfRule>
    <cfRule type="containsText" dxfId="246" priority="178" operator="containsText" text="Catastrófico">
      <formula>NOT(ISERROR(SEARCH("Catastrófico",W7)))</formula>
    </cfRule>
    <cfRule type="containsText" dxfId="245" priority="177" operator="containsText" text="Bajo">
      <formula>NOT(ISERROR(SEARCH("Bajo",W7)))</formula>
    </cfRule>
    <cfRule type="containsText" dxfId="244" priority="176" operator="containsText" text="Alto">
      <formula>NOT(ISERROR(SEARCH("Alto",W7)))</formula>
    </cfRule>
    <cfRule type="containsText" dxfId="243" priority="175" operator="containsText" text="Extremo">
      <formula>NOT(ISERROR(SEARCH("Extremo",W7)))</formula>
    </cfRule>
    <cfRule type="cellIs" dxfId="242" priority="173" operator="equal">
      <formula>40%</formula>
    </cfRule>
    <cfRule type="cellIs" dxfId="241" priority="172" operator="equal">
      <formula>60%</formula>
    </cfRule>
    <cfRule type="cellIs" dxfId="240" priority="170" operator="equal">
      <formula>100%</formula>
    </cfRule>
  </conditionalFormatting>
  <conditionalFormatting sqref="W9">
    <cfRule type="cellIs" dxfId="239" priority="96" operator="equal">
      <formula>100%</formula>
    </cfRule>
    <cfRule type="containsText" dxfId="238" priority="103" operator="containsText" text="Bajo">
      <formula>NOT(ISERROR(SEARCH("Bajo",W9)))</formula>
    </cfRule>
    <cfRule type="containsText" dxfId="237" priority="106" operator="containsText" text="Moderado">
      <formula>NOT(ISERROR(SEARCH("Moderado",W9)))</formula>
    </cfRule>
    <cfRule type="containsText" dxfId="236" priority="105" operator="containsText" text="Mayor">
      <formula>NOT(ISERROR(SEARCH("Mayor",W9)))</formula>
    </cfRule>
    <cfRule type="containsText" dxfId="235" priority="104" operator="containsText" text="Catastrófico">
      <formula>NOT(ISERROR(SEARCH("Catastrófico",W9)))</formula>
    </cfRule>
    <cfRule type="containsText" dxfId="234" priority="102" operator="containsText" text="Alto">
      <formula>NOT(ISERROR(SEARCH("Alto",W9)))</formula>
    </cfRule>
    <cfRule type="containsText" dxfId="233" priority="101" operator="containsText" text="Extremo">
      <formula>NOT(ISERROR(SEARCH("Extremo",W9)))</formula>
    </cfRule>
    <cfRule type="containsText" dxfId="232" priority="108" operator="containsText" text="Leve">
      <formula>NOT(ISERROR(SEARCH("Leve",W9)))</formula>
    </cfRule>
    <cfRule type="cellIs" dxfId="231" priority="99" operator="equal">
      <formula>40%</formula>
    </cfRule>
    <cfRule type="cellIs" dxfId="230" priority="98" operator="equal">
      <formula>60%</formula>
    </cfRule>
    <cfRule type="cellIs" dxfId="229" priority="100" operator="equal">
      <formula>0.2</formula>
    </cfRule>
    <cfRule type="cellIs" dxfId="228" priority="97" operator="equal">
      <formula>80%</formula>
    </cfRule>
    <cfRule type="containsText" dxfId="227" priority="107" operator="containsText" text="Menor">
      <formula>NOT(ISERROR(SEARCH("Menor",W9)))</formula>
    </cfRule>
  </conditionalFormatting>
  <conditionalFormatting sqref="X4:Z4">
    <cfRule type="containsText" dxfId="226" priority="281" operator="containsText" text="Muy a">
      <formula>NOT(ISERROR(SEARCH("Muy a",X4)))</formula>
    </cfRule>
    <cfRule type="containsText" dxfId="225" priority="282" operator="containsText" text="Muy b">
      <formula>NOT(ISERROR(SEARCH("Muy b",X4)))</formula>
    </cfRule>
    <cfRule type="containsText" dxfId="224" priority="283" operator="containsText" text="Baja">
      <formula>NOT(ISERROR(SEARCH("Baja",X4)))</formula>
    </cfRule>
    <cfRule type="containsText" dxfId="223" priority="284" operator="containsText" text="Media">
      <formula>NOT(ISERROR(SEARCH("Media",X4)))</formula>
    </cfRule>
    <cfRule type="containsText" dxfId="222" priority="285" operator="containsText" text="Alta">
      <formula>NOT(ISERROR(SEARCH("Alta",X4)))</formula>
    </cfRule>
    <cfRule type="containsText" dxfId="221" priority="276" operator="containsText" text="Catastrófico">
      <formula>NOT(ISERROR(SEARCH("Catastrófico",X4)))</formula>
    </cfRule>
    <cfRule type="containsText" dxfId="220" priority="277" operator="containsText" text="Mayor">
      <formula>NOT(ISERROR(SEARCH("Mayor",X4)))</formula>
    </cfRule>
    <cfRule type="containsText" dxfId="219" priority="278" operator="containsText" text="Moderado">
      <formula>NOT(ISERROR(SEARCH("Moderado",X4)))</formula>
    </cfRule>
    <cfRule type="containsText" dxfId="218" priority="279" operator="containsText" text="Menor">
      <formula>NOT(ISERROR(SEARCH("Menor",X4)))</formula>
    </cfRule>
    <cfRule type="containsText" dxfId="217" priority="280" operator="containsText" text="Leve">
      <formula>NOT(ISERROR(SEARCH("Leve",X4)))</formula>
    </cfRule>
  </conditionalFormatting>
  <conditionalFormatting sqref="X7:Z7">
    <cfRule type="containsText" dxfId="216" priority="205" operator="containsText" text="Alta">
      <formula>NOT(ISERROR(SEARCH("Alta",X7)))</formula>
    </cfRule>
    <cfRule type="containsText" dxfId="215" priority="199" operator="containsText" text="Menor">
      <formula>NOT(ISERROR(SEARCH("Menor",X7)))</formula>
    </cfRule>
    <cfRule type="containsText" dxfId="214" priority="200" operator="containsText" text="Leve">
      <formula>NOT(ISERROR(SEARCH("Leve",X7)))</formula>
    </cfRule>
    <cfRule type="containsText" dxfId="213" priority="202" operator="containsText" text="Muy b">
      <formula>NOT(ISERROR(SEARCH("Muy b",X7)))</formula>
    </cfRule>
    <cfRule type="containsText" dxfId="212" priority="203" operator="containsText" text="Baja">
      <formula>NOT(ISERROR(SEARCH("Baja",X7)))</formula>
    </cfRule>
    <cfRule type="containsText" dxfId="211" priority="197" operator="containsText" text="Mayor">
      <formula>NOT(ISERROR(SEARCH("Mayor",X7)))</formula>
    </cfRule>
    <cfRule type="containsText" dxfId="210" priority="201" operator="containsText" text="Muy a">
      <formula>NOT(ISERROR(SEARCH("Muy a",X7)))</formula>
    </cfRule>
    <cfRule type="containsText" dxfId="209" priority="198" operator="containsText" text="Moderado">
      <formula>NOT(ISERROR(SEARCH("Moderado",X7)))</formula>
    </cfRule>
    <cfRule type="containsText" dxfId="208" priority="204" operator="containsText" text="Media">
      <formula>NOT(ISERROR(SEARCH("Media",X7)))</formula>
    </cfRule>
    <cfRule type="containsText" dxfId="207" priority="196" operator="containsText" text="Catastrófico">
      <formula>NOT(ISERROR(SEARCH("Catastrófico",X7)))</formula>
    </cfRule>
  </conditionalFormatting>
  <conditionalFormatting sqref="X9:Z9">
    <cfRule type="containsText" dxfId="206" priority="123" operator="containsText" text="Mayor">
      <formula>NOT(ISERROR(SEARCH("Mayor",X9)))</formula>
    </cfRule>
    <cfRule type="containsText" dxfId="205" priority="129" operator="containsText" text="Baja">
      <formula>NOT(ISERROR(SEARCH("Baja",X9)))</formula>
    </cfRule>
    <cfRule type="containsText" dxfId="204" priority="127" operator="containsText" text="Muy a">
      <formula>NOT(ISERROR(SEARCH("Muy a",X9)))</formula>
    </cfRule>
    <cfRule type="containsText" dxfId="203" priority="122" operator="containsText" text="Catastrófico">
      <formula>NOT(ISERROR(SEARCH("Catastrófico",X9)))</formula>
    </cfRule>
    <cfRule type="containsText" dxfId="202" priority="128" operator="containsText" text="Muy b">
      <formula>NOT(ISERROR(SEARCH("Muy b",X9)))</formula>
    </cfRule>
    <cfRule type="containsText" dxfId="201" priority="124" operator="containsText" text="Moderado">
      <formula>NOT(ISERROR(SEARCH("Moderado",X9)))</formula>
    </cfRule>
    <cfRule type="containsText" dxfId="200" priority="125" operator="containsText" text="Menor">
      <formula>NOT(ISERROR(SEARCH("Menor",X9)))</formula>
    </cfRule>
    <cfRule type="containsText" dxfId="199" priority="126" operator="containsText" text="Leve">
      <formula>NOT(ISERROR(SEARCH("Leve",X9)))</formula>
    </cfRule>
    <cfRule type="containsText" dxfId="198" priority="131" operator="containsText" text="Alta">
      <formula>NOT(ISERROR(SEARCH("Alta",X9)))</formula>
    </cfRule>
    <cfRule type="containsText" dxfId="197" priority="130" operator="containsText" text="Media">
      <formula>NOT(ISERROR(SEARCH("Media",X9)))</formula>
    </cfRule>
  </conditionalFormatting>
  <conditionalFormatting sqref="Y4">
    <cfRule type="cellIs" dxfId="196" priority="269" operator="equal">
      <formula>80%</formula>
    </cfRule>
    <cfRule type="cellIs" dxfId="195" priority="272" operator="equal">
      <formula>0.2</formula>
    </cfRule>
    <cfRule type="cellIs" dxfId="194" priority="271" operator="equal">
      <formula>40%</formula>
    </cfRule>
    <cfRule type="cellIs" dxfId="193" priority="268" operator="equal">
      <formula>100%</formula>
    </cfRule>
    <cfRule type="cellIs" dxfId="192" priority="270" operator="equal">
      <formula>60%</formula>
    </cfRule>
  </conditionalFormatting>
  <conditionalFormatting sqref="Y7">
    <cfRule type="cellIs" dxfId="191" priority="191" operator="equal">
      <formula>40%</formula>
    </cfRule>
    <cfRule type="cellIs" dxfId="190" priority="190" operator="equal">
      <formula>60%</formula>
    </cfRule>
    <cfRule type="cellIs" dxfId="189" priority="189" operator="equal">
      <formula>80%</formula>
    </cfRule>
    <cfRule type="cellIs" dxfId="188" priority="188" operator="equal">
      <formula>100%</formula>
    </cfRule>
    <cfRule type="cellIs" dxfId="187" priority="192" operator="equal">
      <formula>0.2</formula>
    </cfRule>
  </conditionalFormatting>
  <conditionalFormatting sqref="Y9">
    <cfRule type="cellIs" dxfId="186" priority="114" operator="equal">
      <formula>100%</formula>
    </cfRule>
    <cfRule type="cellIs" dxfId="185" priority="117" operator="equal">
      <formula>40%</formula>
    </cfRule>
    <cfRule type="cellIs" dxfId="184" priority="118" operator="equal">
      <formula>0.2</formula>
    </cfRule>
    <cfRule type="cellIs" dxfId="183" priority="115" operator="equal">
      <formula>80%</formula>
    </cfRule>
    <cfRule type="cellIs" dxfId="182" priority="116" operator="equal">
      <formula>60%</formula>
    </cfRule>
  </conditionalFormatting>
  <conditionalFormatting sqref="Y4:Z4">
    <cfRule type="containsText" dxfId="181" priority="275" operator="containsText" text="Bajo">
      <formula>NOT(ISERROR(SEARCH("Bajo",Y4)))</formula>
    </cfRule>
    <cfRule type="containsText" dxfId="180" priority="274" operator="containsText" text="Alto">
      <formula>NOT(ISERROR(SEARCH("Alto",Y4)))</formula>
    </cfRule>
    <cfRule type="containsText" dxfId="179" priority="273" operator="containsText" text="Extremo">
      <formula>NOT(ISERROR(SEARCH("Extremo",Y4)))</formula>
    </cfRule>
  </conditionalFormatting>
  <conditionalFormatting sqref="Y7:Z7">
    <cfRule type="containsText" dxfId="178" priority="195" operator="containsText" text="Bajo">
      <formula>NOT(ISERROR(SEARCH("Bajo",Y7)))</formula>
    </cfRule>
    <cfRule type="containsText" dxfId="177" priority="194" operator="containsText" text="Alto">
      <formula>NOT(ISERROR(SEARCH("Alto",Y7)))</formula>
    </cfRule>
    <cfRule type="containsText" dxfId="176" priority="193" operator="containsText" text="Extremo">
      <formula>NOT(ISERROR(SEARCH("Extremo",Y7)))</formula>
    </cfRule>
  </conditionalFormatting>
  <conditionalFormatting sqref="Y9:Z9">
    <cfRule type="containsText" dxfId="175" priority="120" operator="containsText" text="Alto">
      <formula>NOT(ISERROR(SEARCH("Alto",Y9)))</formula>
    </cfRule>
    <cfRule type="containsText" dxfId="174" priority="121" operator="containsText" text="Bajo">
      <formula>NOT(ISERROR(SEARCH("Bajo",Y9)))</formula>
    </cfRule>
    <cfRule type="containsText" dxfId="173" priority="119" operator="containsText" text="Extremo">
      <formula>NOT(ISERROR(SEARCH("Extremo",Y9)))</formula>
    </cfRule>
  </conditionalFormatting>
  <conditionalFormatting sqref="AA4">
    <cfRule type="containsText" dxfId="172" priority="249" operator="containsText" text="Alta">
      <formula>NOT(ISERROR(SEARCH("Alta",AA4)))</formula>
    </cfRule>
    <cfRule type="containsText" dxfId="171" priority="248" operator="containsText" text="Media">
      <formula>NOT(ISERROR(SEARCH("Media",AA4)))</formula>
    </cfRule>
    <cfRule type="containsText" dxfId="170" priority="247" operator="containsText" text="Baja">
      <formula>NOT(ISERROR(SEARCH("Baja",AA4)))</formula>
    </cfRule>
    <cfRule type="containsText" dxfId="169" priority="246" operator="containsText" text="Muy b">
      <formula>NOT(ISERROR(SEARCH("Muy b",AA4)))</formula>
    </cfRule>
    <cfRule type="containsText" dxfId="168" priority="244" operator="containsText" text="Leve">
      <formula>NOT(ISERROR(SEARCH("Leve",AA4)))</formula>
    </cfRule>
    <cfRule type="containsText" dxfId="167" priority="243" operator="containsText" text="Menor">
      <formula>NOT(ISERROR(SEARCH("Menor",AA4)))</formula>
    </cfRule>
    <cfRule type="containsText" dxfId="166" priority="242" operator="containsText" text="Moderado">
      <formula>NOT(ISERROR(SEARCH("Moderado",AA4)))</formula>
    </cfRule>
    <cfRule type="containsText" dxfId="165" priority="241" operator="containsText" text="Mayor">
      <formula>NOT(ISERROR(SEARCH("Mayor",AA4)))</formula>
    </cfRule>
    <cfRule type="containsText" dxfId="164" priority="240" operator="containsText" text="Catastrófico">
      <formula>NOT(ISERROR(SEARCH("Catastrófico",AA4)))</formula>
    </cfRule>
    <cfRule type="containsText" dxfId="163" priority="239" operator="containsText" text="Bajo">
      <formula>NOT(ISERROR(SEARCH("Bajo",AA4)))</formula>
    </cfRule>
    <cfRule type="containsText" dxfId="162" priority="238" operator="containsText" text="Alto">
      <formula>NOT(ISERROR(SEARCH("Alto",AA4)))</formula>
    </cfRule>
    <cfRule type="containsText" dxfId="161" priority="237" operator="containsText" text="Extremo">
      <formula>NOT(ISERROR(SEARCH("Extremo",AA4)))</formula>
    </cfRule>
    <cfRule type="containsText" dxfId="160" priority="245" operator="containsText" text="Muy a">
      <formula>NOT(ISERROR(SEARCH("Muy a",AA4)))</formula>
    </cfRule>
    <cfRule type="cellIs" dxfId="159" priority="235" operator="equal">
      <formula>50%</formula>
    </cfRule>
    <cfRule type="cellIs" dxfId="158" priority="234" operator="equal">
      <formula>75%</formula>
    </cfRule>
    <cfRule type="cellIs" dxfId="157" priority="233" operator="equal">
      <formula>100%</formula>
    </cfRule>
    <cfRule type="cellIs" dxfId="156" priority="236" operator="equal">
      <formula>25%</formula>
    </cfRule>
  </conditionalFormatting>
  <conditionalFormatting sqref="AA7">
    <cfRule type="containsText" dxfId="155" priority="167" operator="containsText" text="Baja">
      <formula>NOT(ISERROR(SEARCH("Baja",AA7)))</formula>
    </cfRule>
    <cfRule type="containsText" dxfId="154" priority="164" operator="containsText" text="Leve">
      <formula>NOT(ISERROR(SEARCH("Leve",AA7)))</formula>
    </cfRule>
    <cfRule type="containsText" dxfId="153" priority="166" operator="containsText" text="Muy b">
      <formula>NOT(ISERROR(SEARCH("Muy b",AA7)))</formula>
    </cfRule>
    <cfRule type="containsText" dxfId="152" priority="165" operator="containsText" text="Muy a">
      <formula>NOT(ISERROR(SEARCH("Muy a",AA7)))</formula>
    </cfRule>
    <cfRule type="containsText" dxfId="151" priority="169" operator="containsText" text="Alta">
      <formula>NOT(ISERROR(SEARCH("Alta",AA7)))</formula>
    </cfRule>
    <cfRule type="containsText" dxfId="150" priority="158" operator="containsText" text="Alto">
      <formula>NOT(ISERROR(SEARCH("Alto",AA7)))</formula>
    </cfRule>
    <cfRule type="cellIs" dxfId="149" priority="153" operator="equal">
      <formula>100%</formula>
    </cfRule>
    <cfRule type="cellIs" dxfId="148" priority="154" operator="equal">
      <formula>75%</formula>
    </cfRule>
    <cfRule type="cellIs" dxfId="147" priority="155" operator="equal">
      <formula>50%</formula>
    </cfRule>
    <cfRule type="cellIs" dxfId="146" priority="156" operator="equal">
      <formula>25%</formula>
    </cfRule>
    <cfRule type="containsText" dxfId="145" priority="157" operator="containsText" text="Extremo">
      <formula>NOT(ISERROR(SEARCH("Extremo",AA7)))</formula>
    </cfRule>
    <cfRule type="containsText" dxfId="144" priority="168" operator="containsText" text="Media">
      <formula>NOT(ISERROR(SEARCH("Media",AA7)))</formula>
    </cfRule>
    <cfRule type="containsText" dxfId="143" priority="159" operator="containsText" text="Bajo">
      <formula>NOT(ISERROR(SEARCH("Bajo",AA7)))</formula>
    </cfRule>
    <cfRule type="containsText" dxfId="142" priority="160" operator="containsText" text="Catastrófico">
      <formula>NOT(ISERROR(SEARCH("Catastrófico",AA7)))</formula>
    </cfRule>
    <cfRule type="containsText" dxfId="141" priority="161" operator="containsText" text="Mayor">
      <formula>NOT(ISERROR(SEARCH("Mayor",AA7)))</formula>
    </cfRule>
    <cfRule type="containsText" dxfId="140" priority="162" operator="containsText" text="Moderado">
      <formula>NOT(ISERROR(SEARCH("Moderado",AA7)))</formula>
    </cfRule>
    <cfRule type="containsText" dxfId="139" priority="163" operator="containsText" text="Menor">
      <formula>NOT(ISERROR(SEARCH("Menor",AA7)))</formula>
    </cfRule>
  </conditionalFormatting>
  <conditionalFormatting sqref="AA9">
    <cfRule type="containsText" dxfId="138" priority="89" operator="containsText" text="Menor">
      <formula>NOT(ISERROR(SEARCH("Menor",AA9)))</formula>
    </cfRule>
    <cfRule type="containsText" dxfId="137" priority="95" operator="containsText" text="Alta">
      <formula>NOT(ISERROR(SEARCH("Alta",AA9)))</formula>
    </cfRule>
    <cfRule type="containsText" dxfId="136" priority="94" operator="containsText" text="Media">
      <formula>NOT(ISERROR(SEARCH("Media",AA9)))</formula>
    </cfRule>
    <cfRule type="containsText" dxfId="135" priority="93" operator="containsText" text="Baja">
      <formula>NOT(ISERROR(SEARCH("Baja",AA9)))</formula>
    </cfRule>
    <cfRule type="containsText" dxfId="134" priority="92" operator="containsText" text="Muy b">
      <formula>NOT(ISERROR(SEARCH("Muy b",AA9)))</formula>
    </cfRule>
    <cfRule type="containsText" dxfId="133" priority="91" operator="containsText" text="Muy a">
      <formula>NOT(ISERROR(SEARCH("Muy a",AA9)))</formula>
    </cfRule>
    <cfRule type="containsText" dxfId="132" priority="90" operator="containsText" text="Leve">
      <formula>NOT(ISERROR(SEARCH("Leve",AA9)))</formula>
    </cfRule>
    <cfRule type="containsText" dxfId="131" priority="88" operator="containsText" text="Moderado">
      <formula>NOT(ISERROR(SEARCH("Moderado",AA9)))</formula>
    </cfRule>
    <cfRule type="containsText" dxfId="130" priority="87" operator="containsText" text="Mayor">
      <formula>NOT(ISERROR(SEARCH("Mayor",AA9)))</formula>
    </cfRule>
    <cfRule type="containsText" dxfId="129" priority="86" operator="containsText" text="Catastrófico">
      <formula>NOT(ISERROR(SEARCH("Catastrófico",AA9)))</formula>
    </cfRule>
    <cfRule type="containsText" dxfId="128" priority="85" operator="containsText" text="Bajo">
      <formula>NOT(ISERROR(SEARCH("Bajo",AA9)))</formula>
    </cfRule>
    <cfRule type="containsText" dxfId="127" priority="84" operator="containsText" text="Alto">
      <formula>NOT(ISERROR(SEARCH("Alto",AA9)))</formula>
    </cfRule>
    <cfRule type="cellIs" dxfId="126" priority="79" operator="equal">
      <formula>100%</formula>
    </cfRule>
    <cfRule type="cellIs" dxfId="125" priority="80" operator="equal">
      <formula>75%</formula>
    </cfRule>
    <cfRule type="cellIs" dxfId="124" priority="81" operator="equal">
      <formula>50%</formula>
    </cfRule>
    <cfRule type="cellIs" dxfId="123" priority="82" operator="equal">
      <formula>25%</formula>
    </cfRule>
    <cfRule type="containsText" dxfId="122" priority="83" operator="containsText" text="Extremo">
      <formula>NOT(ISERROR(SEARCH("Extremo",AA9)))</formula>
    </cfRule>
  </conditionalFormatting>
  <conditionalFormatting sqref="AC11:AD11">
    <cfRule type="containsText" dxfId="121" priority="35" operator="containsText" text="ALTA">
      <formula>NOT(ISERROR(SEARCH("ALTA",AC11)))</formula>
    </cfRule>
    <cfRule type="containsText" dxfId="120" priority="33" operator="containsText" text="BAJA">
      <formula>NOT(ISERROR(SEARCH("BAJA",AC11)))</formula>
    </cfRule>
    <cfRule type="containsText" dxfId="119" priority="34" operator="containsText" text="MEDIA">
      <formula>NOT(ISERROR(SEARCH("MEDIA",AC11)))</formula>
    </cfRule>
  </conditionalFormatting>
  <conditionalFormatting sqref="AI11">
    <cfRule type="containsText" dxfId="118" priority="32" operator="containsText" text="ALTA">
      <formula>NOT(ISERROR(SEARCH("ALTA",AI11)))</formula>
    </cfRule>
    <cfRule type="containsText" dxfId="117" priority="31" operator="containsText" text="MEDIA">
      <formula>NOT(ISERROR(SEARCH("MEDIA",AI11)))</formula>
    </cfRule>
    <cfRule type="containsText" dxfId="116" priority="30" operator="containsText" text="BAJA">
      <formula>NOT(ISERROR(SEARCH("BAJA",AI11)))</formula>
    </cfRule>
  </conditionalFormatting>
  <conditionalFormatting sqref="AI12:AJ12">
    <cfRule type="containsText" dxfId="115" priority="27" operator="containsText" text="BAJA">
      <formula>NOT(ISERROR(SEARCH("BAJA",AI12)))</formula>
    </cfRule>
    <cfRule type="containsText" dxfId="114" priority="28" operator="containsText" text="MEDIA">
      <formula>NOT(ISERROR(SEARCH("MEDIA",AI12)))</formula>
    </cfRule>
    <cfRule type="containsText" dxfId="113" priority="29" operator="containsText" text="ALTA">
      <formula>NOT(ISERROR(SEARCH("ALTA",AI12)))</formula>
    </cfRule>
  </conditionalFormatting>
  <conditionalFormatting sqref="AK4:AL12">
    <cfRule type="containsText" dxfId="112" priority="13" operator="containsText" text="ALTA">
      <formula>NOT(ISERROR(SEARCH("ALTA",AK4)))</formula>
    </cfRule>
    <cfRule type="containsText" dxfId="111" priority="11" operator="containsText" text="BAJA">
      <formula>NOT(ISERROR(SEARCH("BAJA",AK4)))</formula>
    </cfRule>
    <cfRule type="containsText" dxfId="110" priority="12" operator="containsText" text="MEDIA">
      <formula>NOT(ISERROR(SEARCH("MEDIA",AK4)))</formula>
    </cfRule>
  </conditionalFormatting>
  <conditionalFormatting sqref="AL4:AL12">
    <cfRule type="cellIs" dxfId="109" priority="7" operator="greaterThan">
      <formula>75%</formula>
    </cfRule>
    <cfRule type="cellIs" dxfId="108" priority="8" operator="between">
      <formula>51%</formula>
      <formula>75%</formula>
    </cfRule>
    <cfRule type="cellIs" dxfId="107" priority="9" operator="between">
      <formula>26%</formula>
      <formula>50%</formula>
    </cfRule>
    <cfRule type="cellIs" dxfId="106" priority="10" operator="between">
      <formula>0%</formula>
      <formula>25%</formula>
    </cfRule>
  </conditionalFormatting>
  <conditionalFormatting sqref="AM4:AN4">
    <cfRule type="cellIs" dxfId="105" priority="217" operator="equal">
      <formula>60%</formula>
    </cfRule>
    <cfRule type="containsText" dxfId="104" priority="225" operator="containsText" text="Moderado">
      <formula>NOT(ISERROR(SEARCH("Moderado",AM4)))</formula>
    </cfRule>
    <cfRule type="containsText" dxfId="103" priority="226" operator="containsText" text="Menor">
      <formula>NOT(ISERROR(SEARCH("Menor",AM4)))</formula>
    </cfRule>
    <cfRule type="containsText" dxfId="102" priority="227" operator="containsText" text="Leve">
      <formula>NOT(ISERROR(SEARCH("Leve",AM4)))</formula>
    </cfRule>
    <cfRule type="containsText" dxfId="101" priority="228" operator="containsText" text="Muy a">
      <formula>NOT(ISERROR(SEARCH("Muy a",AM4)))</formula>
    </cfRule>
    <cfRule type="containsText" dxfId="100" priority="229" operator="containsText" text="Muy b">
      <formula>NOT(ISERROR(SEARCH("Muy b",AM4)))</formula>
    </cfRule>
    <cfRule type="containsText" dxfId="99" priority="230" operator="containsText" text="Baja">
      <formula>NOT(ISERROR(SEARCH("Baja",AM4)))</formula>
    </cfRule>
    <cfRule type="containsText" dxfId="98" priority="231" operator="containsText" text="Media">
      <formula>NOT(ISERROR(SEARCH("Media",AM4)))</formula>
    </cfRule>
    <cfRule type="containsText" dxfId="97" priority="232" operator="containsText" text="Alta">
      <formula>NOT(ISERROR(SEARCH("Alta",AM4)))</formula>
    </cfRule>
    <cfRule type="cellIs" dxfId="96" priority="215" operator="equal">
      <formula>100%</formula>
    </cfRule>
    <cfRule type="cellIs" dxfId="95" priority="216" operator="equal">
      <formula>80%</formula>
    </cfRule>
    <cfRule type="cellIs" dxfId="94" priority="218" operator="equal">
      <formula>40%</formula>
    </cfRule>
    <cfRule type="cellIs" dxfId="93" priority="219" operator="equal">
      <formula>0.2</formula>
    </cfRule>
    <cfRule type="containsText" dxfId="92" priority="220" operator="containsText" text="Extremo">
      <formula>NOT(ISERROR(SEARCH("Extremo",AM4)))</formula>
    </cfRule>
    <cfRule type="containsText" dxfId="91" priority="221" operator="containsText" text="Alto">
      <formula>NOT(ISERROR(SEARCH("Alto",AM4)))</formula>
    </cfRule>
    <cfRule type="containsText" dxfId="90" priority="222" operator="containsText" text="Bajo">
      <formula>NOT(ISERROR(SEARCH("Bajo",AM4)))</formula>
    </cfRule>
    <cfRule type="containsText" dxfId="89" priority="223" operator="containsText" text="Catastrófico">
      <formula>NOT(ISERROR(SEARCH("Catastrófico",AM4)))</formula>
    </cfRule>
    <cfRule type="containsText" dxfId="88" priority="224" operator="containsText" text="Mayor">
      <formula>NOT(ISERROR(SEARCH("Mayor",AM4)))</formula>
    </cfRule>
  </conditionalFormatting>
  <conditionalFormatting sqref="AM7:AN7">
    <cfRule type="containsText" dxfId="87" priority="140" operator="containsText" text="Extremo">
      <formula>NOT(ISERROR(SEARCH("Extremo",AM7)))</formula>
    </cfRule>
    <cfRule type="cellIs" dxfId="86" priority="136" operator="equal">
      <formula>80%</formula>
    </cfRule>
    <cfRule type="cellIs" dxfId="85" priority="137" operator="equal">
      <formula>60%</formula>
    </cfRule>
    <cfRule type="cellIs" dxfId="84" priority="138" operator="equal">
      <formula>40%</formula>
    </cfRule>
    <cfRule type="cellIs" dxfId="83" priority="139" operator="equal">
      <formula>0.2</formula>
    </cfRule>
    <cfRule type="containsText" dxfId="82" priority="152" operator="containsText" text="Alta">
      <formula>NOT(ISERROR(SEARCH("Alta",AM7)))</formula>
    </cfRule>
    <cfRule type="containsText" dxfId="81" priority="151" operator="containsText" text="Media">
      <formula>NOT(ISERROR(SEARCH("Media",AM7)))</formula>
    </cfRule>
    <cfRule type="containsText" dxfId="80" priority="150" operator="containsText" text="Baja">
      <formula>NOT(ISERROR(SEARCH("Baja",AM7)))</formula>
    </cfRule>
    <cfRule type="cellIs" dxfId="79" priority="135" operator="equal">
      <formula>100%</formula>
    </cfRule>
    <cfRule type="containsText" dxfId="78" priority="141" operator="containsText" text="Alto">
      <formula>NOT(ISERROR(SEARCH("Alto",AM7)))</formula>
    </cfRule>
    <cfRule type="containsText" dxfId="77" priority="142" operator="containsText" text="Bajo">
      <formula>NOT(ISERROR(SEARCH("Bajo",AM7)))</formula>
    </cfRule>
    <cfRule type="containsText" dxfId="76" priority="143" operator="containsText" text="Catastrófico">
      <formula>NOT(ISERROR(SEARCH("Catastrófico",AM7)))</formula>
    </cfRule>
    <cfRule type="containsText" dxfId="75" priority="144" operator="containsText" text="Mayor">
      <formula>NOT(ISERROR(SEARCH("Mayor",AM7)))</formula>
    </cfRule>
    <cfRule type="containsText" dxfId="74" priority="145" operator="containsText" text="Moderado">
      <formula>NOT(ISERROR(SEARCH("Moderado",AM7)))</formula>
    </cfRule>
    <cfRule type="containsText" dxfId="73" priority="146" operator="containsText" text="Menor">
      <formula>NOT(ISERROR(SEARCH("Menor",AM7)))</formula>
    </cfRule>
    <cfRule type="containsText" dxfId="72" priority="147" operator="containsText" text="Leve">
      <formula>NOT(ISERROR(SEARCH("Leve",AM7)))</formula>
    </cfRule>
    <cfRule type="containsText" dxfId="71" priority="148" operator="containsText" text="Muy a">
      <formula>NOT(ISERROR(SEARCH("Muy a",AM7)))</formula>
    </cfRule>
    <cfRule type="containsText" dxfId="70" priority="149" operator="containsText" text="Muy b">
      <formula>NOT(ISERROR(SEARCH("Muy b",AM7)))</formula>
    </cfRule>
  </conditionalFormatting>
  <conditionalFormatting sqref="AM9:AN9">
    <cfRule type="containsText" dxfId="69" priority="73" operator="containsText" text="Leve">
      <formula>NOT(ISERROR(SEARCH("Leve",AM9)))</formula>
    </cfRule>
    <cfRule type="containsText" dxfId="68" priority="72" operator="containsText" text="Menor">
      <formula>NOT(ISERROR(SEARCH("Menor",AM9)))</formula>
    </cfRule>
    <cfRule type="containsText" dxfId="67" priority="66" operator="containsText" text="Extremo">
      <formula>NOT(ISERROR(SEARCH("Extremo",AM9)))</formula>
    </cfRule>
    <cfRule type="containsText" dxfId="66" priority="71" operator="containsText" text="Moderado">
      <formula>NOT(ISERROR(SEARCH("Moderado",AM9)))</formula>
    </cfRule>
    <cfRule type="containsText" dxfId="65" priority="70" operator="containsText" text="Mayor">
      <formula>NOT(ISERROR(SEARCH("Mayor",AM9)))</formula>
    </cfRule>
    <cfRule type="containsText" dxfId="64" priority="68" operator="containsText" text="Bajo">
      <formula>NOT(ISERROR(SEARCH("Bajo",AM9)))</formula>
    </cfRule>
    <cfRule type="containsText" dxfId="63" priority="78" operator="containsText" text="Alta">
      <formula>NOT(ISERROR(SEARCH("Alta",AM9)))</formula>
    </cfRule>
    <cfRule type="containsText" dxfId="62" priority="77" operator="containsText" text="Media">
      <formula>NOT(ISERROR(SEARCH("Media",AM9)))</formula>
    </cfRule>
    <cfRule type="containsText" dxfId="61" priority="67" operator="containsText" text="Alto">
      <formula>NOT(ISERROR(SEARCH("Alto",AM9)))</formula>
    </cfRule>
    <cfRule type="cellIs" dxfId="60" priority="65" operator="equal">
      <formula>0.2</formula>
    </cfRule>
    <cfRule type="cellIs" dxfId="59" priority="64" operator="equal">
      <formula>40%</formula>
    </cfRule>
    <cfRule type="cellIs" dxfId="58" priority="63" operator="equal">
      <formula>60%</formula>
    </cfRule>
    <cfRule type="cellIs" dxfId="57" priority="62" operator="equal">
      <formula>80%</formula>
    </cfRule>
    <cfRule type="cellIs" dxfId="56" priority="61" operator="equal">
      <formula>100%</formula>
    </cfRule>
    <cfRule type="containsText" dxfId="55" priority="76" operator="containsText" text="Baja">
      <formula>NOT(ISERROR(SEARCH("Baja",AM9)))</formula>
    </cfRule>
    <cfRule type="containsText" dxfId="54" priority="69" operator="containsText" text="Catastrófico">
      <formula>NOT(ISERROR(SEARCH("Catastrófico",AM9)))</formula>
    </cfRule>
    <cfRule type="containsText" dxfId="53" priority="75" operator="containsText" text="Muy b">
      <formula>NOT(ISERROR(SEARCH("Muy b",AM9)))</formula>
    </cfRule>
    <cfRule type="containsText" dxfId="52" priority="74" operator="containsText" text="Muy a">
      <formula>NOT(ISERROR(SEARCH("Muy a",AM9)))</formula>
    </cfRule>
  </conditionalFormatting>
  <conditionalFormatting sqref="AO11:AO12">
    <cfRule type="containsText" dxfId="51" priority="6" operator="containsText" text="ALTA">
      <formula>NOT(ISERROR(SEARCH("ALTA",AO11)))</formula>
    </cfRule>
    <cfRule type="containsText" dxfId="50" priority="5" operator="containsText" text="MEDIA">
      <formula>NOT(ISERROR(SEARCH("MEDIA",AO11)))</formula>
    </cfRule>
    <cfRule type="containsText" dxfId="49" priority="4" operator="containsText" text="BAJA">
      <formula>NOT(ISERROR(SEARCH("BAJA",AO11)))</formula>
    </cfRule>
  </conditionalFormatting>
  <conditionalFormatting sqref="AP11">
    <cfRule type="containsText" dxfId="48" priority="1" operator="containsText" text="BAJA">
      <formula>NOT(ISERROR(SEARCH("BAJA",AP11)))</formula>
    </cfRule>
    <cfRule type="containsText" dxfId="47" priority="3" operator="containsText" text="ALTA">
      <formula>NOT(ISERROR(SEARCH("ALTA",AP11)))</formula>
    </cfRule>
    <cfRule type="containsText" dxfId="46" priority="2" operator="containsText" text="MEDIA">
      <formula>NOT(ISERROR(SEARCH("MEDIA",AP11)))</formula>
    </cfRule>
  </conditionalFormatting>
  <dataValidations count="2">
    <dataValidation type="list" allowBlank="1" showInputMessage="1" showErrorMessage="1" sqref="AF4:AF10" xr:uid="{036805D8-9212-41BB-B2B0-097CEFE792BC}">
      <formula1>"Manual,Automático"</formula1>
    </dataValidation>
    <dataValidation type="list" allowBlank="1" showInputMessage="1" showErrorMessage="1" sqref="A4 A7 A9 A11:A12" xr:uid="{A8DB554B-1FF1-4C91-9649-3410BAE5FFC3}">
      <formula1>"SI,NO"</formula1>
    </dataValidation>
  </dataValidations>
  <hyperlinks>
    <hyperlink ref="AW4" r:id="rId1" xr:uid="{51ACF180-3BB5-4BB8-8DFB-C1525E78164C}"/>
    <hyperlink ref="AW5:AW10" r:id="rId2" display="I Bimestre" xr:uid="{5526375B-DAFF-4B60-9BF6-87D9762F0E35}"/>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4">
        <x14:dataValidation type="list" allowBlank="1" showInputMessage="1" showErrorMessage="1" xr:uid="{F03AA693-D1F4-40BB-AF12-637657DEC483}">
          <x14:formula1>
            <xm:f>Listas!$R$2:$R$3</xm:f>
          </x14:formula1>
          <xm:sqref>BB4:BB12 BG4:BG12 BL4:BL12</xm:sqref>
        </x14:dataValidation>
        <x14:dataValidation type="list" allowBlank="1" showInputMessage="1" showErrorMessage="1" xr:uid="{B17C85F5-B890-4707-ADCD-7BD7F8180DC3}">
          <x14:formula1>
            <xm:f>Listas!$B$2:$B$7</xm:f>
          </x14:formula1>
          <xm:sqref>D11:D12</xm:sqref>
        </x14:dataValidation>
        <x14:dataValidation type="list" allowBlank="1" showInputMessage="1" showErrorMessage="1" xr:uid="{3B8832ED-E812-411C-969D-91E41C2001A6}">
          <x14:formula1>
            <xm:f>Listas!$C$2:$C$8</xm:f>
          </x14:formula1>
          <xm:sqref>E11:E12</xm:sqref>
        </x14:dataValidation>
        <x14:dataValidation type="list" allowBlank="1" showInputMessage="1" showErrorMessage="1" xr:uid="{75E182D2-3C5F-4E12-955E-FF390C50A5F9}">
          <x14:formula1>
            <xm:f>Listas!$G$2:$G$11</xm:f>
          </x14:formula1>
          <xm:sqref>C11:C12</xm:sqref>
        </x14:dataValidation>
        <x14:dataValidation type="list" allowBlank="1" showInputMessage="1" showErrorMessage="1" xr:uid="{DE2B19A1-342B-4949-85F9-9CDA8ECC0DA4}">
          <x14:formula1>
            <xm:f>Listas!$H$2:$H$3</xm:f>
          </x14:formula1>
          <xm:sqref>AK12 AI11</xm:sqref>
        </x14:dataValidation>
        <x14:dataValidation type="list" allowBlank="1" showInputMessage="1" showErrorMessage="1" xr:uid="{CBF81A7F-B66B-473B-975F-489B833637AD}">
          <x14:formula1>
            <xm:f>Listas!$F$2:$F$4</xm:f>
          </x14:formula1>
          <xm:sqref>AD11:AD12</xm:sqref>
        </x14:dataValidation>
        <x14:dataValidation type="list" allowBlank="1" showInputMessage="1" showErrorMessage="1" xr:uid="{E5353157-C5EB-4C64-AAEC-45AA2B104DB8}">
          <x14:formula1>
            <xm:f>Listas!$P$2:$P$7</xm:f>
          </x14:formula1>
          <xm:sqref>Q11:Q12</xm:sqref>
        </x14:dataValidation>
        <x14:dataValidation type="list" allowBlank="1" showInputMessage="1" showErrorMessage="1" xr:uid="{7D4CB08D-307F-408D-9154-8539231DAEAB}">
          <x14:formula1>
            <xm:f>Listas!$O$2:$O$7</xm:f>
          </x14:formula1>
          <xm:sqref>O11:O12</xm:sqref>
        </x14:dataValidation>
        <x14:dataValidation type="list" allowBlank="1" showInputMessage="1" showErrorMessage="1" xr:uid="{CB01C71A-B2D9-44E3-9EB2-920763B763CA}">
          <x14:formula1>
            <xm:f>Listas!$N$2:$N$7</xm:f>
          </x14:formula1>
          <xm:sqref>M11:M12</xm:sqref>
        </x14:dataValidation>
        <x14:dataValidation type="list" allowBlank="1" showInputMessage="1" showErrorMessage="1" xr:uid="{2291D29A-F4FC-453B-A381-1DA005F0246A}">
          <x14:formula1>
            <xm:f>Listas!$Q$2:$Q$8</xm:f>
          </x14:formula1>
          <xm:sqref>J11:J12</xm:sqref>
        </x14:dataValidation>
        <x14:dataValidation type="list" allowBlank="1" showInputMessage="1" showErrorMessage="1" xr:uid="{7D90ED93-3944-4DBE-BC26-841F16E66D54}">
          <x14:formula1>
            <xm:f>Listas!$L$2:$L$5</xm:f>
          </x14:formula1>
          <xm:sqref>T11:T12</xm:sqref>
        </x14:dataValidation>
        <x14:dataValidation type="list" allowBlank="1" showInputMessage="1" showErrorMessage="1" xr:uid="{1437792B-5528-4BC5-8774-72A02793477D}">
          <x14:formula1>
            <xm:f>Listas!$M$2:$M$15</xm:f>
          </x14:formula1>
          <xm:sqref>B11:B12</xm:sqref>
        </x14:dataValidation>
        <x14:dataValidation type="list" allowBlank="1" showInputMessage="1" showErrorMessage="1" xr:uid="{9E4B5CDD-BE80-468C-950E-E2A822755DA0}">
          <x14:formula1>
            <xm:f>Listas!$K$2:$K$6</xm:f>
          </x14:formula1>
          <xm:sqref>S12</xm:sqref>
        </x14:dataValidation>
        <x14:dataValidation type="list" allowBlank="1" showInputMessage="1" showErrorMessage="1" xr:uid="{FD83EEF0-1E29-4D4F-9EBB-79B4A0BB5412}">
          <x14:formula1>
            <xm:f>Listas!$K$2:$K$5</xm:f>
          </x14:formula1>
          <xm:sqref>S11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A2" zoomScale="88" zoomScaleNormal="130" workbookViewId="0">
      <selection activeCell="G21" sqref="G21"/>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109</v>
      </c>
    </row>
    <row r="3" spans="2:50" x14ac:dyDescent="0.25">
      <c r="B3" s="9" t="s">
        <v>110</v>
      </c>
      <c r="R3" s="9" t="s">
        <v>111</v>
      </c>
    </row>
    <row r="4" spans="2:50" x14ac:dyDescent="0.25">
      <c r="R4" s="9" t="s">
        <v>112</v>
      </c>
      <c r="AG4" s="9" t="s">
        <v>113</v>
      </c>
    </row>
    <row r="5" spans="2:50" x14ac:dyDescent="0.25">
      <c r="B5" s="9" t="s">
        <v>114</v>
      </c>
      <c r="J5" s="9" t="s">
        <v>115</v>
      </c>
      <c r="R5" s="9" t="s">
        <v>116</v>
      </c>
      <c r="Y5" s="9" t="s">
        <v>117</v>
      </c>
      <c r="AG5" s="9" t="s">
        <v>118</v>
      </c>
      <c r="AP5" s="9" t="s">
        <v>119</v>
      </c>
      <c r="AX5" s="9" t="s">
        <v>120</v>
      </c>
    </row>
    <row r="23" spans="25:27" x14ac:dyDescent="0.25">
      <c r="Y23" t="s">
        <v>1548</v>
      </c>
    </row>
    <row r="24" spans="25:27" x14ac:dyDescent="0.25">
      <c r="Z24" s="55" t="s">
        <v>1547</v>
      </c>
      <c r="AA24" s="561"/>
    </row>
    <row r="25" spans="25:27" ht="45" x14ac:dyDescent="0.25">
      <c r="Y25" s="56" t="s">
        <v>121</v>
      </c>
      <c r="Z25" s="57">
        <v>37376466903</v>
      </c>
      <c r="AA25" s="562"/>
    </row>
    <row r="26" spans="25:27" x14ac:dyDescent="0.25">
      <c r="Y26" s="58">
        <v>0.01</v>
      </c>
      <c r="Z26" s="59">
        <f>+$Z$25*Y26</f>
        <v>373764669.03000003</v>
      </c>
      <c r="AA26" s="563"/>
    </row>
    <row r="27" spans="25:27" x14ac:dyDescent="0.25">
      <c r="Y27" s="58">
        <v>0.03</v>
      </c>
      <c r="Z27" s="59">
        <f>+$Z$25*Y27</f>
        <v>1121294007.0899999</v>
      </c>
      <c r="AA27" s="563"/>
    </row>
    <row r="28" spans="25:27" x14ac:dyDescent="0.25">
      <c r="Y28" s="58">
        <v>0.06</v>
      </c>
      <c r="Z28" s="59">
        <f>+$Z$25*Y28</f>
        <v>2242588014.1799998</v>
      </c>
      <c r="AA28" s="563"/>
    </row>
    <row r="29" spans="25:27" x14ac:dyDescent="0.25">
      <c r="Y29" s="58">
        <v>0.1</v>
      </c>
      <c r="Z29" s="59">
        <f>+$Z$25*Y29</f>
        <v>3737646690.3000002</v>
      </c>
      <c r="AA29" s="56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BR8"/>
  <sheetViews>
    <sheetView zoomScale="84" zoomScaleNormal="70" workbookViewId="0">
      <pane ySplit="3" topLeftCell="A7" activePane="bottomLeft" state="frozen"/>
      <selection activeCell="G4" sqref="G4:G13"/>
      <selection pane="bottomLeft" activeCell="C8" sqref="C8"/>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71" hidden="1" customWidth="1"/>
    <col min="48" max="49" width="41.7109375" style="1" hidden="1" customWidth="1"/>
    <col min="50" max="50" width="14.85546875" style="1" hidden="1" customWidth="1"/>
    <col min="51" max="51" width="35" style="1" hidden="1" customWidth="1"/>
    <col min="52" max="52" width="27.42578125" style="1" hidden="1" customWidth="1"/>
    <col min="53" max="53" width="14.85546875" style="1" hidden="1" customWidth="1"/>
    <col min="54" max="55" width="29.5703125" style="1" hidden="1" customWidth="1"/>
    <col min="56" max="56" width="12.5703125" style="1" customWidth="1"/>
    <col min="57" max="58" width="26.28515625" style="1" customWidth="1"/>
    <col min="59" max="59" width="31.42578125" style="1" customWidth="1"/>
    <col min="60" max="60" width="40.28515625" style="1" customWidth="1"/>
    <col min="61" max="61" width="11.140625" style="1" customWidth="1"/>
    <col min="62" max="62" width="24.7109375" style="1" customWidth="1"/>
    <col min="63" max="63" width="23.28515625" style="1" customWidth="1"/>
    <col min="64" max="64" width="36" style="1" customWidth="1"/>
    <col min="65" max="65" width="37.5703125" style="1" customWidth="1"/>
    <col min="66" max="66" width="11.42578125" style="1"/>
    <col min="67" max="67" width="30.28515625" style="1" customWidth="1"/>
    <col min="68" max="68" width="23" style="1" customWidth="1"/>
    <col min="69" max="69" width="27.7109375" style="1" customWidth="1"/>
    <col min="70" max="70" width="41"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0" ht="18.7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471"/>
      <c r="AL1" s="699" t="s">
        <v>154</v>
      </c>
      <c r="AM1" s="699"/>
      <c r="AN1" s="700"/>
      <c r="AO1" s="717" t="s">
        <v>523</v>
      </c>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row>
    <row r="2" spans="1:70" ht="18"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c r="AJ2" s="688"/>
      <c r="AK2" s="689" t="s">
        <v>160</v>
      </c>
      <c r="AL2" s="689"/>
      <c r="AM2" s="689"/>
      <c r="AN2" s="690" t="s">
        <v>9</v>
      </c>
      <c r="AO2" s="691" t="s">
        <v>161</v>
      </c>
      <c r="AP2" s="685"/>
      <c r="AQ2" s="685" t="s">
        <v>126</v>
      </c>
      <c r="AR2" s="685" t="s">
        <v>162</v>
      </c>
      <c r="AS2" s="685" t="s">
        <v>163</v>
      </c>
      <c r="AT2" s="685" t="s">
        <v>164</v>
      </c>
      <c r="AU2" s="715" t="s">
        <v>165</v>
      </c>
      <c r="AV2" s="716"/>
      <c r="AW2" s="716"/>
      <c r="AX2" s="716"/>
      <c r="AY2" s="716"/>
      <c r="AZ2" s="716"/>
      <c r="BA2" s="716"/>
      <c r="BB2" s="716"/>
      <c r="BC2" s="716"/>
      <c r="BD2" s="716"/>
      <c r="BE2" s="716"/>
      <c r="BF2" s="716"/>
      <c r="BG2" s="716"/>
      <c r="BH2" s="716"/>
      <c r="BI2" s="716"/>
      <c r="BJ2" s="716"/>
      <c r="BK2" s="716"/>
      <c r="BL2" s="716"/>
      <c r="BM2" s="716"/>
      <c r="BN2" s="716"/>
      <c r="BO2" s="716"/>
      <c r="BP2" s="716"/>
      <c r="BQ2" s="716"/>
      <c r="BR2" s="716"/>
    </row>
    <row r="3" spans="1:70" s="15" customFormat="1" ht="33.7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395" t="s">
        <v>5</v>
      </c>
      <c r="AE3" s="144" t="s">
        <v>178</v>
      </c>
      <c r="AF3" s="395" t="s">
        <v>179</v>
      </c>
      <c r="AG3" s="395" t="s">
        <v>178</v>
      </c>
      <c r="AH3" s="688"/>
      <c r="AI3" s="688" t="s">
        <v>7</v>
      </c>
      <c r="AJ3" s="688"/>
      <c r="AK3" s="689"/>
      <c r="AL3" s="689"/>
      <c r="AM3" s="689"/>
      <c r="AN3" s="690"/>
      <c r="AO3" s="691"/>
      <c r="AP3" s="685"/>
      <c r="AQ3" s="685"/>
      <c r="AR3" s="685"/>
      <c r="AS3" s="685"/>
      <c r="AT3" s="685"/>
      <c r="AU3" s="392" t="s">
        <v>184</v>
      </c>
      <c r="AV3" s="392" t="s">
        <v>185</v>
      </c>
      <c r="AW3" s="392"/>
      <c r="AX3" s="392" t="s">
        <v>184</v>
      </c>
      <c r="AY3" s="392" t="s">
        <v>185</v>
      </c>
      <c r="AZ3" s="392" t="s">
        <v>186</v>
      </c>
      <c r="BA3" s="392" t="s">
        <v>184</v>
      </c>
      <c r="BB3" s="392" t="s">
        <v>185</v>
      </c>
      <c r="BC3" s="392" t="s">
        <v>186</v>
      </c>
      <c r="BD3" s="392" t="s">
        <v>184</v>
      </c>
      <c r="BE3" s="392" t="s">
        <v>1561</v>
      </c>
      <c r="BF3" s="392" t="s">
        <v>185</v>
      </c>
      <c r="BG3" s="392" t="s">
        <v>1557</v>
      </c>
      <c r="BH3" s="392" t="s">
        <v>1558</v>
      </c>
      <c r="BI3" s="392" t="s">
        <v>184</v>
      </c>
      <c r="BJ3" s="392" t="s">
        <v>1561</v>
      </c>
      <c r="BK3" s="392" t="s">
        <v>185</v>
      </c>
      <c r="BL3" s="392" t="s">
        <v>1557</v>
      </c>
      <c r="BM3" s="392" t="s">
        <v>1558</v>
      </c>
      <c r="BN3" s="392" t="s">
        <v>184</v>
      </c>
      <c r="BO3" s="392" t="s">
        <v>1561</v>
      </c>
      <c r="BP3" s="392" t="s">
        <v>185</v>
      </c>
      <c r="BQ3" s="392" t="s">
        <v>1557</v>
      </c>
      <c r="BR3" s="392" t="s">
        <v>1558</v>
      </c>
    </row>
    <row r="4" spans="1:70" ht="272.45" customHeight="1" x14ac:dyDescent="0.25">
      <c r="A4" s="384" t="s">
        <v>187</v>
      </c>
      <c r="B4" s="373" t="s">
        <v>44</v>
      </c>
      <c r="C4" s="373" t="s">
        <v>89</v>
      </c>
      <c r="D4" s="373" t="s">
        <v>12</v>
      </c>
      <c r="E4" s="373" t="s">
        <v>34</v>
      </c>
      <c r="F4" s="386" t="s">
        <v>1311</v>
      </c>
      <c r="G4" s="373" t="s">
        <v>1671</v>
      </c>
      <c r="H4" s="373" t="s">
        <v>1312</v>
      </c>
      <c r="I4" s="386" t="s">
        <v>1313</v>
      </c>
      <c r="J4" s="373" t="s">
        <v>75</v>
      </c>
      <c r="K4" s="373">
        <v>2</v>
      </c>
      <c r="L4" s="382">
        <f>IF(J4="Diaria",+(K4/360),IF(J4="Mensual",+(K4/12),IF(J4="Bimestral",+(K4/6),IF(J4="Trimestral",+(K4/4),IF(J4="Semestral",+(K4/2),IF(J4="Anual",+(K4/1),""))))))</f>
        <v>0.33333333333333331</v>
      </c>
      <c r="M4" s="373" t="s">
        <v>70</v>
      </c>
      <c r="N4" s="37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73" t="s">
        <v>46</v>
      </c>
      <c r="P4" s="37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373" t="s">
        <v>70</v>
      </c>
      <c r="R4" s="37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68" t="s">
        <v>70</v>
      </c>
      <c r="T4" s="368" t="s">
        <v>70</v>
      </c>
      <c r="U4" s="368">
        <f>+MAX(N4,P4,R4)</f>
        <v>0.4</v>
      </c>
      <c r="V4" s="370" t="str">
        <f>IF(L4&lt;=20%,"Muy baja",IF(L4&lt;=40%,"Baja",IF(L4&lt;=60%,"Media",IF(L4&lt;=80%,"Alta",IF(L4&lt;=100%,"Muy alta",IF(L4&gt;=100%,"Muy alta",""))))))</f>
        <v>Baja</v>
      </c>
      <c r="W4" s="371">
        <f>+IFERROR(VLOOKUP(V4,[10]Fórmula!$F$1:$G$6,2,FALSE),"")</f>
        <v>0.4</v>
      </c>
      <c r="X4" s="391" t="str">
        <f>IF(U4=20%,"Leve",IF(U4=40%,"Menor",IF(U4=60%,"Moderado",IF(U4=80%,"Mayor",IF(U4=100%,"Catastrófico","")))))</f>
        <v>Menor</v>
      </c>
      <c r="Y4" s="371">
        <f>+IFERROR(VLOOKUP(X4,[10]Fórmula!$H$1:$I$6,2,FALSE),"")</f>
        <v>0.4</v>
      </c>
      <c r="Z4" s="390" t="str">
        <f>+IFERROR(VLOOKUP(V4&amp;X4,[10]Fórmula!$C$2:$D$26,2,FALSE),"")</f>
        <v>Moderado</v>
      </c>
      <c r="AA4" s="371">
        <f>IF(Z4="Bajo",25%,IF(Z4="Moderado",50%,IF(Z4="Alto",75%,IF(Z4="Extremo",100%,""))))</f>
        <v>0.5</v>
      </c>
      <c r="AB4" s="176" t="s">
        <v>1420</v>
      </c>
      <c r="AC4" s="549" t="s">
        <v>1419</v>
      </c>
      <c r="AD4" s="49" t="s">
        <v>54</v>
      </c>
      <c r="AE4" s="31">
        <f>IF(AD4="Preventivo",25%,IF(AD4="Detectivo",15%,IF(AD4="Correctivo",10%,"")))</f>
        <v>0.25</v>
      </c>
      <c r="AF4" s="386" t="s">
        <v>195</v>
      </c>
      <c r="AG4" s="31">
        <f>IF(AF4="Manual",15%,IF(AF4="Automático",25%,""))</f>
        <v>0.15</v>
      </c>
      <c r="AH4" s="31">
        <f>+AG4+AE4</f>
        <v>0.4</v>
      </c>
      <c r="AI4" s="373" t="s">
        <v>23</v>
      </c>
      <c r="AJ4" s="386" t="s">
        <v>1314</v>
      </c>
      <c r="AK4" s="386">
        <f>+AA4*AH4</f>
        <v>0.2</v>
      </c>
      <c r="AL4" s="32">
        <f>+AA4-AK4</f>
        <v>0.3</v>
      </c>
      <c r="AM4" s="380" t="str">
        <f>+IF(C4="Corrupción","Moderado",IF(AL4&lt;=25%,"Bajo",IF(AL4&lt;=50%,"Moderado",IF(AL4&lt;=75%,"Alto",IF(AL4&gt;75%,"Extremo","")))))</f>
        <v>Moderado</v>
      </c>
      <c r="AN4" s="381" t="s">
        <v>56</v>
      </c>
      <c r="AO4" s="152">
        <v>1</v>
      </c>
      <c r="AP4" s="33" t="s">
        <v>1418</v>
      </c>
      <c r="AQ4" s="377" t="s">
        <v>1624</v>
      </c>
      <c r="AR4" s="30">
        <v>45078</v>
      </c>
      <c r="AS4" s="30">
        <v>45291</v>
      </c>
      <c r="AT4" s="367" t="s">
        <v>1401</v>
      </c>
      <c r="AU4" s="83">
        <v>44985</v>
      </c>
      <c r="AV4" s="84" t="s">
        <v>1417</v>
      </c>
      <c r="AW4" s="84" t="s">
        <v>1315</v>
      </c>
      <c r="AX4" s="34">
        <v>45046</v>
      </c>
      <c r="AY4" s="477" t="s">
        <v>1416</v>
      </c>
      <c r="AZ4" s="548" t="s">
        <v>1415</v>
      </c>
      <c r="BA4" s="34">
        <v>45107</v>
      </c>
      <c r="BB4" s="97" t="s">
        <v>1414</v>
      </c>
      <c r="BC4" s="228" t="s">
        <v>1398</v>
      </c>
      <c r="BD4" s="34">
        <v>45169</v>
      </c>
      <c r="BE4" s="34"/>
      <c r="BF4" s="97"/>
      <c r="BG4" s="97"/>
      <c r="BH4" s="97"/>
      <c r="BI4" s="34">
        <v>45230</v>
      </c>
      <c r="BJ4" s="34"/>
      <c r="BK4" s="97"/>
      <c r="BL4" s="97"/>
      <c r="BM4" s="97"/>
      <c r="BN4" s="34">
        <v>45291</v>
      </c>
      <c r="BO4" s="34"/>
      <c r="BP4" s="97"/>
      <c r="BQ4" s="97"/>
      <c r="BR4" s="97"/>
    </row>
    <row r="5" spans="1:70" ht="238.15" customHeight="1" thickBot="1" x14ac:dyDescent="0.3">
      <c r="A5" s="402" t="s">
        <v>187</v>
      </c>
      <c r="B5" s="363" t="s">
        <v>44</v>
      </c>
      <c r="C5" s="363" t="s">
        <v>55</v>
      </c>
      <c r="D5" s="363" t="s">
        <v>76</v>
      </c>
      <c r="E5" s="363" t="s">
        <v>34</v>
      </c>
      <c r="F5" s="403" t="s">
        <v>511</v>
      </c>
      <c r="G5" s="363" t="s">
        <v>443</v>
      </c>
      <c r="H5" s="363" t="s">
        <v>1413</v>
      </c>
      <c r="I5" s="403" t="s">
        <v>514</v>
      </c>
      <c r="J5" s="363" t="s">
        <v>32</v>
      </c>
      <c r="K5" s="363">
        <v>0</v>
      </c>
      <c r="L5" s="366">
        <f>IF(J5="Diaria",+(K5/360),IF(J5="Mensual",+(K5/12),IF(J5="Bimestral",+(K5/6),IF(J5="Trimestral",+(K5/4),IF(J5="Semestral",+(K5/2),IF(J5="Anual",+(K5/1),""))))))</f>
        <v>0</v>
      </c>
      <c r="M5" s="363" t="s">
        <v>70</v>
      </c>
      <c r="N5" s="36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363" t="s">
        <v>73</v>
      </c>
      <c r="P5" s="37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0.8</v>
      </c>
      <c r="Q5" s="363" t="s">
        <v>70</v>
      </c>
      <c r="R5" s="36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59" t="s">
        <v>70</v>
      </c>
      <c r="T5" s="359" t="s">
        <v>70</v>
      </c>
      <c r="U5" s="359">
        <f>+MAX(N5,P5,R5)</f>
        <v>0.8</v>
      </c>
      <c r="V5" s="401" t="str">
        <f>IF(L5&lt;=20%,"Muy baja",IF(L5&lt;=40%,"Baja",IF(L5&lt;=60%,"Media",IF(L5&lt;=80%,"Alta",IF(L5&lt;=100%,"Muy alta",IF(L5&gt;=100%,"Muy alta",""))))))</f>
        <v>Muy baja</v>
      </c>
      <c r="W5" s="352">
        <f>+IFERROR(VLOOKUP(V5,[10]Fórmula!$F$1:$G$6,2,FALSE),"")</f>
        <v>0.2</v>
      </c>
      <c r="X5" s="149" t="str">
        <f>IF(U5=20%,"Leve",IF(U5=40%,"Menor",IF(U5=60%,"Moderado",IF(U5=80%,"Mayor",IF(U5=100%,"Catastrófico","")))))</f>
        <v>Mayor</v>
      </c>
      <c r="Y5" s="352">
        <f>+IFERROR(VLOOKUP(X5,[10]Fórmula!$H$1:$I$6,2,FALSE),"")</f>
        <v>0.8</v>
      </c>
      <c r="Z5" s="150" t="str">
        <f>+IFERROR(VLOOKUP(V5&amp;X5,[10]Fórmula!$C$2:$D$26,2,FALSE),"")</f>
        <v>Alto</v>
      </c>
      <c r="AA5" s="352">
        <f>IF(Z5="Bajo",25%,IF(Z5="Moderado",50%,IF(Z5="Alto",75%,IF(Z5="Extremo",100%,""))))</f>
        <v>0.75</v>
      </c>
      <c r="AB5" s="176" t="s">
        <v>1412</v>
      </c>
      <c r="AC5" s="550" t="s">
        <v>1422</v>
      </c>
      <c r="AD5" s="28" t="s">
        <v>21</v>
      </c>
      <c r="AE5" s="37">
        <f>IF(AD5="Preventivo",25%,IF(AD5="Detectivo",15%,IF(AD5="Correctivo",10%,"")))</f>
        <v>0.1</v>
      </c>
      <c r="AF5" s="403" t="s">
        <v>195</v>
      </c>
      <c r="AG5" s="37">
        <f>IF(AF5="Manual",15%,IF(AF5="Automático",25%,""))</f>
        <v>0.15</v>
      </c>
      <c r="AH5" s="37">
        <f>+AG5+AE5</f>
        <v>0.25</v>
      </c>
      <c r="AI5" s="363" t="s">
        <v>23</v>
      </c>
      <c r="AJ5" s="386" t="s">
        <v>1411</v>
      </c>
      <c r="AK5" s="403">
        <f>+AH5*AA5</f>
        <v>0.1875</v>
      </c>
      <c r="AL5" s="467">
        <f>+AA5-AK5</f>
        <v>0.5625</v>
      </c>
      <c r="AM5" s="151" t="str">
        <f>+IF(C5="Corrupción","Alto",IF(AL5&lt;=25%,"Bajo",IF(AL5&lt;=50%,"Moderado",IF(AL5&lt;=75%,"Alto",IF(AL5&gt;75%,"Extremo","")))))</f>
        <v>Alto</v>
      </c>
      <c r="AN5" s="400" t="s">
        <v>56</v>
      </c>
      <c r="AO5" s="154">
        <v>1</v>
      </c>
      <c r="AP5" s="13" t="s">
        <v>1410</v>
      </c>
      <c r="AQ5" s="377" t="s">
        <v>1624</v>
      </c>
      <c r="AR5" s="547">
        <v>45108</v>
      </c>
      <c r="AS5" s="25">
        <v>45291</v>
      </c>
      <c r="AT5" s="122" t="s">
        <v>1409</v>
      </c>
      <c r="AU5" s="124">
        <v>44985</v>
      </c>
      <c r="AV5" s="125" t="s">
        <v>1316</v>
      </c>
      <c r="AW5" s="125" t="s">
        <v>1317</v>
      </c>
      <c r="AX5" s="126">
        <v>45046</v>
      </c>
      <c r="AY5" s="125" t="s">
        <v>1316</v>
      </c>
      <c r="AZ5" s="125" t="s">
        <v>1317</v>
      </c>
      <c r="BA5" s="126">
        <v>45107</v>
      </c>
      <c r="BB5" s="545" t="s">
        <v>1408</v>
      </c>
      <c r="BC5" s="546" t="s">
        <v>1398</v>
      </c>
      <c r="BD5" s="126">
        <v>45169</v>
      </c>
      <c r="BE5" s="34"/>
      <c r="BF5" s="97"/>
      <c r="BG5" s="97"/>
      <c r="BH5" s="97"/>
      <c r="BI5" s="34">
        <v>45230</v>
      </c>
      <c r="BJ5" s="34"/>
      <c r="BK5" s="97"/>
      <c r="BL5" s="97"/>
      <c r="BM5" s="97"/>
      <c r="BN5" s="34">
        <v>45291</v>
      </c>
      <c r="BO5" s="34"/>
      <c r="BP5" s="97"/>
      <c r="BQ5" s="97"/>
      <c r="BR5" s="97"/>
    </row>
    <row r="6" spans="1:70" ht="272.45" customHeight="1" thickBot="1" x14ac:dyDescent="0.3">
      <c r="A6" s="384" t="s">
        <v>187</v>
      </c>
      <c r="B6" s="373" t="s">
        <v>44</v>
      </c>
      <c r="C6" s="373" t="s">
        <v>89</v>
      </c>
      <c r="D6" s="373" t="s">
        <v>12</v>
      </c>
      <c r="E6" s="373" t="s">
        <v>34</v>
      </c>
      <c r="F6" s="386" t="s">
        <v>1407</v>
      </c>
      <c r="G6" s="373" t="s">
        <v>1672</v>
      </c>
      <c r="H6" s="373" t="s">
        <v>1406</v>
      </c>
      <c r="I6" s="386" t="s">
        <v>1405</v>
      </c>
      <c r="J6" s="373" t="s">
        <v>32</v>
      </c>
      <c r="K6" s="373">
        <v>0</v>
      </c>
      <c r="L6" s="382">
        <f>IF(J6="Diaria",+(K6/360),IF(J6="Mensual",+(K6/12),IF(J6="Bimestral",+(K6/6),IF(J6="Trimestral",+(K6/4),IF(J6="Semestral",+(K6/2),IF(J6="Anual",+(K6/1),""))))))</f>
        <v>0</v>
      </c>
      <c r="M6" s="373" t="s">
        <v>70</v>
      </c>
      <c r="N6" s="37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373" t="s">
        <v>30</v>
      </c>
      <c r="P6" s="37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0.2</v>
      </c>
      <c r="Q6" s="373" t="s">
        <v>70</v>
      </c>
      <c r="R6" s="37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68" t="s">
        <v>70</v>
      </c>
      <c r="T6" s="368" t="s">
        <v>70</v>
      </c>
      <c r="U6" s="368">
        <f>+MAX(N6,P6,R6)</f>
        <v>0.2</v>
      </c>
      <c r="V6" s="370" t="str">
        <f>IF(L6&lt;=20%,"Muy baja",IF(L6&lt;=40%,"Baja",IF(L6&lt;=60%,"Media",IF(L6&lt;=80%,"Alta",IF(L6&lt;=100%,"Muy alta",IF(L6&gt;=100%,"Muy alta",""))))))</f>
        <v>Muy baja</v>
      </c>
      <c r="W6" s="371">
        <f>+IFERROR(VLOOKUP(V6,[10]Fórmula!$F$1:$G$6,2,FALSE),"")</f>
        <v>0.2</v>
      </c>
      <c r="X6" s="391" t="str">
        <f>IF(U6=20%,"Leve",IF(U6=40%,"Menor",IF(U6=60%,"Moderado",IF(U6=80%,"Mayor",IF(U6=100%,"Catastrófico","")))))</f>
        <v>Leve</v>
      </c>
      <c r="Y6" s="371">
        <f>+IFERROR(VLOOKUP(X6,[10]Fórmula!$H$1:$I$6,2,FALSE),"")</f>
        <v>0.2</v>
      </c>
      <c r="Z6" s="390" t="str">
        <f>+IFERROR(VLOOKUP(V6&amp;X6,[10]Fórmula!$C$2:$D$26,2,FALSE),"")</f>
        <v>Bajo</v>
      </c>
      <c r="AA6" s="371">
        <f>IF(Z6="Bajo",25%,IF(Z6="Moderado",50%,IF(Z6="Alto",75%,IF(Z6="Extremo",100%,""))))</f>
        <v>0.25</v>
      </c>
      <c r="AB6" s="176" t="s">
        <v>1404</v>
      </c>
      <c r="AC6" s="549" t="s">
        <v>1421</v>
      </c>
      <c r="AD6" s="49" t="s">
        <v>54</v>
      </c>
      <c r="AE6" s="31">
        <f>IF(AD6="Preventivo",25%,IF(AD6="Detectivo",15%,IF(AD6="Correctivo",10%,"")))</f>
        <v>0.25</v>
      </c>
      <c r="AF6" s="386" t="s">
        <v>195</v>
      </c>
      <c r="AG6" s="31">
        <f>IF(AF6="Manual",15%,IF(AF6="Automático",25%,""))</f>
        <v>0.15</v>
      </c>
      <c r="AH6" s="31">
        <f>+AG6+AE6</f>
        <v>0.4</v>
      </c>
      <c r="AI6" s="373" t="s">
        <v>23</v>
      </c>
      <c r="AJ6" s="386" t="s">
        <v>1403</v>
      </c>
      <c r="AK6" s="386">
        <f>+AA6*AH6</f>
        <v>0.1</v>
      </c>
      <c r="AL6" s="32">
        <f>+AA6-AK6</f>
        <v>0.15</v>
      </c>
      <c r="AM6" s="380" t="str">
        <f>+IF(C6="Corrupción","Moderado",IF(AL6&lt;=25%,"Bajo",IF(AL6&lt;=50%,"Moderado",IF(AL6&lt;=75%,"Alto",IF(AL6&gt;75%,"Extremo","")))))</f>
        <v>Bajo</v>
      </c>
      <c r="AN6" s="381" t="s">
        <v>56</v>
      </c>
      <c r="AO6" s="152">
        <v>1</v>
      </c>
      <c r="AP6" s="33" t="s">
        <v>1402</v>
      </c>
      <c r="AQ6" s="377" t="s">
        <v>1624</v>
      </c>
      <c r="AR6" s="30">
        <v>45078</v>
      </c>
      <c r="AS6" s="30">
        <v>45291</v>
      </c>
      <c r="AT6" s="367" t="s">
        <v>1401</v>
      </c>
      <c r="AU6" s="83">
        <v>44985</v>
      </c>
      <c r="AV6" s="84" t="s">
        <v>1400</v>
      </c>
      <c r="AW6" s="84" t="s">
        <v>1315</v>
      </c>
      <c r="AX6" s="34">
        <v>45046</v>
      </c>
      <c r="AY6" s="84" t="s">
        <v>1400</v>
      </c>
      <c r="AZ6" s="84" t="s">
        <v>1315</v>
      </c>
      <c r="BA6" s="34">
        <v>45107</v>
      </c>
      <c r="BB6" s="545" t="s">
        <v>1399</v>
      </c>
      <c r="BC6" s="228" t="s">
        <v>1398</v>
      </c>
      <c r="BD6" s="34">
        <v>45169</v>
      </c>
      <c r="BE6" s="34"/>
      <c r="BF6" s="85"/>
      <c r="BG6" s="85"/>
      <c r="BH6" s="85"/>
      <c r="BI6" s="34">
        <v>45230</v>
      </c>
      <c r="BJ6" s="34"/>
      <c r="BK6" s="85"/>
      <c r="BL6" s="85"/>
      <c r="BM6" s="85"/>
      <c r="BN6" s="34">
        <v>45291</v>
      </c>
      <c r="BO6" s="34"/>
      <c r="BP6" s="85"/>
      <c r="BQ6" s="85"/>
      <c r="BR6" s="85"/>
    </row>
    <row r="7" spans="1:70" ht="107.25" customHeight="1" thickBot="1" x14ac:dyDescent="0.3">
      <c r="A7" s="441" t="s">
        <v>197</v>
      </c>
      <c r="B7" s="438" t="s">
        <v>44</v>
      </c>
      <c r="C7" s="438" t="s">
        <v>89</v>
      </c>
      <c r="D7" s="438" t="s">
        <v>76</v>
      </c>
      <c r="E7" s="438" t="s">
        <v>93</v>
      </c>
      <c r="F7" s="442" t="s">
        <v>868</v>
      </c>
      <c r="G7" s="438" t="s">
        <v>1632</v>
      </c>
      <c r="H7" s="438" t="s">
        <v>1604</v>
      </c>
      <c r="I7" s="442" t="s">
        <v>869</v>
      </c>
      <c r="J7" s="438" t="s">
        <v>32</v>
      </c>
      <c r="K7" s="438">
        <v>1</v>
      </c>
      <c r="L7" s="440">
        <f>IF(J7="Diaria",+(K7/360),IF(J7="Mensual",+(K7/12),IF(J7="Bimestral",+(K7/6),IF(J7="Trimestral",+(K7/4),IF(J7="Semestral",+(K7/2),IF(J7="Anual",+(K7/1),""))))))</f>
        <v>2.7777777777777779E-3</v>
      </c>
      <c r="M7" s="438" t="s">
        <v>70</v>
      </c>
      <c r="N7" s="43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38" t="s">
        <v>30</v>
      </c>
      <c r="P7" s="43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438" t="s">
        <v>70</v>
      </c>
      <c r="R7" s="43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37" t="s">
        <v>57</v>
      </c>
      <c r="T7" s="437" t="s">
        <v>43</v>
      </c>
      <c r="U7" s="437">
        <f>+MAX(N7,P7,R7)</f>
        <v>0.2</v>
      </c>
      <c r="V7" s="448" t="str">
        <f>IF(L7&lt;=20%,"Muy baja",IF(L7&lt;=40%,"Baja",IF(L7&lt;=60%,"Media",IF(L7&lt;=80%,"Alta",IF(L7&lt;=100%,"Muy alta",IF(L7&gt;=100%,"Muy alta",""))))))</f>
        <v>Muy baja</v>
      </c>
      <c r="W7" s="449">
        <f>+IFERROR(VLOOKUP(V7,Fórmula!$F$1:$G$6,2,FALSE),"")</f>
        <v>0.2</v>
      </c>
      <c r="X7" s="448" t="str">
        <f>IF(U7=20%,"Leve",IF(U7=40%,"Menor",IF(U7=60%,"Moderado",IF(U7=80%,"Mayor",IF(U7=100%,"Catastrófico","")))))</f>
        <v>Leve</v>
      </c>
      <c r="Y7" s="448" t="s">
        <v>20</v>
      </c>
      <c r="Z7" s="449" t="s">
        <v>148</v>
      </c>
      <c r="AA7" s="446" t="s">
        <v>148</v>
      </c>
      <c r="AB7" s="450" t="s">
        <v>870</v>
      </c>
      <c r="AC7" s="74" t="s">
        <v>1605</v>
      </c>
      <c r="AD7" s="75" t="s">
        <v>54</v>
      </c>
      <c r="AE7" s="326">
        <f t="shared" ref="AE7:AE8" si="0">IF(AD7="Preventivo",25%,IF(AD7="Detectivo",15%,IF(AD7="Correctivo",10%,"")))</f>
        <v>0.25</v>
      </c>
      <c r="AF7" s="76" t="s">
        <v>195</v>
      </c>
      <c r="AG7" s="326">
        <f t="shared" ref="AG7:AG8" si="1">IF(AF7="Manual",15%,IF(AF7="Automático",25%,""))</f>
        <v>0.15</v>
      </c>
      <c r="AH7" s="326">
        <f t="shared" ref="AH7:AH8" si="2">+AG7+AE7</f>
        <v>0.4</v>
      </c>
      <c r="AI7" s="438" t="s">
        <v>39</v>
      </c>
      <c r="AJ7" s="172" t="s">
        <v>283</v>
      </c>
      <c r="AK7" s="385" t="s">
        <v>70</v>
      </c>
      <c r="AL7" s="589">
        <v>0.15</v>
      </c>
      <c r="AM7" s="589" t="s">
        <v>148</v>
      </c>
      <c r="AN7" s="594" t="s">
        <v>56</v>
      </c>
      <c r="AO7" s="606">
        <v>1</v>
      </c>
      <c r="AP7" s="386" t="s">
        <v>1606</v>
      </c>
      <c r="AQ7" s="30" t="s">
        <v>145</v>
      </c>
      <c r="AR7" s="30">
        <v>45108</v>
      </c>
      <c r="AS7" s="30">
        <v>45291</v>
      </c>
      <c r="AT7" s="377" t="s">
        <v>1607</v>
      </c>
      <c r="AU7" s="583" t="s">
        <v>148</v>
      </c>
      <c r="AV7" s="597" t="s">
        <v>56</v>
      </c>
      <c r="AW7" s="71"/>
      <c r="AY7" s="71"/>
      <c r="AZ7" s="71"/>
      <c r="BA7" s="34">
        <v>45169</v>
      </c>
      <c r="BB7" s="34"/>
      <c r="BC7" s="97"/>
      <c r="BD7" s="34">
        <v>45169</v>
      </c>
      <c r="BE7" s="34"/>
      <c r="BF7" s="85"/>
      <c r="BG7" s="85"/>
      <c r="BH7" s="85"/>
      <c r="BI7" s="34">
        <v>45230</v>
      </c>
      <c r="BJ7" s="34"/>
      <c r="BK7" s="85"/>
      <c r="BL7" s="85"/>
      <c r="BM7" s="85"/>
      <c r="BN7" s="34">
        <v>45291</v>
      </c>
      <c r="BO7" s="34"/>
      <c r="BP7" s="85"/>
      <c r="BQ7" s="85"/>
      <c r="BR7" s="85"/>
    </row>
    <row r="8" spans="1:70" ht="138" customHeight="1" thickBot="1" x14ac:dyDescent="0.3">
      <c r="A8" s="383" t="s">
        <v>197</v>
      </c>
      <c r="B8" s="438" t="s">
        <v>44</v>
      </c>
      <c r="C8" s="362" t="s">
        <v>89</v>
      </c>
      <c r="D8" s="362" t="s">
        <v>76</v>
      </c>
      <c r="E8" s="362" t="s">
        <v>34</v>
      </c>
      <c r="F8" s="385" t="s">
        <v>568</v>
      </c>
      <c r="G8" s="362" t="s">
        <v>1630</v>
      </c>
      <c r="H8" s="362" t="s">
        <v>569</v>
      </c>
      <c r="I8" s="385" t="s">
        <v>570</v>
      </c>
      <c r="J8" s="362" t="s">
        <v>63</v>
      </c>
      <c r="K8" s="362">
        <v>1</v>
      </c>
      <c r="L8" s="365">
        <v>2.7777777777777779E-3</v>
      </c>
      <c r="M8" s="362" t="s">
        <v>29</v>
      </c>
      <c r="N8" s="36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62" t="s">
        <v>61</v>
      </c>
      <c r="P8" s="36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362" t="s">
        <v>70</v>
      </c>
      <c r="R8" s="36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58" t="s">
        <v>57</v>
      </c>
      <c r="T8" s="358" t="s">
        <v>43</v>
      </c>
      <c r="U8" s="358">
        <f>+MAX(N8,P8,R8)</f>
        <v>0.6</v>
      </c>
      <c r="V8" s="369" t="str">
        <f>IF(L8&lt;=20%,"Muy baja",IF(L8&lt;=40%,"Baja",IF(L8&lt;=60%,"Media",IF(L8&lt;=80%,"Alta",IF(L8&lt;=100%,"Muy alta",IF(L8&gt;=100%,"Muy alta",""))))))</f>
        <v>Muy baja</v>
      </c>
      <c r="W8" s="351">
        <f>+IFERROR(VLOOKUP(V8,Fórmula!$F$1:$G$6,2,FALSE),"")</f>
        <v>0.2</v>
      </c>
      <c r="X8" s="360" t="str">
        <f>IF(U8=20%,"Leve",IF(U8=40%,"Menor",IF(U8=60%,"Moderado",IF(U8=80%,"Mayor",IF(U8=100%,"Catastrófico","")))))</f>
        <v>Moderado</v>
      </c>
      <c r="Y8" s="378" t="s">
        <v>53</v>
      </c>
      <c r="Z8" s="355" t="str">
        <f>+IFERROR(VLOOKUP(V8&amp;X8,Fórmula!$C$2:$D$26,2,FALSE),"")</f>
        <v>Moderado</v>
      </c>
      <c r="AA8" s="378" t="s">
        <v>53</v>
      </c>
      <c r="AB8" s="397" t="s">
        <v>571</v>
      </c>
      <c r="AC8" s="60" t="s">
        <v>1598</v>
      </c>
      <c r="AD8" s="50" t="s">
        <v>54</v>
      </c>
      <c r="AE8" s="326">
        <f t="shared" si="0"/>
        <v>0.25</v>
      </c>
      <c r="AF8" s="76" t="s">
        <v>195</v>
      </c>
      <c r="AG8" s="326">
        <f t="shared" si="1"/>
        <v>0.15</v>
      </c>
      <c r="AH8" s="326">
        <f t="shared" si="2"/>
        <v>0.4</v>
      </c>
      <c r="AI8" s="385" t="s">
        <v>23</v>
      </c>
      <c r="AJ8" s="385" t="s">
        <v>572</v>
      </c>
      <c r="AK8" s="362" t="s">
        <v>23</v>
      </c>
      <c r="AL8" s="466">
        <v>0.3</v>
      </c>
      <c r="AM8" s="605" t="s">
        <v>53</v>
      </c>
      <c r="AN8" s="594" t="s">
        <v>56</v>
      </c>
      <c r="AO8" s="606">
        <v>1</v>
      </c>
      <c r="AP8" s="367" t="s">
        <v>1602</v>
      </c>
      <c r="AQ8" s="30" t="s">
        <v>145</v>
      </c>
      <c r="AR8" s="30">
        <v>45108</v>
      </c>
      <c r="AS8" s="30">
        <v>45291</v>
      </c>
      <c r="AT8" s="30" t="s">
        <v>1603</v>
      </c>
      <c r="AU8" s="426" t="s">
        <v>53</v>
      </c>
      <c r="AV8" s="597" t="s">
        <v>56</v>
      </c>
      <c r="AW8" s="71"/>
      <c r="AY8" s="71"/>
      <c r="AZ8" s="71"/>
      <c r="BA8" s="34">
        <v>45169</v>
      </c>
      <c r="BB8" s="34"/>
      <c r="BC8" s="97"/>
      <c r="BD8" s="34">
        <v>45169</v>
      </c>
      <c r="BE8" s="34"/>
      <c r="BF8" s="85"/>
      <c r="BG8" s="85"/>
      <c r="BH8" s="85"/>
      <c r="BI8" s="34">
        <v>45230</v>
      </c>
      <c r="BJ8" s="34"/>
      <c r="BK8" s="85"/>
      <c r="BL8" s="85"/>
      <c r="BM8" s="85"/>
      <c r="BN8" s="34">
        <v>45291</v>
      </c>
      <c r="BO8" s="34"/>
      <c r="BP8" s="85"/>
      <c r="BQ8" s="85"/>
      <c r="BR8" s="85"/>
    </row>
  </sheetData>
  <sheetProtection formatCells="0" formatColumns="0" formatRows="0"/>
  <autoFilter ref="A1:BK5"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hiddenButton="1"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19">
    <mergeCell ref="AU2:BR2"/>
    <mergeCell ref="AO1:BR1"/>
    <mergeCell ref="AH2:AH3"/>
    <mergeCell ref="AI2:AJ2"/>
    <mergeCell ref="AC1:AJ1"/>
    <mergeCell ref="AO2:AP3"/>
    <mergeCell ref="AQ2:AQ3"/>
    <mergeCell ref="AR2:AR3"/>
    <mergeCell ref="AS2:AS3"/>
    <mergeCell ref="A1:T2"/>
    <mergeCell ref="U1:AB2"/>
    <mergeCell ref="AT2:AT3"/>
    <mergeCell ref="G3:H3"/>
    <mergeCell ref="AI3:AJ3"/>
    <mergeCell ref="AK2:AM3"/>
    <mergeCell ref="AN2:AN3"/>
    <mergeCell ref="AL1:AN1"/>
    <mergeCell ref="AC2:AC3"/>
    <mergeCell ref="AD2:AG2"/>
  </mergeCells>
  <conditionalFormatting sqref="AC5">
    <cfRule type="containsText" dxfId="45" priority="59" operator="containsText" text="ALTA">
      <formula>NOT(ISERROR(SEARCH("ALTA",AC5)))</formula>
    </cfRule>
    <cfRule type="containsText" dxfId="44" priority="58" operator="containsText" text="MEDIA">
      <formula>NOT(ISERROR(SEARCH("MEDIA",AC5)))</formula>
    </cfRule>
    <cfRule type="containsText" dxfId="43" priority="57" operator="containsText" text="BAJA">
      <formula>NOT(ISERROR(SEARCH("BAJA",AC5)))</formula>
    </cfRule>
  </conditionalFormatting>
  <conditionalFormatting sqref="AC7:AD7">
    <cfRule type="containsText" dxfId="42" priority="33" operator="containsText" text="BAJA">
      <formula>NOT(ISERROR(SEARCH("BAJA",AC7)))</formula>
    </cfRule>
    <cfRule type="containsText" dxfId="41" priority="35" operator="containsText" text="ALTA">
      <formula>NOT(ISERROR(SEARCH("ALTA",AC7)))</formula>
    </cfRule>
    <cfRule type="containsText" dxfId="40" priority="34" operator="containsText" text="MEDIA">
      <formula>NOT(ISERROR(SEARCH("MEDIA",AC7)))</formula>
    </cfRule>
  </conditionalFormatting>
  <conditionalFormatting sqref="AI7">
    <cfRule type="containsText" dxfId="39" priority="30" operator="containsText" text="BAJA">
      <formula>NOT(ISERROR(SEARCH("BAJA",AI7)))</formula>
    </cfRule>
    <cfRule type="containsText" dxfId="38" priority="32" operator="containsText" text="ALTA">
      <formula>NOT(ISERROR(SEARCH("ALTA",AI7)))</formula>
    </cfRule>
    <cfRule type="containsText" dxfId="37" priority="31" operator="containsText" text="MEDIA">
      <formula>NOT(ISERROR(SEARCH("MEDIA",AI7)))</formula>
    </cfRule>
  </conditionalFormatting>
  <conditionalFormatting sqref="AI8:AJ8">
    <cfRule type="containsText" dxfId="36" priority="27" operator="containsText" text="BAJA">
      <formula>NOT(ISERROR(SEARCH("BAJA",AI8)))</formula>
    </cfRule>
    <cfRule type="containsText" dxfId="35" priority="28" operator="containsText" text="MEDIA">
      <formula>NOT(ISERROR(SEARCH("MEDIA",AI8)))</formula>
    </cfRule>
    <cfRule type="containsText" dxfId="34" priority="29" operator="containsText" text="ALTA">
      <formula>NOT(ISERROR(SEARCH("ALTA",AI8)))</formula>
    </cfRule>
  </conditionalFormatting>
  <conditionalFormatting sqref="AK4:AL4">
    <cfRule type="containsText" dxfId="33" priority="65" operator="containsText" text="ALTA">
      <formula>NOT(ISERROR(SEARCH("ALTA",AK4)))</formula>
    </cfRule>
    <cfRule type="containsText" dxfId="32" priority="64" operator="containsText" text="MEDIA">
      <formula>NOT(ISERROR(SEARCH("MEDIA",AK4)))</formula>
    </cfRule>
    <cfRule type="containsText" dxfId="31" priority="63" operator="containsText" text="BAJA">
      <formula>NOT(ISERROR(SEARCH("BAJA",AK4)))</formula>
    </cfRule>
    <cfRule type="cellIs" dxfId="30" priority="56" operator="between">
      <formula>0%</formula>
      <formula>25%</formula>
    </cfRule>
    <cfRule type="cellIs" dxfId="29" priority="54" operator="between">
      <formula>51%</formula>
      <formula>75%</formula>
    </cfRule>
    <cfRule type="cellIs" dxfId="28" priority="53" operator="greaterThan">
      <formula>75%</formula>
    </cfRule>
    <cfRule type="cellIs" dxfId="27" priority="55" operator="between">
      <formula>26%</formula>
      <formula>50%</formula>
    </cfRule>
  </conditionalFormatting>
  <conditionalFormatting sqref="AK5:AL5">
    <cfRule type="containsText" dxfId="26" priority="52" operator="containsText" text="ALTA">
      <formula>NOT(ISERROR(SEARCH("ALTA",AK5)))</formula>
    </cfRule>
    <cfRule type="containsText" dxfId="25" priority="51" operator="containsText" text="MEDIA">
      <formula>NOT(ISERROR(SEARCH("MEDIA",AK5)))</formula>
    </cfRule>
    <cfRule type="containsText" dxfId="24" priority="50" operator="containsText" text="BAJA">
      <formula>NOT(ISERROR(SEARCH("BAJA",AK5)))</formula>
    </cfRule>
  </conditionalFormatting>
  <conditionalFormatting sqref="AK6:AL6">
    <cfRule type="cellIs" dxfId="23" priority="37" operator="between">
      <formula>51%</formula>
      <formula>75%</formula>
    </cfRule>
    <cfRule type="cellIs" dxfId="22" priority="36" operator="greaterThan">
      <formula>75%</formula>
    </cfRule>
    <cfRule type="cellIs" dxfId="21" priority="38" operator="between">
      <formula>26%</formula>
      <formula>50%</formula>
    </cfRule>
    <cfRule type="cellIs" dxfId="20" priority="39" operator="between">
      <formula>0%</formula>
      <formula>25%</formula>
    </cfRule>
    <cfRule type="containsText" dxfId="19" priority="43" operator="containsText" text="BAJA">
      <formula>NOT(ISERROR(SEARCH("BAJA",AK6)))</formula>
    </cfRule>
    <cfRule type="containsText" dxfId="18" priority="44" operator="containsText" text="MEDIA">
      <formula>NOT(ISERROR(SEARCH("MEDIA",AK6)))</formula>
    </cfRule>
    <cfRule type="containsText" dxfId="17" priority="45" operator="containsText" text="ALTA">
      <formula>NOT(ISERROR(SEARCH("ALTA",AK6)))</formula>
    </cfRule>
  </conditionalFormatting>
  <conditionalFormatting sqref="AK7:AL8">
    <cfRule type="containsText" dxfId="16" priority="13" operator="containsText" text="ALTA">
      <formula>NOT(ISERROR(SEARCH("ALTA",AK7)))</formula>
    </cfRule>
    <cfRule type="containsText" dxfId="15" priority="12" operator="containsText" text="MEDIA">
      <formula>NOT(ISERROR(SEARCH("MEDIA",AK7)))</formula>
    </cfRule>
    <cfRule type="containsText" dxfId="14" priority="11" operator="containsText" text="BAJA">
      <formula>NOT(ISERROR(SEARCH("BAJA",AK7)))</formula>
    </cfRule>
  </conditionalFormatting>
  <conditionalFormatting sqref="AL5">
    <cfRule type="cellIs" dxfId="13" priority="46" operator="greaterThan">
      <formula>75%</formula>
    </cfRule>
    <cfRule type="cellIs" dxfId="12" priority="47" operator="between">
      <formula>51%</formula>
      <formula>75%</formula>
    </cfRule>
    <cfRule type="cellIs" dxfId="11" priority="49" operator="between">
      <formula>0%</formula>
      <formula>25%</formula>
    </cfRule>
    <cfRule type="cellIs" dxfId="10" priority="48" operator="between">
      <formula>26%</formula>
      <formula>50%</formula>
    </cfRule>
  </conditionalFormatting>
  <conditionalFormatting sqref="AL7:AL8">
    <cfRule type="cellIs" dxfId="9" priority="8" operator="between">
      <formula>51%</formula>
      <formula>75%</formula>
    </cfRule>
    <cfRule type="cellIs" dxfId="8" priority="7" operator="greaterThan">
      <formula>75%</formula>
    </cfRule>
    <cfRule type="cellIs" dxfId="7" priority="10" operator="between">
      <formula>0%</formula>
      <formula>25%</formula>
    </cfRule>
    <cfRule type="cellIs" dxfId="6" priority="9" operator="between">
      <formula>26%</formula>
      <formula>50%</formula>
    </cfRule>
  </conditionalFormatting>
  <conditionalFormatting sqref="AO7:AO8">
    <cfRule type="containsText" dxfId="5" priority="4" operator="containsText" text="BAJA">
      <formula>NOT(ISERROR(SEARCH("BAJA",AO7)))</formula>
    </cfRule>
    <cfRule type="containsText" dxfId="4" priority="5" operator="containsText" text="MEDIA">
      <formula>NOT(ISERROR(SEARCH("MEDIA",AO7)))</formula>
    </cfRule>
    <cfRule type="containsText" dxfId="3" priority="6" operator="containsText" text="ALTA">
      <formula>NOT(ISERROR(SEARCH("ALTA",AO7)))</formula>
    </cfRule>
  </conditionalFormatting>
  <conditionalFormatting sqref="AP7">
    <cfRule type="containsText" dxfId="2" priority="2" operator="containsText" text="MEDIA">
      <formula>NOT(ISERROR(SEARCH("MEDIA",AP7)))</formula>
    </cfRule>
    <cfRule type="containsText" dxfId="1" priority="3" operator="containsText" text="ALTA">
      <formula>NOT(ISERROR(SEARCH("ALTA",AP7)))</formula>
    </cfRule>
    <cfRule type="containsText" dxfId="0" priority="1" operator="containsText" text="BAJA">
      <formula>NOT(ISERROR(SEARCH("BAJA",AP7)))</formula>
    </cfRule>
  </conditionalFormatting>
  <dataValidations count="2">
    <dataValidation type="list" allowBlank="1" showInputMessage="1" showErrorMessage="1" sqref="A4:A8" xr:uid="{00000000-0002-0000-1300-000004000000}">
      <formula1>"SI,NO"</formula1>
    </dataValidation>
    <dataValidation type="list" allowBlank="1" showInputMessage="1" showErrorMessage="1" sqref="AF4:AF6" xr:uid="{00000000-0002-0000-1300-000003000000}">
      <formula1>"Manual,Automático"</formula1>
    </dataValidation>
  </dataValidations>
  <hyperlinks>
    <hyperlink ref="BC4" r:id="rId1" xr:uid="{61E6EF09-9EAF-4BAF-BE2B-ADD0FA2EE9F1}"/>
    <hyperlink ref="BC5" r:id="rId2" xr:uid="{248DFE7B-FA64-435D-944F-72E175EB06BC}"/>
    <hyperlink ref="BC6" r:id="rId3" xr:uid="{86D7148C-EC4E-418E-8938-D1CE4209AFF5}"/>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14">
        <x14:dataValidation type="list" allowBlank="1" showInputMessage="1" showErrorMessage="1" xr:uid="{2C71AE4F-047F-4530-A480-3EA8D8D87FD2}">
          <x14:formula1>
            <xm:f>Listas!$R$2:$R$3</xm:f>
          </x14:formula1>
          <xm:sqref>BE4:BE8 BJ4:BJ8 BO4:BO8 BB7:BB8</xm:sqref>
        </x14:dataValidation>
        <x14:dataValidation type="list" allowBlank="1" showInputMessage="1" showErrorMessage="1" xr:uid="{66842B58-F313-44A8-8D1A-103261C0B42D}">
          <x14:formula1>
            <xm:f>Listas!$K$2:$K$5</xm:f>
          </x14:formula1>
          <xm:sqref>S7</xm:sqref>
        </x14:dataValidation>
        <x14:dataValidation type="list" allowBlank="1" showInputMessage="1" showErrorMessage="1" xr:uid="{24E67C00-0FCE-4073-949B-533A5BFD88A3}">
          <x14:formula1>
            <xm:f>Listas!$K$2:$K$6</xm:f>
          </x14:formula1>
          <xm:sqref>S8</xm:sqref>
        </x14:dataValidation>
        <x14:dataValidation type="list" allowBlank="1" showInputMessage="1" showErrorMessage="1" xr:uid="{C7C70AD5-2F06-4C47-BEA4-5DB8BCBD6FDC}">
          <x14:formula1>
            <xm:f>Listas!$M$2:$M$15</xm:f>
          </x14:formula1>
          <xm:sqref>B7:B8</xm:sqref>
        </x14:dataValidation>
        <x14:dataValidation type="list" allowBlank="1" showInputMessage="1" showErrorMessage="1" xr:uid="{71DF5D8D-BDE9-4629-A990-CAF342F990E2}">
          <x14:formula1>
            <xm:f>Listas!$L$2:$L$5</xm:f>
          </x14:formula1>
          <xm:sqref>T7:T8</xm:sqref>
        </x14:dataValidation>
        <x14:dataValidation type="list" allowBlank="1" showInputMessage="1" showErrorMessage="1" xr:uid="{81D603F6-2824-4188-8822-BEA99B09D825}">
          <x14:formula1>
            <xm:f>Listas!$Q$2:$Q$8</xm:f>
          </x14:formula1>
          <xm:sqref>J7:J8</xm:sqref>
        </x14:dataValidation>
        <x14:dataValidation type="list" allowBlank="1" showInputMessage="1" showErrorMessage="1" xr:uid="{4E68AF71-7D0F-41BA-B41C-71EE410A84AF}">
          <x14:formula1>
            <xm:f>Listas!$N$2:$N$7</xm:f>
          </x14:formula1>
          <xm:sqref>M7:M8</xm:sqref>
        </x14:dataValidation>
        <x14:dataValidation type="list" allowBlank="1" showInputMessage="1" showErrorMessage="1" xr:uid="{E8B0C81E-A520-47F8-8D3D-9A3AEC84758A}">
          <x14:formula1>
            <xm:f>Listas!$O$2:$O$7</xm:f>
          </x14:formula1>
          <xm:sqref>O7:O8</xm:sqref>
        </x14:dataValidation>
        <x14:dataValidation type="list" allowBlank="1" showInputMessage="1" showErrorMessage="1" xr:uid="{0C643898-C56B-4F51-A4E7-DF757AD31801}">
          <x14:formula1>
            <xm:f>Listas!$P$2:$P$7</xm:f>
          </x14:formula1>
          <xm:sqref>Q7:Q8</xm:sqref>
        </x14:dataValidation>
        <x14:dataValidation type="list" allowBlank="1" showInputMessage="1" showErrorMessage="1" xr:uid="{33B5479F-AFED-4680-A520-3E83E5942573}">
          <x14:formula1>
            <xm:f>Listas!$F$2:$F$4</xm:f>
          </x14:formula1>
          <xm:sqref>AD7:AD8</xm:sqref>
        </x14:dataValidation>
        <x14:dataValidation type="list" allowBlank="1" showInputMessage="1" showErrorMessage="1" xr:uid="{1EF2090B-B318-4745-825E-982FAC4D8113}">
          <x14:formula1>
            <xm:f>Listas!$H$2:$H$3</xm:f>
          </x14:formula1>
          <xm:sqref>AK8 AI7</xm:sqref>
        </x14:dataValidation>
        <x14:dataValidation type="list" allowBlank="1" showInputMessage="1" showErrorMessage="1" xr:uid="{24499DD7-8977-4DD2-8432-4F632D22BA83}">
          <x14:formula1>
            <xm:f>Listas!$G$2:$G$11</xm:f>
          </x14:formula1>
          <xm:sqref>C7:C8</xm:sqref>
        </x14:dataValidation>
        <x14:dataValidation type="list" allowBlank="1" showInputMessage="1" showErrorMessage="1" xr:uid="{5E592904-32F6-41E8-B974-E0013B92FB02}">
          <x14:formula1>
            <xm:f>Listas!$C$2:$C$8</xm:f>
          </x14:formula1>
          <xm:sqref>E7:E8</xm:sqref>
        </x14:dataValidation>
        <x14:dataValidation type="list" allowBlank="1" showInputMessage="1" showErrorMessage="1" xr:uid="{B644D1E4-E7AB-4CCE-A30D-18069E4D21AA}">
          <x14:formula1>
            <xm:f>Listas!$B$2:$B$7</xm:f>
          </x14:formula1>
          <xm:sqref>D7:D8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7"/>
  <sheetViews>
    <sheetView showGridLines="0" zoomScale="90" zoomScaleNormal="90" workbookViewId="0">
      <selection activeCell="C36" sqref="C36:E36"/>
    </sheetView>
  </sheetViews>
  <sheetFormatPr baseColWidth="10" defaultColWidth="11.42578125" defaultRowHeight="15" x14ac:dyDescent="0.25"/>
  <cols>
    <col min="1" max="1" width="2.85546875" customWidth="1"/>
    <col min="2" max="2" width="29.7109375" style="66" customWidth="1"/>
    <col min="3" max="3" width="18.7109375" style="64" customWidth="1"/>
    <col min="4" max="4" width="11.5703125" style="65"/>
    <col min="5" max="5" width="26.7109375" style="64" customWidth="1"/>
    <col min="7" max="7" width="17.42578125" customWidth="1"/>
    <col min="8" max="8" width="16.28515625" customWidth="1"/>
  </cols>
  <sheetData>
    <row r="2" spans="2:8" ht="31.9" customHeight="1" x14ac:dyDescent="0.25">
      <c r="B2" s="618" t="s">
        <v>122</v>
      </c>
      <c r="C2" s="619"/>
      <c r="D2" s="619"/>
      <c r="E2" s="620"/>
      <c r="G2" s="615" t="s">
        <v>123</v>
      </c>
      <c r="H2" s="616"/>
    </row>
    <row r="3" spans="2:8" x14ac:dyDescent="0.25">
      <c r="B3" s="129" t="s">
        <v>124</v>
      </c>
      <c r="C3" s="68" t="s">
        <v>6</v>
      </c>
      <c r="D3" s="68" t="s">
        <v>125</v>
      </c>
      <c r="E3" s="130" t="s">
        <v>126</v>
      </c>
      <c r="G3" s="129" t="s">
        <v>6</v>
      </c>
      <c r="H3" s="130" t="s">
        <v>127</v>
      </c>
    </row>
    <row r="4" spans="2:8" ht="43.15" customHeight="1" x14ac:dyDescent="0.25">
      <c r="B4" s="617" t="s">
        <v>107</v>
      </c>
      <c r="C4" s="67" t="s">
        <v>67</v>
      </c>
      <c r="D4" s="70">
        <v>3</v>
      </c>
      <c r="E4" s="614" t="s">
        <v>128</v>
      </c>
      <c r="G4" s="132" t="s">
        <v>22</v>
      </c>
      <c r="H4" s="133">
        <v>1</v>
      </c>
    </row>
    <row r="5" spans="2:8" x14ac:dyDescent="0.25">
      <c r="B5" s="617"/>
      <c r="C5" s="67" t="s">
        <v>33</v>
      </c>
      <c r="D5" s="70">
        <v>1</v>
      </c>
      <c r="E5" s="614"/>
      <c r="G5" s="132" t="s">
        <v>55</v>
      </c>
      <c r="H5" s="133">
        <v>12</v>
      </c>
    </row>
    <row r="6" spans="2:8" x14ac:dyDescent="0.25">
      <c r="B6" s="617"/>
      <c r="C6" s="67" t="s">
        <v>12</v>
      </c>
      <c r="D6" s="70">
        <v>1</v>
      </c>
      <c r="E6" s="614"/>
      <c r="G6" s="132" t="s">
        <v>12</v>
      </c>
      <c r="H6" s="133">
        <v>1</v>
      </c>
    </row>
    <row r="7" spans="2:8" x14ac:dyDescent="0.25">
      <c r="B7" s="617"/>
      <c r="C7" s="67" t="s">
        <v>89</v>
      </c>
      <c r="D7" s="70">
        <v>1</v>
      </c>
      <c r="E7" s="614"/>
      <c r="G7" s="132" t="s">
        <v>67</v>
      </c>
      <c r="H7" s="133">
        <f>+D4</f>
        <v>3</v>
      </c>
    </row>
    <row r="8" spans="2:8" ht="45" x14ac:dyDescent="0.25">
      <c r="B8" s="350" t="s">
        <v>95</v>
      </c>
      <c r="C8" s="67" t="s">
        <v>89</v>
      </c>
      <c r="D8" s="70">
        <v>2</v>
      </c>
      <c r="E8" s="349" t="s">
        <v>1675</v>
      </c>
      <c r="F8" s="610">
        <v>-1</v>
      </c>
      <c r="G8" s="132" t="s">
        <v>33</v>
      </c>
      <c r="H8" s="133">
        <f>+D5+D22</f>
        <v>3</v>
      </c>
    </row>
    <row r="9" spans="2:8" ht="43.15" customHeight="1" x14ac:dyDescent="0.25">
      <c r="B9" s="617" t="s">
        <v>129</v>
      </c>
      <c r="C9" s="67" t="s">
        <v>55</v>
      </c>
      <c r="D9" s="70">
        <v>2</v>
      </c>
      <c r="E9" s="614" t="s">
        <v>130</v>
      </c>
      <c r="F9" s="611"/>
      <c r="G9" s="132" t="s">
        <v>89</v>
      </c>
      <c r="H9" s="133">
        <v>35</v>
      </c>
    </row>
    <row r="10" spans="2:8" ht="30" x14ac:dyDescent="0.25">
      <c r="B10" s="617"/>
      <c r="C10" s="67" t="s">
        <v>89</v>
      </c>
      <c r="D10" s="70">
        <v>4</v>
      </c>
      <c r="E10" s="614"/>
      <c r="F10" s="610">
        <v>-1</v>
      </c>
      <c r="G10" s="132" t="s">
        <v>131</v>
      </c>
      <c r="H10" s="133">
        <v>2</v>
      </c>
    </row>
    <row r="11" spans="2:8" ht="28.9" customHeight="1" x14ac:dyDescent="0.25">
      <c r="B11" s="617" t="s">
        <v>132</v>
      </c>
      <c r="C11" s="67" t="s">
        <v>55</v>
      </c>
      <c r="D11" s="70">
        <v>1</v>
      </c>
      <c r="E11" s="614" t="s">
        <v>1676</v>
      </c>
      <c r="F11" s="610"/>
      <c r="G11" s="132" t="s">
        <v>104</v>
      </c>
      <c r="H11" s="133">
        <v>3</v>
      </c>
    </row>
    <row r="12" spans="2:8" ht="28.9" customHeight="1" thickBot="1" x14ac:dyDescent="0.3">
      <c r="B12" s="617"/>
      <c r="C12" s="67" t="s">
        <v>104</v>
      </c>
      <c r="D12" s="70">
        <v>1</v>
      </c>
      <c r="E12" s="614"/>
      <c r="F12" s="610"/>
      <c r="G12" s="134" t="s">
        <v>133</v>
      </c>
      <c r="H12" s="135">
        <f>+SUM(H4:H11)</f>
        <v>60</v>
      </c>
    </row>
    <row r="13" spans="2:8" x14ac:dyDescent="0.25">
      <c r="B13" s="617"/>
      <c r="C13" s="67" t="s">
        <v>89</v>
      </c>
      <c r="D13" s="70">
        <v>3</v>
      </c>
      <c r="E13" s="614"/>
      <c r="F13" s="610"/>
    </row>
    <row r="14" spans="2:8" ht="42.75" customHeight="1" x14ac:dyDescent="0.25">
      <c r="B14" s="617" t="s">
        <v>134</v>
      </c>
      <c r="C14" s="67" t="s">
        <v>55</v>
      </c>
      <c r="D14" s="70">
        <v>1</v>
      </c>
      <c r="E14" s="614" t="s">
        <v>135</v>
      </c>
      <c r="F14" s="610"/>
    </row>
    <row r="15" spans="2:8" x14ac:dyDescent="0.25">
      <c r="B15" s="617"/>
      <c r="C15" s="67" t="s">
        <v>89</v>
      </c>
      <c r="D15" s="70">
        <v>3</v>
      </c>
      <c r="E15" s="614"/>
      <c r="F15" s="610">
        <v>1</v>
      </c>
    </row>
    <row r="16" spans="2:8" ht="15.6" customHeight="1" x14ac:dyDescent="0.25">
      <c r="B16" s="617" t="s">
        <v>59</v>
      </c>
      <c r="C16" s="67" t="s">
        <v>104</v>
      </c>
      <c r="D16" s="70">
        <v>1</v>
      </c>
      <c r="E16" s="614" t="s">
        <v>130</v>
      </c>
      <c r="F16" s="610"/>
    </row>
    <row r="17" spans="2:6" ht="15.6" customHeight="1" x14ac:dyDescent="0.25">
      <c r="B17" s="617"/>
      <c r="C17" s="67" t="s">
        <v>89</v>
      </c>
      <c r="D17" s="70">
        <v>2</v>
      </c>
      <c r="E17" s="614"/>
      <c r="F17" s="610"/>
    </row>
    <row r="18" spans="2:6" ht="30" x14ac:dyDescent="0.25">
      <c r="B18" s="350" t="s">
        <v>28</v>
      </c>
      <c r="C18" s="67" t="s">
        <v>89</v>
      </c>
      <c r="D18" s="70">
        <v>1</v>
      </c>
      <c r="E18" s="349" t="s">
        <v>136</v>
      </c>
      <c r="F18" s="610">
        <v>-1</v>
      </c>
    </row>
    <row r="19" spans="2:6" ht="30" customHeight="1" x14ac:dyDescent="0.25">
      <c r="B19" s="621" t="s">
        <v>137</v>
      </c>
      <c r="C19" s="67" t="s">
        <v>89</v>
      </c>
      <c r="D19" s="70">
        <v>5</v>
      </c>
      <c r="E19" s="612" t="s">
        <v>138</v>
      </c>
      <c r="F19" s="610"/>
    </row>
    <row r="20" spans="2:6" x14ac:dyDescent="0.25">
      <c r="B20" s="622"/>
      <c r="C20" s="67" t="s">
        <v>55</v>
      </c>
      <c r="D20" s="70">
        <v>3</v>
      </c>
      <c r="E20" s="613"/>
      <c r="F20" s="610"/>
    </row>
    <row r="21" spans="2:6" ht="28.9" customHeight="1" x14ac:dyDescent="0.25">
      <c r="B21" s="617" t="s">
        <v>103</v>
      </c>
      <c r="C21" s="67" t="s">
        <v>55</v>
      </c>
      <c r="D21" s="70">
        <v>1</v>
      </c>
      <c r="E21" s="614" t="s">
        <v>139</v>
      </c>
      <c r="F21" s="610"/>
    </row>
    <row r="22" spans="2:6" x14ac:dyDescent="0.25">
      <c r="B22" s="617"/>
      <c r="C22" s="67" t="s">
        <v>33</v>
      </c>
      <c r="D22" s="70">
        <v>2</v>
      </c>
      <c r="E22" s="614"/>
      <c r="F22" s="610">
        <v>-1</v>
      </c>
    </row>
    <row r="23" spans="2:6" ht="28.9" customHeight="1" x14ac:dyDescent="0.25">
      <c r="B23" s="617" t="s">
        <v>91</v>
      </c>
      <c r="C23" s="67" t="s">
        <v>55</v>
      </c>
      <c r="D23" s="70">
        <v>2</v>
      </c>
      <c r="E23" s="614" t="s">
        <v>140</v>
      </c>
      <c r="F23" s="610"/>
    </row>
    <row r="24" spans="2:6" x14ac:dyDescent="0.25">
      <c r="B24" s="617"/>
      <c r="C24" s="67" t="s">
        <v>104</v>
      </c>
      <c r="D24" s="70">
        <v>1</v>
      </c>
      <c r="E24" s="614"/>
      <c r="F24" s="610"/>
    </row>
    <row r="25" spans="2:6" x14ac:dyDescent="0.25">
      <c r="B25" s="617"/>
      <c r="C25" s="67" t="s">
        <v>22</v>
      </c>
      <c r="D25" s="70">
        <v>1</v>
      </c>
      <c r="E25" s="614"/>
      <c r="F25" s="610"/>
    </row>
    <row r="26" spans="2:6" x14ac:dyDescent="0.25">
      <c r="B26" s="617"/>
      <c r="C26" s="67" t="s">
        <v>89</v>
      </c>
      <c r="D26" s="70">
        <v>1</v>
      </c>
      <c r="E26" s="614"/>
      <c r="F26" s="610"/>
    </row>
    <row r="27" spans="2:6" ht="45" x14ac:dyDescent="0.25">
      <c r="B27" s="350" t="s">
        <v>101</v>
      </c>
      <c r="C27" s="67" t="s">
        <v>89</v>
      </c>
      <c r="D27" s="70">
        <v>2</v>
      </c>
      <c r="E27" s="349" t="s">
        <v>141</v>
      </c>
      <c r="F27" s="610">
        <v>-1</v>
      </c>
    </row>
    <row r="28" spans="2:6" ht="33" customHeight="1" x14ac:dyDescent="0.25">
      <c r="B28" s="617" t="s">
        <v>142</v>
      </c>
      <c r="C28" s="67" t="s">
        <v>131</v>
      </c>
      <c r="D28" s="70">
        <v>1</v>
      </c>
      <c r="E28" s="614" t="s">
        <v>1677</v>
      </c>
      <c r="F28" s="610"/>
    </row>
    <row r="29" spans="2:6" ht="22.9" customHeight="1" x14ac:dyDescent="0.25">
      <c r="B29" s="617"/>
      <c r="C29" s="67" t="s">
        <v>89</v>
      </c>
      <c r="D29" s="70">
        <v>3</v>
      </c>
      <c r="E29" s="614"/>
      <c r="F29" s="610"/>
    </row>
    <row r="30" spans="2:6" x14ac:dyDescent="0.25">
      <c r="B30" s="617" t="s">
        <v>105</v>
      </c>
      <c r="C30" s="67" t="s">
        <v>55</v>
      </c>
      <c r="D30" s="70">
        <v>1</v>
      </c>
      <c r="E30" s="614" t="s">
        <v>1583</v>
      </c>
      <c r="F30" s="610"/>
    </row>
    <row r="31" spans="2:6" x14ac:dyDescent="0.25">
      <c r="B31" s="617"/>
      <c r="C31" s="67" t="s">
        <v>89</v>
      </c>
      <c r="D31" s="70">
        <v>3</v>
      </c>
      <c r="E31" s="614"/>
      <c r="F31" s="610"/>
    </row>
    <row r="32" spans="2:6" ht="30" customHeight="1" x14ac:dyDescent="0.25">
      <c r="B32" s="621" t="s">
        <v>71</v>
      </c>
      <c r="C32" s="67" t="s">
        <v>89</v>
      </c>
      <c r="D32" s="70">
        <v>2</v>
      </c>
      <c r="E32" s="612" t="s">
        <v>144</v>
      </c>
      <c r="F32" s="610"/>
    </row>
    <row r="33" spans="2:6" ht="30" x14ac:dyDescent="0.25">
      <c r="B33" s="622"/>
      <c r="C33" s="67" t="s">
        <v>131</v>
      </c>
      <c r="D33" s="70">
        <v>1</v>
      </c>
      <c r="E33" s="613"/>
      <c r="F33" s="610"/>
    </row>
    <row r="34" spans="2:6" ht="30.75" customHeight="1" x14ac:dyDescent="0.25">
      <c r="B34" s="625" t="s">
        <v>44</v>
      </c>
      <c r="C34" s="67" t="s">
        <v>55</v>
      </c>
      <c r="D34" s="70">
        <v>1</v>
      </c>
      <c r="E34" s="614" t="s">
        <v>145</v>
      </c>
      <c r="F34" s="610"/>
    </row>
    <row r="35" spans="2:6" ht="15.75" thickBot="1" x14ac:dyDescent="0.3">
      <c r="B35" s="626"/>
      <c r="C35" s="131" t="s">
        <v>89</v>
      </c>
      <c r="D35" s="609">
        <v>1</v>
      </c>
      <c r="E35" s="612"/>
      <c r="F35" s="610"/>
    </row>
    <row r="36" spans="2:6" ht="15.75" thickBot="1" x14ac:dyDescent="0.3">
      <c r="B36" s="607" t="s">
        <v>1673</v>
      </c>
      <c r="C36" s="608" t="s">
        <v>89</v>
      </c>
      <c r="D36" s="70">
        <v>2</v>
      </c>
      <c r="E36" s="67" t="s">
        <v>1674</v>
      </c>
      <c r="F36" s="610">
        <v>2</v>
      </c>
    </row>
    <row r="37" spans="2:6" ht="15.75" thickBot="1" x14ac:dyDescent="0.3">
      <c r="B37" s="623" t="s">
        <v>133</v>
      </c>
      <c r="C37" s="624"/>
      <c r="D37" s="82">
        <f>+SUM(D4:D36)</f>
        <v>60</v>
      </c>
      <c r="E37"/>
    </row>
  </sheetData>
  <mergeCells count="27">
    <mergeCell ref="B37:C37"/>
    <mergeCell ref="B9:B10"/>
    <mergeCell ref="B11:B13"/>
    <mergeCell ref="B21:B22"/>
    <mergeCell ref="B28:B29"/>
    <mergeCell ref="B16:B17"/>
    <mergeCell ref="B14:B15"/>
    <mergeCell ref="B23:B26"/>
    <mergeCell ref="B30:B31"/>
    <mergeCell ref="B34:B35"/>
    <mergeCell ref="B32:B33"/>
    <mergeCell ref="E32:E33"/>
    <mergeCell ref="E34:E35"/>
    <mergeCell ref="G2:H2"/>
    <mergeCell ref="B4:B7"/>
    <mergeCell ref="E4:E7"/>
    <mergeCell ref="B2:E2"/>
    <mergeCell ref="E9:E10"/>
    <mergeCell ref="E28:E29"/>
    <mergeCell ref="E30:E31"/>
    <mergeCell ref="E16:E17"/>
    <mergeCell ref="E11:E13"/>
    <mergeCell ref="E21:E22"/>
    <mergeCell ref="E14:E15"/>
    <mergeCell ref="E23:E26"/>
    <mergeCell ref="E19:E20"/>
    <mergeCell ref="B19:B20"/>
  </mergeCells>
  <hyperlinks>
    <hyperlink ref="B4:B5" location="'Planeación y D Estratégico'!A1" display="Planeación y Direccionamiento Estratégico" xr:uid="{00000000-0004-0000-0200-000000000000}"/>
    <hyperlink ref="B8" location="'G. Comunicaciones'!A1" display="Gestión de Comunicaciones" xr:uid="{00000000-0004-0000-0200-000001000000}"/>
    <hyperlink ref="B11:B13" location="'Explotación JSA Loterías'!A1" display="Explotación JSA Loterías" xr:uid="{00000000-0004-0000-0200-000002000000}"/>
    <hyperlink ref="B14" location="'Recaudo'!A1" display="Gestión de Recaudo" xr:uid="{00000000-0004-0000-0200-000003000000}"/>
    <hyperlink ref="B16:B17" location="'Control, Ins y Fisca'!A1" display="Control, Inspección y Fiscalización" xr:uid="{00000000-0004-0000-0200-000004000000}"/>
    <hyperlink ref="B18" location="'Atención al cliente'!A1" display="Atención y Servicio al Cliente" xr:uid="{00000000-0004-0000-0200-000005000000}"/>
    <hyperlink ref="B19" location="'G TH'!A1" display="Gestión de Talento Humano" xr:uid="{00000000-0004-0000-0200-000006000000}"/>
    <hyperlink ref="B21:B22" location="'G. Financiera'!A1" display="Gestión Financiera y Contable" xr:uid="{00000000-0004-0000-0200-000007000000}"/>
    <hyperlink ref="B23:B25" location="'Gestión ByS'!A1" display="Gestión de Bienes y Servicios" xr:uid="{00000000-0004-0000-0200-000008000000}"/>
    <hyperlink ref="B27" location="'G. Documental'!A1" display="Gestión Documental" xr:uid="{00000000-0004-0000-0200-000009000000}"/>
    <hyperlink ref="B28:B29" location="'G. TIC'!A1" display="Gestión de las Tecnologías y la Información" xr:uid="{00000000-0004-0000-0200-00000A000000}"/>
    <hyperlink ref="B30:B31" location="'G Jurídica'!A1" display="Gestión Jurídica" xr:uid="{00000000-0004-0000-0200-00000B000000}"/>
    <hyperlink ref="B32" location="'Evaluación Independiente G'!A1" display="Evaluación Independiente y Control a la Gestión" xr:uid="{00000000-0004-0000-0200-00000C000000}"/>
    <hyperlink ref="B9:B10" location="'Explotación JSA AP'!A1" display="Explotación JSA Apuestas Permanentes" xr:uid="{00000000-0004-0000-0200-00000D000000}"/>
    <hyperlink ref="B34:B35" location="'Control Disciplinario Interno'!A1" display="Control Disciplinario Interno" xr:uid="{00000000-0004-0000-0200-00000E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2578125" defaultRowHeight="15" x14ac:dyDescent="0.25"/>
  <cols>
    <col min="3" max="3" width="11.5703125" style="12"/>
  </cols>
  <sheetData>
    <row r="1" spans="1:11" ht="30" x14ac:dyDescent="0.25">
      <c r="A1" s="8" t="s">
        <v>3</v>
      </c>
      <c r="B1" s="8" t="s">
        <v>4</v>
      </c>
      <c r="C1" s="8"/>
      <c r="D1" s="8" t="s">
        <v>146</v>
      </c>
      <c r="F1" s="16" t="s">
        <v>3</v>
      </c>
      <c r="G1" s="16" t="s">
        <v>147</v>
      </c>
      <c r="H1" s="8" t="s">
        <v>4</v>
      </c>
      <c r="I1" s="16" t="s">
        <v>147</v>
      </c>
      <c r="J1" s="8" t="s">
        <v>146</v>
      </c>
      <c r="K1" s="16" t="s">
        <v>147</v>
      </c>
    </row>
    <row r="2" spans="1:11" ht="30" x14ac:dyDescent="0.25">
      <c r="A2" s="7" t="s">
        <v>19</v>
      </c>
      <c r="B2" s="7" t="s">
        <v>20</v>
      </c>
      <c r="C2" s="7" t="str">
        <f t="shared" ref="C2:C26" si="0">+A2&amp;B2</f>
        <v>Muy bajaLeve</v>
      </c>
      <c r="D2" s="11" t="s">
        <v>148</v>
      </c>
      <c r="F2" s="17" t="s">
        <v>19</v>
      </c>
      <c r="G2" s="18">
        <v>0.2</v>
      </c>
      <c r="H2" s="17" t="s">
        <v>20</v>
      </c>
      <c r="I2" s="18">
        <v>0.2</v>
      </c>
      <c r="J2" s="17" t="s">
        <v>148</v>
      </c>
    </row>
    <row r="3" spans="1:11" ht="30" x14ac:dyDescent="0.25">
      <c r="A3" s="7" t="s">
        <v>19</v>
      </c>
      <c r="B3" s="7" t="s">
        <v>36</v>
      </c>
      <c r="C3" s="7" t="str">
        <f t="shared" si="0"/>
        <v>Muy bajaMenor</v>
      </c>
      <c r="D3" s="11" t="s">
        <v>148</v>
      </c>
      <c r="F3" s="7" t="s">
        <v>35</v>
      </c>
      <c r="G3" s="19">
        <v>0.4</v>
      </c>
      <c r="H3" s="10" t="s">
        <v>36</v>
      </c>
      <c r="I3" s="19">
        <v>0.4</v>
      </c>
      <c r="J3" s="10" t="s">
        <v>149</v>
      </c>
    </row>
    <row r="4" spans="1:11" ht="45" x14ac:dyDescent="0.25">
      <c r="A4" s="7" t="s">
        <v>19</v>
      </c>
      <c r="B4" s="7" t="s">
        <v>53</v>
      </c>
      <c r="C4" s="7" t="str">
        <f t="shared" si="0"/>
        <v>Muy bajaModerado</v>
      </c>
      <c r="D4" s="11" t="s">
        <v>53</v>
      </c>
      <c r="F4" s="7" t="s">
        <v>52</v>
      </c>
      <c r="G4" s="19">
        <v>0.6</v>
      </c>
      <c r="H4" s="10" t="s">
        <v>53</v>
      </c>
      <c r="I4" s="19">
        <v>0.6</v>
      </c>
      <c r="J4" s="10" t="s">
        <v>53</v>
      </c>
    </row>
    <row r="5" spans="1:11" ht="30" x14ac:dyDescent="0.25">
      <c r="A5" s="7" t="s">
        <v>19</v>
      </c>
      <c r="B5" s="7" t="s">
        <v>66</v>
      </c>
      <c r="C5" s="7" t="str">
        <f t="shared" si="0"/>
        <v>Muy bajaMayor</v>
      </c>
      <c r="D5" s="11" t="s">
        <v>149</v>
      </c>
      <c r="F5" s="7" t="s">
        <v>65</v>
      </c>
      <c r="G5" s="18">
        <v>0.8</v>
      </c>
      <c r="H5" s="17" t="s">
        <v>66</v>
      </c>
      <c r="I5" s="18">
        <v>0.8</v>
      </c>
      <c r="J5" s="17" t="s">
        <v>148</v>
      </c>
    </row>
    <row r="6" spans="1:11" ht="45" x14ac:dyDescent="0.25">
      <c r="A6" s="7" t="s">
        <v>19</v>
      </c>
      <c r="B6" s="7" t="s">
        <v>79</v>
      </c>
      <c r="C6" s="7" t="str">
        <f t="shared" si="0"/>
        <v>Muy bajaCatastrófico</v>
      </c>
      <c r="D6" s="11" t="s">
        <v>150</v>
      </c>
      <c r="F6" s="7" t="s">
        <v>78</v>
      </c>
      <c r="G6" s="18">
        <v>1</v>
      </c>
      <c r="H6" s="17" t="s">
        <v>79</v>
      </c>
      <c r="I6" s="18">
        <v>1</v>
      </c>
    </row>
    <row r="7" spans="1:11" x14ac:dyDescent="0.25">
      <c r="A7" s="7" t="s">
        <v>35</v>
      </c>
      <c r="B7" s="7" t="s">
        <v>20</v>
      </c>
      <c r="C7" s="7" t="str">
        <f t="shared" si="0"/>
        <v>BajaLeve</v>
      </c>
      <c r="D7" s="11" t="s">
        <v>148</v>
      </c>
    </row>
    <row r="8" spans="1:11" x14ac:dyDescent="0.25">
      <c r="A8" s="7" t="s">
        <v>35</v>
      </c>
      <c r="B8" s="7" t="s">
        <v>36</v>
      </c>
      <c r="C8" s="7" t="str">
        <f t="shared" si="0"/>
        <v>BajaMenor</v>
      </c>
      <c r="D8" s="11" t="s">
        <v>53</v>
      </c>
    </row>
    <row r="9" spans="1:11" ht="30" x14ac:dyDescent="0.25">
      <c r="A9" s="7" t="s">
        <v>35</v>
      </c>
      <c r="B9" s="7" t="s">
        <v>53</v>
      </c>
      <c r="C9" s="7" t="str">
        <f t="shared" si="0"/>
        <v>BajaModerado</v>
      </c>
      <c r="D9" s="11" t="s">
        <v>53</v>
      </c>
    </row>
    <row r="10" spans="1:11" x14ac:dyDescent="0.25">
      <c r="A10" s="7" t="s">
        <v>35</v>
      </c>
      <c r="B10" s="7" t="s">
        <v>66</v>
      </c>
      <c r="C10" s="7" t="str">
        <f t="shared" si="0"/>
        <v>BajaMayor</v>
      </c>
      <c r="D10" s="11" t="s">
        <v>149</v>
      </c>
    </row>
    <row r="11" spans="1:11" ht="30" x14ac:dyDescent="0.25">
      <c r="A11" s="7" t="s">
        <v>35</v>
      </c>
      <c r="B11" s="7" t="s">
        <v>79</v>
      </c>
      <c r="C11" s="7" t="str">
        <f t="shared" si="0"/>
        <v>BajaCatastrófico</v>
      </c>
      <c r="D11" s="11" t="s">
        <v>150</v>
      </c>
    </row>
    <row r="12" spans="1:11" x14ac:dyDescent="0.25">
      <c r="A12" s="7" t="s">
        <v>52</v>
      </c>
      <c r="B12" s="7" t="s">
        <v>20</v>
      </c>
      <c r="C12" s="7" t="str">
        <f t="shared" si="0"/>
        <v>MediaLeve</v>
      </c>
      <c r="D12" s="11" t="s">
        <v>53</v>
      </c>
    </row>
    <row r="13" spans="1:11" ht="30" x14ac:dyDescent="0.25">
      <c r="A13" s="7" t="s">
        <v>52</v>
      </c>
      <c r="B13" s="7" t="s">
        <v>36</v>
      </c>
      <c r="C13" s="7" t="str">
        <f t="shared" si="0"/>
        <v>MediaMenor</v>
      </c>
      <c r="D13" s="11" t="s">
        <v>53</v>
      </c>
    </row>
    <row r="14" spans="1:11" ht="30" x14ac:dyDescent="0.25">
      <c r="A14" s="7" t="s">
        <v>52</v>
      </c>
      <c r="B14" s="7" t="s">
        <v>53</v>
      </c>
      <c r="C14" s="7" t="str">
        <f t="shared" si="0"/>
        <v>MediaModerado</v>
      </c>
      <c r="D14" s="11" t="s">
        <v>53</v>
      </c>
    </row>
    <row r="15" spans="1:11" ht="30" x14ac:dyDescent="0.25">
      <c r="A15" s="7" t="s">
        <v>52</v>
      </c>
      <c r="B15" s="7" t="s">
        <v>66</v>
      </c>
      <c r="C15" s="7" t="str">
        <f t="shared" si="0"/>
        <v>MediaMayor</v>
      </c>
      <c r="D15" s="11" t="s">
        <v>149</v>
      </c>
    </row>
    <row r="16" spans="1:11" ht="30" x14ac:dyDescent="0.25">
      <c r="A16" s="7" t="s">
        <v>52</v>
      </c>
      <c r="B16" s="7" t="s">
        <v>79</v>
      </c>
      <c r="C16" s="7" t="str">
        <f t="shared" si="0"/>
        <v>MediaCatastrófico</v>
      </c>
      <c r="D16" s="11" t="s">
        <v>150</v>
      </c>
    </row>
    <row r="17" spans="1:4" x14ac:dyDescent="0.25">
      <c r="A17" s="7" t="s">
        <v>65</v>
      </c>
      <c r="B17" s="7" t="s">
        <v>20</v>
      </c>
      <c r="C17" s="7" t="str">
        <f t="shared" si="0"/>
        <v>AltaLeve</v>
      </c>
      <c r="D17" s="11" t="s">
        <v>53</v>
      </c>
    </row>
    <row r="18" spans="1:4" x14ac:dyDescent="0.25">
      <c r="A18" s="7" t="s">
        <v>65</v>
      </c>
      <c r="B18" s="7" t="s">
        <v>36</v>
      </c>
      <c r="C18" s="7" t="str">
        <f t="shared" si="0"/>
        <v>AltaMenor</v>
      </c>
      <c r="D18" s="11" t="s">
        <v>53</v>
      </c>
    </row>
    <row r="19" spans="1:4" ht="30" x14ac:dyDescent="0.25">
      <c r="A19" s="7" t="s">
        <v>65</v>
      </c>
      <c r="B19" s="7" t="s">
        <v>53</v>
      </c>
      <c r="C19" s="7" t="str">
        <f t="shared" si="0"/>
        <v>AltaModerado</v>
      </c>
      <c r="D19" s="11" t="s">
        <v>149</v>
      </c>
    </row>
    <row r="20" spans="1:4" x14ac:dyDescent="0.25">
      <c r="A20" s="7" t="s">
        <v>65</v>
      </c>
      <c r="B20" s="7" t="s">
        <v>66</v>
      </c>
      <c r="C20" s="7" t="str">
        <f t="shared" si="0"/>
        <v>AltaMayor</v>
      </c>
      <c r="D20" s="11" t="s">
        <v>149</v>
      </c>
    </row>
    <row r="21" spans="1:4" ht="30" x14ac:dyDescent="0.25">
      <c r="A21" s="7" t="s">
        <v>65</v>
      </c>
      <c r="B21" s="7" t="s">
        <v>79</v>
      </c>
      <c r="C21" s="7" t="str">
        <f t="shared" si="0"/>
        <v>AltaCatastrófico</v>
      </c>
      <c r="D21" s="11" t="s">
        <v>150</v>
      </c>
    </row>
    <row r="22" spans="1:4" ht="30" x14ac:dyDescent="0.25">
      <c r="A22" s="7" t="s">
        <v>78</v>
      </c>
      <c r="B22" s="7" t="s">
        <v>20</v>
      </c>
      <c r="C22" s="7" t="str">
        <f t="shared" si="0"/>
        <v>Muy altaLeve</v>
      </c>
      <c r="D22" s="11" t="s">
        <v>149</v>
      </c>
    </row>
    <row r="23" spans="1:4" ht="30" x14ac:dyDescent="0.25">
      <c r="A23" s="7" t="s">
        <v>78</v>
      </c>
      <c r="B23" s="7" t="s">
        <v>36</v>
      </c>
      <c r="C23" s="7" t="str">
        <f t="shared" si="0"/>
        <v>Muy altaMenor</v>
      </c>
      <c r="D23" s="11" t="s">
        <v>149</v>
      </c>
    </row>
    <row r="24" spans="1:4" ht="45" x14ac:dyDescent="0.25">
      <c r="A24" s="7" t="s">
        <v>78</v>
      </c>
      <c r="B24" s="7" t="s">
        <v>53</v>
      </c>
      <c r="C24" s="7" t="str">
        <f t="shared" si="0"/>
        <v>Muy altaModerado</v>
      </c>
      <c r="D24" s="11" t="s">
        <v>149</v>
      </c>
    </row>
    <row r="25" spans="1:4" ht="30" x14ac:dyDescent="0.25">
      <c r="A25" s="7" t="s">
        <v>78</v>
      </c>
      <c r="B25" s="7" t="s">
        <v>66</v>
      </c>
      <c r="C25" s="7" t="str">
        <f t="shared" si="0"/>
        <v>Muy altaMayor</v>
      </c>
      <c r="D25" s="11" t="s">
        <v>149</v>
      </c>
    </row>
    <row r="26" spans="1:4" ht="52.9" customHeight="1" x14ac:dyDescent="0.25">
      <c r="A26" s="7" t="s">
        <v>78</v>
      </c>
      <c r="B26" s="7" t="s">
        <v>79</v>
      </c>
      <c r="C26" s="7" t="str">
        <f t="shared" si="0"/>
        <v>Muy altaCatastrófico</v>
      </c>
      <c r="D26" s="11" t="s">
        <v>150</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72" hidden="1" customWidth="1"/>
    <col min="64" max="64" width="23.5703125" style="72"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698"/>
      <c r="AM1" s="698"/>
      <c r="AN1" s="698"/>
      <c r="AO1" s="698"/>
      <c r="AP1" s="698"/>
      <c r="AQ1" s="698"/>
      <c r="AR1" s="698"/>
      <c r="AS1" s="698"/>
      <c r="AT1" s="698"/>
      <c r="AU1" s="471"/>
      <c r="AV1" s="699" t="s">
        <v>154</v>
      </c>
      <c r="AW1" s="699"/>
      <c r="AX1" s="700"/>
      <c r="AY1" s="701"/>
      <c r="AZ1" s="702"/>
      <c r="BA1" s="702"/>
      <c r="BB1" s="702"/>
      <c r="BC1" s="702"/>
      <c r="BD1" s="702"/>
      <c r="BE1" s="702"/>
      <c r="BF1" s="702"/>
      <c r="BG1" s="702"/>
      <c r="BH1" s="702"/>
      <c r="BI1" s="702"/>
      <c r="BJ1" s="702"/>
      <c r="BK1" s="702"/>
      <c r="BL1" s="702"/>
      <c r="BM1" s="702"/>
      <c r="BN1" s="702"/>
      <c r="BO1" s="702"/>
      <c r="BP1" s="702"/>
      <c r="BQ1" s="702"/>
      <c r="BR1" s="702"/>
      <c r="BS1" s="702"/>
      <c r="BT1" s="702"/>
      <c r="BU1" s="703"/>
    </row>
    <row r="2" spans="1:16382" ht="18"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156</v>
      </c>
      <c r="AE2" s="688" t="s">
        <v>157</v>
      </c>
      <c r="AF2" s="688"/>
      <c r="AG2" s="688"/>
      <c r="AH2" s="688"/>
      <c r="AI2" s="688" t="s">
        <v>158</v>
      </c>
      <c r="AJ2" s="688" t="s">
        <v>159</v>
      </c>
      <c r="AK2" s="688"/>
      <c r="AL2" s="688"/>
      <c r="AM2" s="688"/>
      <c r="AN2" s="688"/>
      <c r="AO2" s="688"/>
      <c r="AP2" s="688"/>
      <c r="AQ2" s="688"/>
      <c r="AR2" s="688"/>
      <c r="AS2" s="688"/>
      <c r="AT2" s="688"/>
      <c r="AU2" s="689" t="s">
        <v>160</v>
      </c>
      <c r="AV2" s="689"/>
      <c r="AW2" s="689"/>
      <c r="AX2" s="690" t="s">
        <v>9</v>
      </c>
      <c r="AY2" s="691" t="s">
        <v>161</v>
      </c>
      <c r="AZ2" s="685"/>
      <c r="BA2" s="685" t="s">
        <v>126</v>
      </c>
      <c r="BB2" s="685" t="s">
        <v>162</v>
      </c>
      <c r="BC2" s="685" t="s">
        <v>163</v>
      </c>
      <c r="BD2" s="685" t="s">
        <v>164</v>
      </c>
      <c r="BE2" s="685" t="s">
        <v>165</v>
      </c>
      <c r="BF2" s="685"/>
      <c r="BG2" s="685"/>
      <c r="BH2" s="685"/>
      <c r="BI2" s="685"/>
      <c r="BJ2" s="685"/>
      <c r="BK2" s="685"/>
      <c r="BL2" s="685"/>
      <c r="BM2" s="685"/>
      <c r="BN2" s="685"/>
      <c r="BO2" s="685"/>
      <c r="BP2" s="685"/>
      <c r="BQ2" s="685"/>
      <c r="BR2" s="685"/>
      <c r="BS2" s="685"/>
      <c r="BT2" s="685"/>
      <c r="BU2" s="686"/>
    </row>
    <row r="3" spans="1:16382" s="15" customFormat="1" ht="27"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1" t="s">
        <v>175</v>
      </c>
      <c r="Y3" s="143" t="s">
        <v>147</v>
      </c>
      <c r="Z3" s="141" t="s">
        <v>176</v>
      </c>
      <c r="AA3" s="141" t="s">
        <v>147</v>
      </c>
      <c r="AB3" s="141" t="s">
        <v>177</v>
      </c>
      <c r="AC3" s="688"/>
      <c r="AD3" s="688"/>
      <c r="AE3" s="395" t="s">
        <v>5</v>
      </c>
      <c r="AF3" s="144" t="s">
        <v>178</v>
      </c>
      <c r="AG3" s="395" t="s">
        <v>179</v>
      </c>
      <c r="AH3" s="395" t="s">
        <v>178</v>
      </c>
      <c r="AI3" s="688"/>
      <c r="AJ3" s="395" t="s">
        <v>180</v>
      </c>
      <c r="AK3" s="688" t="s">
        <v>181</v>
      </c>
      <c r="AL3" s="688"/>
      <c r="AM3" s="688" t="s">
        <v>7</v>
      </c>
      <c r="AN3" s="688"/>
      <c r="AO3" s="688" t="s">
        <v>8</v>
      </c>
      <c r="AP3" s="688"/>
      <c r="AQ3" s="395" t="s">
        <v>182</v>
      </c>
      <c r="AR3" s="688" t="s">
        <v>126</v>
      </c>
      <c r="AS3" s="688"/>
      <c r="AT3" s="395" t="s">
        <v>183</v>
      </c>
      <c r="AU3" s="689"/>
      <c r="AV3" s="689"/>
      <c r="AW3" s="689"/>
      <c r="AX3" s="690"/>
      <c r="AY3" s="691"/>
      <c r="AZ3" s="685"/>
      <c r="BA3" s="685"/>
      <c r="BB3" s="685"/>
      <c r="BC3" s="685"/>
      <c r="BD3" s="685"/>
      <c r="BE3" s="392" t="s">
        <v>184</v>
      </c>
      <c r="BF3" s="392" t="s">
        <v>185</v>
      </c>
      <c r="BG3" s="392" t="s">
        <v>184</v>
      </c>
      <c r="BH3" s="392" t="s">
        <v>185</v>
      </c>
      <c r="BI3" s="392" t="s">
        <v>186</v>
      </c>
      <c r="BJ3" s="392" t="s">
        <v>184</v>
      </c>
      <c r="BK3" s="392" t="s">
        <v>185</v>
      </c>
      <c r="BL3" s="392" t="s">
        <v>186</v>
      </c>
      <c r="BM3" s="392" t="s">
        <v>184</v>
      </c>
      <c r="BN3" s="392" t="s">
        <v>185</v>
      </c>
      <c r="BO3" s="392" t="s">
        <v>186</v>
      </c>
      <c r="BP3" s="392" t="s">
        <v>184</v>
      </c>
      <c r="BQ3" s="392" t="s">
        <v>185</v>
      </c>
      <c r="BR3" s="392" t="s">
        <v>186</v>
      </c>
      <c r="BS3" s="392" t="s">
        <v>184</v>
      </c>
      <c r="BT3" s="392" t="s">
        <v>185</v>
      </c>
      <c r="BU3" s="393" t="s">
        <v>186</v>
      </c>
    </row>
    <row r="4" spans="1:16382" s="116" customFormat="1" ht="139.9" customHeight="1" x14ac:dyDescent="0.25">
      <c r="A4" s="101" t="s">
        <v>187</v>
      </c>
      <c r="B4" s="452" t="s">
        <v>82</v>
      </c>
      <c r="C4" s="452" t="s">
        <v>55</v>
      </c>
      <c r="D4" s="452" t="s">
        <v>76</v>
      </c>
      <c r="E4" s="452" t="s">
        <v>77</v>
      </c>
      <c r="F4" s="102" t="s">
        <v>188</v>
      </c>
      <c r="G4" s="455" t="s">
        <v>189</v>
      </c>
      <c r="H4" s="452" t="s">
        <v>190</v>
      </c>
      <c r="I4" s="102" t="s">
        <v>191</v>
      </c>
      <c r="J4" s="452" t="s">
        <v>48</v>
      </c>
      <c r="K4" s="452">
        <v>0</v>
      </c>
      <c r="L4" s="457">
        <f>IF(J4="Diaria",+(K4/360),IF(J4="Semanal",+(K4/52),IF(J4="Mensual",+(K4/12),IF(J4="Bimestral",+(K4/6),IF(J4="Trimestral",+(K4/4),IF(J4="Semestral",+(K4/2),IF(J4="Anual",+(K4/1),"")))))))</f>
        <v>0</v>
      </c>
      <c r="M4" s="452" t="s">
        <v>29</v>
      </c>
      <c r="N4" s="10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52" t="s">
        <v>30</v>
      </c>
      <c r="P4" s="10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52" t="s">
        <v>70</v>
      </c>
      <c r="R4" s="10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53" t="s">
        <v>57</v>
      </c>
      <c r="T4" s="453" t="s">
        <v>58</v>
      </c>
      <c r="U4" s="104">
        <f>+MAX(N4,P4,R4)</f>
        <v>0.2</v>
      </c>
      <c r="V4" s="370" t="str">
        <f>IF(L4&lt;=20%,"Muy baja",IF(L4&lt;=40%,"Baja",IF(L4&lt;=60%,"Media",IF(L4&lt;=80%,"Alta",IF(L4&lt;=100%,"Muy alta",IF(L4&gt;=100%,"Muy alta",""))))))</f>
        <v>Muy baja</v>
      </c>
      <c r="W4" s="454">
        <f>+IFERROR(VLOOKUP(V4,Fórmula!$F$1:$G$6,2,FALSE),"")</f>
        <v>0.2</v>
      </c>
      <c r="X4" s="372" t="s">
        <v>53</v>
      </c>
      <c r="Y4" s="454">
        <f>+IFERROR(VLOOKUP(X4,Fórmula!$H$1:$I$6,2,FALSE),"")</f>
        <v>0.6</v>
      </c>
      <c r="Z4" s="380" t="s">
        <v>53</v>
      </c>
      <c r="AA4" s="454">
        <f>IF(Z4="Bajo",25%,IF(Z4="Moderado",50%,IF(Z4="Alto",75%,IF(Z4="Extremo",100%,""))))</f>
        <v>0.5</v>
      </c>
      <c r="AB4" s="105" t="s">
        <v>192</v>
      </c>
      <c r="AC4" s="106" t="s">
        <v>193</v>
      </c>
      <c r="AD4" s="106" t="s">
        <v>194</v>
      </c>
      <c r="AE4" s="106" t="s">
        <v>54</v>
      </c>
      <c r="AF4" s="107">
        <f t="shared" ref="AF4:AF10" si="0">IF(AE4="Preventivo",25%,IF(AE4="Detectivo",15%,IF(AE4="Correctivo",10%,"")))</f>
        <v>0.25</v>
      </c>
      <c r="AG4" s="102" t="s">
        <v>195</v>
      </c>
      <c r="AH4" s="107">
        <f>IF(AG4="Manual",15%,IF(AG4="Automático",25%,""))</f>
        <v>0.15</v>
      </c>
      <c r="AI4" s="107">
        <f t="shared" ref="AI4:AI7" si="1">+AH4+AF4</f>
        <v>0.4</v>
      </c>
      <c r="AJ4" s="102" t="s">
        <v>196</v>
      </c>
      <c r="AK4" s="452" t="s">
        <v>197</v>
      </c>
      <c r="AL4" s="106" t="s">
        <v>198</v>
      </c>
      <c r="AM4" s="452" t="s">
        <v>23</v>
      </c>
      <c r="AN4" s="102" t="s">
        <v>199</v>
      </c>
      <c r="AO4" s="102" t="s">
        <v>40</v>
      </c>
      <c r="AP4" s="102" t="s">
        <v>200</v>
      </c>
      <c r="AQ4" s="108" t="s">
        <v>201</v>
      </c>
      <c r="AR4" s="102" t="s">
        <v>202</v>
      </c>
      <c r="AS4" s="102" t="s">
        <v>203</v>
      </c>
      <c r="AT4" s="102" t="s">
        <v>204</v>
      </c>
      <c r="AU4" s="102">
        <f>+AA4*AI4</f>
        <v>0.2</v>
      </c>
      <c r="AV4" s="109">
        <f>+AA4-AU4</f>
        <v>0.3</v>
      </c>
      <c r="AW4" s="380" t="str">
        <f>+IF(C4="Corrupción","Moderado",IF(#REF!&lt;=25%,"Bajo",IF(#REF!&lt;=50%,"Moderado",IF(#REF!&lt;=75%,"Alto",IF(#REF!&gt;75%,"Extremo","")))))</f>
        <v>Moderado</v>
      </c>
      <c r="AX4" s="458" t="s">
        <v>56</v>
      </c>
      <c r="AY4" s="162">
        <v>1</v>
      </c>
      <c r="AZ4" s="110" t="s">
        <v>205</v>
      </c>
      <c r="BA4" s="111" t="str">
        <f t="shared" ref="BA4" si="2">+AS4</f>
        <v>Profesional III de apuestas</v>
      </c>
      <c r="BB4" s="112">
        <v>44562</v>
      </c>
      <c r="BC4" s="112">
        <v>44742</v>
      </c>
      <c r="BD4" s="102" t="str">
        <f t="shared" ref="BD4" si="3">+AQ4</f>
        <v>Plataforma de Juegos Promocionales y Rifas</v>
      </c>
      <c r="BE4" s="113">
        <v>44620</v>
      </c>
      <c r="BF4" s="386" t="s">
        <v>206</v>
      </c>
      <c r="BG4" s="115">
        <v>44681</v>
      </c>
      <c r="BH4" s="386" t="s">
        <v>207</v>
      </c>
      <c r="BI4" s="114"/>
      <c r="BJ4" s="115">
        <v>44742</v>
      </c>
      <c r="BK4" s="114"/>
      <c r="BL4" s="114"/>
      <c r="BM4" s="115">
        <v>44804</v>
      </c>
      <c r="BN4" s="114" t="s">
        <v>208</v>
      </c>
      <c r="BO4" s="236" t="s">
        <v>209</v>
      </c>
      <c r="BP4" s="115">
        <v>44865</v>
      </c>
      <c r="BQ4" s="114" t="s">
        <v>208</v>
      </c>
      <c r="BR4" s="236" t="s">
        <v>209</v>
      </c>
      <c r="BS4" s="115">
        <v>44926</v>
      </c>
      <c r="BT4" s="114"/>
      <c r="BU4" s="163"/>
    </row>
    <row r="5" spans="1:16382" ht="184.5" customHeight="1" x14ac:dyDescent="0.25">
      <c r="A5" s="675" t="s">
        <v>197</v>
      </c>
      <c r="B5" s="663" t="s">
        <v>82</v>
      </c>
      <c r="C5" s="663" t="s">
        <v>55</v>
      </c>
      <c r="D5" s="663" t="s">
        <v>17</v>
      </c>
      <c r="E5" s="663" t="s">
        <v>64</v>
      </c>
      <c r="F5" s="663" t="s">
        <v>210</v>
      </c>
      <c r="G5" s="665" t="s">
        <v>211</v>
      </c>
      <c r="H5" s="663" t="s">
        <v>212</v>
      </c>
      <c r="I5" s="663" t="s">
        <v>213</v>
      </c>
      <c r="J5" s="663" t="s">
        <v>32</v>
      </c>
      <c r="K5" s="663">
        <v>1</v>
      </c>
      <c r="L5" s="673">
        <f>IF(J5="Diaria",+(K5/360),IF(J5="Mensual",+(K5/12),IF(J5="Bimestral",+(K5/6),IF(J5="Trimestral",+(K5/4),IF(J5="Semestral",+(K5/2),IF(J5="Anual",+(K5/1),""))))))</f>
        <v>2.7777777777777779E-3</v>
      </c>
      <c r="M5" s="663" t="s">
        <v>72</v>
      </c>
      <c r="N5" s="66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663" t="s">
        <v>61</v>
      </c>
      <c r="P5" s="66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663" t="s">
        <v>70</v>
      </c>
      <c r="R5" s="66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658" t="s">
        <v>57</v>
      </c>
      <c r="T5" s="658" t="s">
        <v>58</v>
      </c>
      <c r="U5" s="658">
        <f>+MAX(N5,P5,R5)</f>
        <v>0.8</v>
      </c>
      <c r="V5" s="660" t="str">
        <f>IF(L5&lt;=20%,"Muy baja",IF(L5&lt;=40%,"Baja",IF(L5&lt;=60%,"Media",IF(L5&lt;=80%,"Alta",IF(L5&lt;=100%,"Muy alta",IF(L5&gt;=100%,"Muy alta",""))))))</f>
        <v>Muy baja</v>
      </c>
      <c r="W5" s="661">
        <f>+IFERROR(VLOOKUP(V5,Fórmula!$F$1:$G$6,2,FALSE),"")</f>
        <v>0.2</v>
      </c>
      <c r="X5" s="684" t="str">
        <f>IF(U5=20%,"Leve",IF(U5=40%,"Menor",IF(U5=60%,"Moderado",IF(U5=80%,"Mayor",IF(U5=100%,"Catastrófico","")))))</f>
        <v>Mayor</v>
      </c>
      <c r="Y5" s="661">
        <f>+IFERROR(VLOOKUP(X5,Fórmula!$H$1:$I$6,2,FALSE),"")</f>
        <v>0.8</v>
      </c>
      <c r="Z5" s="682" t="str">
        <f>+IFERROR(VLOOKUP(V5&amp;X5,Fórmula!$C$2:$D$26,2,FALSE),"")</f>
        <v>Alto</v>
      </c>
      <c r="AA5" s="661">
        <f>IF(Z5="Bajo",25%,IF(Z5="Moderado",50%,IF(Z5="Alto",75%,IF(Z5="Extremo",100%,""))))</f>
        <v>0.75</v>
      </c>
      <c r="AB5" s="683" t="s">
        <v>214</v>
      </c>
      <c r="AC5" s="49" t="s">
        <v>215</v>
      </c>
      <c r="AD5" s="49" t="s">
        <v>216</v>
      </c>
      <c r="AE5" s="49" t="s">
        <v>54</v>
      </c>
      <c r="AF5" s="31">
        <f t="shared" si="0"/>
        <v>0.25</v>
      </c>
      <c r="AG5" s="386" t="s">
        <v>195</v>
      </c>
      <c r="AH5" s="31">
        <f t="shared" ref="AH5:AH10" si="4">IF(AG5="Manual",15%,IF(AG5="Automático",25%,""))</f>
        <v>0.15</v>
      </c>
      <c r="AI5" s="31">
        <f t="shared" si="1"/>
        <v>0.4</v>
      </c>
      <c r="AJ5" s="386" t="s">
        <v>196</v>
      </c>
      <c r="AK5" s="373" t="s">
        <v>197</v>
      </c>
      <c r="AL5" s="49" t="s">
        <v>217</v>
      </c>
      <c r="AM5" s="373" t="s">
        <v>23</v>
      </c>
      <c r="AN5" s="386" t="s">
        <v>218</v>
      </c>
      <c r="AO5" s="386" t="s">
        <v>24</v>
      </c>
      <c r="AP5" s="386" t="s">
        <v>86</v>
      </c>
      <c r="AQ5" s="386" t="s">
        <v>218</v>
      </c>
      <c r="AR5" s="386" t="s">
        <v>202</v>
      </c>
      <c r="AS5" s="386" t="s">
        <v>219</v>
      </c>
      <c r="AT5" s="386" t="s">
        <v>204</v>
      </c>
      <c r="AU5" s="663">
        <f>+AA5*AI5</f>
        <v>0.30000000000000004</v>
      </c>
      <c r="AV5" s="673">
        <f>+AA5-AU5</f>
        <v>0.44999999999999996</v>
      </c>
      <c r="AW5" s="670" t="str">
        <f>IF(AV5&lt;=25%,"Bajo",IF(AV5&lt;=50%,"Moderado",IF(AV5&lt;=75%,"Alto",IF(AV5&gt;75%,"Extremo",""))))</f>
        <v>Moderado</v>
      </c>
      <c r="AX5" s="672" t="s">
        <v>56</v>
      </c>
      <c r="AY5" s="160">
        <v>1</v>
      </c>
      <c r="AZ5" s="29" t="s">
        <v>220</v>
      </c>
      <c r="BA5" s="408" t="s">
        <v>221</v>
      </c>
      <c r="BB5" s="161">
        <v>44896</v>
      </c>
      <c r="BC5" s="161">
        <v>44926</v>
      </c>
      <c r="BD5" s="410" t="s">
        <v>222</v>
      </c>
      <c r="BE5" s="83">
        <v>44620</v>
      </c>
      <c r="BF5" s="386" t="s">
        <v>223</v>
      </c>
      <c r="BG5" s="34">
        <v>44681</v>
      </c>
      <c r="BH5" s="84" t="s">
        <v>224</v>
      </c>
      <c r="BI5" s="84"/>
      <c r="BJ5" s="34">
        <v>44742</v>
      </c>
      <c r="BK5" s="84"/>
      <c r="BL5" s="84"/>
      <c r="BM5" s="34">
        <v>44804</v>
      </c>
      <c r="BN5" s="84"/>
      <c r="BO5" s="84"/>
      <c r="BP5" s="34">
        <v>44865</v>
      </c>
      <c r="BQ5" s="84" t="s">
        <v>225</v>
      </c>
      <c r="BR5" s="237" t="s">
        <v>226</v>
      </c>
      <c r="BS5" s="34">
        <v>44926</v>
      </c>
      <c r="BT5" s="84"/>
      <c r="BU5" s="153"/>
    </row>
    <row r="6" spans="1:16382" ht="300.75" customHeight="1" x14ac:dyDescent="0.25">
      <c r="A6" s="675"/>
      <c r="B6" s="663"/>
      <c r="C6" s="663"/>
      <c r="D6" s="663"/>
      <c r="E6" s="663"/>
      <c r="F6" s="663"/>
      <c r="G6" s="665"/>
      <c r="H6" s="663"/>
      <c r="I6" s="663"/>
      <c r="J6" s="663"/>
      <c r="K6" s="663"/>
      <c r="L6" s="673"/>
      <c r="M6" s="663"/>
      <c r="N6" s="663"/>
      <c r="O6" s="663"/>
      <c r="P6" s="663"/>
      <c r="Q6" s="663"/>
      <c r="R6" s="663"/>
      <c r="S6" s="658"/>
      <c r="T6" s="658"/>
      <c r="U6" s="658"/>
      <c r="V6" s="660"/>
      <c r="W6" s="661"/>
      <c r="X6" s="684"/>
      <c r="Y6" s="661"/>
      <c r="Z6" s="682"/>
      <c r="AA6" s="661"/>
      <c r="AB6" s="683"/>
      <c r="AC6" s="49" t="s">
        <v>227</v>
      </c>
      <c r="AD6" s="49" t="s">
        <v>228</v>
      </c>
      <c r="AE6" s="49" t="s">
        <v>54</v>
      </c>
      <c r="AF6" s="31">
        <f t="shared" si="0"/>
        <v>0.25</v>
      </c>
      <c r="AG6" s="386" t="s">
        <v>195</v>
      </c>
      <c r="AH6" s="31">
        <f t="shared" si="4"/>
        <v>0.15</v>
      </c>
      <c r="AI6" s="31">
        <f t="shared" si="1"/>
        <v>0.4</v>
      </c>
      <c r="AJ6" s="386" t="s">
        <v>196</v>
      </c>
      <c r="AK6" s="373" t="s">
        <v>197</v>
      </c>
      <c r="AL6" s="49" t="s">
        <v>229</v>
      </c>
      <c r="AM6" s="373" t="s">
        <v>23</v>
      </c>
      <c r="AN6" s="386" t="s">
        <v>230</v>
      </c>
      <c r="AO6" s="386" t="s">
        <v>24</v>
      </c>
      <c r="AP6" s="386" t="s">
        <v>231</v>
      </c>
      <c r="AQ6" s="386" t="s">
        <v>230</v>
      </c>
      <c r="AR6" s="386" t="s">
        <v>202</v>
      </c>
      <c r="AS6" s="386" t="s">
        <v>219</v>
      </c>
      <c r="AT6" s="386" t="s">
        <v>204</v>
      </c>
      <c r="AU6" s="663"/>
      <c r="AV6" s="673"/>
      <c r="AW6" s="670"/>
      <c r="AX6" s="672"/>
      <c r="AY6" s="164">
        <v>2</v>
      </c>
      <c r="AZ6" s="29" t="s">
        <v>232</v>
      </c>
      <c r="BA6" s="408" t="s">
        <v>221</v>
      </c>
      <c r="BB6" s="161">
        <v>44896</v>
      </c>
      <c r="BC6" s="161">
        <v>44926</v>
      </c>
      <c r="BD6" s="410" t="s">
        <v>222</v>
      </c>
      <c r="BE6" s="83">
        <v>44620</v>
      </c>
      <c r="BF6" s="386" t="s">
        <v>233</v>
      </c>
      <c r="BG6" s="34">
        <v>44681</v>
      </c>
      <c r="BH6" s="84" t="s">
        <v>234</v>
      </c>
      <c r="BI6" s="84"/>
      <c r="BJ6" s="34">
        <v>44742</v>
      </c>
      <c r="BK6" s="84"/>
      <c r="BL6" s="84"/>
      <c r="BM6" s="34">
        <v>44804</v>
      </c>
      <c r="BN6" s="84"/>
      <c r="BO6" s="84"/>
      <c r="BP6" s="34">
        <v>44865</v>
      </c>
      <c r="BQ6" s="84" t="s">
        <v>235</v>
      </c>
      <c r="BR6" s="119" t="s">
        <v>236</v>
      </c>
      <c r="BS6" s="34">
        <v>44926</v>
      </c>
      <c r="BT6" s="84"/>
      <c r="BU6" s="153"/>
    </row>
    <row r="7" spans="1:16382" ht="193.5" customHeight="1" x14ac:dyDescent="0.25">
      <c r="A7" s="675"/>
      <c r="B7" s="663"/>
      <c r="C7" s="663"/>
      <c r="D7" s="663"/>
      <c r="E7" s="663"/>
      <c r="F7" s="663"/>
      <c r="G7" s="665"/>
      <c r="H7" s="663"/>
      <c r="I7" s="663"/>
      <c r="J7" s="663"/>
      <c r="K7" s="663"/>
      <c r="L7" s="673"/>
      <c r="M7" s="663"/>
      <c r="N7" s="663"/>
      <c r="O7" s="663"/>
      <c r="P7" s="663"/>
      <c r="Q7" s="663"/>
      <c r="R7" s="663"/>
      <c r="S7" s="658"/>
      <c r="T7" s="658"/>
      <c r="U7" s="658"/>
      <c r="V7" s="660"/>
      <c r="W7" s="661"/>
      <c r="X7" s="684"/>
      <c r="Y7" s="661"/>
      <c r="Z7" s="682"/>
      <c r="AA7" s="661"/>
      <c r="AB7" s="683"/>
      <c r="AC7" s="49" t="s">
        <v>237</v>
      </c>
      <c r="AD7" s="410" t="s">
        <v>238</v>
      </c>
      <c r="AE7" s="49" t="s">
        <v>54</v>
      </c>
      <c r="AF7" s="31">
        <f t="shared" si="0"/>
        <v>0.25</v>
      </c>
      <c r="AG7" s="386" t="s">
        <v>195</v>
      </c>
      <c r="AH7" s="31">
        <f t="shared" si="4"/>
        <v>0.15</v>
      </c>
      <c r="AI7" s="31">
        <f t="shared" si="1"/>
        <v>0.4</v>
      </c>
      <c r="AJ7" s="386" t="s">
        <v>196</v>
      </c>
      <c r="AK7" s="373" t="s">
        <v>197</v>
      </c>
      <c r="AL7" s="49" t="s">
        <v>217</v>
      </c>
      <c r="AM7" s="373" t="s">
        <v>23</v>
      </c>
      <c r="AN7" s="386" t="s">
        <v>218</v>
      </c>
      <c r="AO7" s="386" t="s">
        <v>24</v>
      </c>
      <c r="AP7" s="386" t="s">
        <v>86</v>
      </c>
      <c r="AQ7" s="386" t="s">
        <v>218</v>
      </c>
      <c r="AR7" s="386" t="s">
        <v>202</v>
      </c>
      <c r="AS7" s="386" t="s">
        <v>219</v>
      </c>
      <c r="AT7" s="386" t="s">
        <v>204</v>
      </c>
      <c r="AU7" s="663"/>
      <c r="AV7" s="673"/>
      <c r="AW7" s="670"/>
      <c r="AX7" s="672"/>
      <c r="AY7" s="164">
        <v>3</v>
      </c>
      <c r="AZ7" s="29" t="s">
        <v>239</v>
      </c>
      <c r="BA7" s="408" t="s">
        <v>221</v>
      </c>
      <c r="BB7" s="161">
        <v>44896</v>
      </c>
      <c r="BC7" s="161">
        <v>44926</v>
      </c>
      <c r="BD7" s="410" t="s">
        <v>222</v>
      </c>
      <c r="BE7" s="83">
        <v>44620</v>
      </c>
      <c r="BF7" s="386" t="s">
        <v>240</v>
      </c>
      <c r="BG7" s="34">
        <v>44681</v>
      </c>
      <c r="BH7" s="84" t="s">
        <v>241</v>
      </c>
      <c r="BI7" s="84"/>
      <c r="BJ7" s="34">
        <v>44742</v>
      </c>
      <c r="BK7" s="84"/>
      <c r="BL7" s="84"/>
      <c r="BM7" s="34">
        <v>44804</v>
      </c>
      <c r="BN7" s="84"/>
      <c r="BO7" s="84"/>
      <c r="BP7" s="34">
        <v>44865</v>
      </c>
      <c r="BQ7" s="238" t="s">
        <v>242</v>
      </c>
      <c r="BR7" s="84"/>
      <c r="BS7" s="34">
        <v>44926</v>
      </c>
      <c r="BT7" s="84"/>
      <c r="BU7" s="153"/>
    </row>
    <row r="8" spans="1:16382" ht="330" x14ac:dyDescent="0.25">
      <c r="A8" s="675" t="s">
        <v>197</v>
      </c>
      <c r="B8" s="663" t="s">
        <v>82</v>
      </c>
      <c r="C8" s="663" t="s">
        <v>55</v>
      </c>
      <c r="D8" s="663" t="s">
        <v>76</v>
      </c>
      <c r="E8" s="663" t="s">
        <v>77</v>
      </c>
      <c r="F8" s="677" t="s">
        <v>243</v>
      </c>
      <c r="G8" s="665" t="s">
        <v>244</v>
      </c>
      <c r="H8" s="681" t="s">
        <v>245</v>
      </c>
      <c r="I8" s="677" t="s">
        <v>246</v>
      </c>
      <c r="J8" s="663" t="s">
        <v>48</v>
      </c>
      <c r="K8" s="663">
        <v>1</v>
      </c>
      <c r="L8" s="673">
        <f>IF(J8="Diaria",+(K8/360),IF(J8="Mensual",+(K8/12),IF(J8="Semanal",+(K8/52),IF(J8="Bimestral",+(K8/6),IF(J8="Trimestral",+(K8/4),IF(J8="Semestral",+(K8/2),IF(J8="Anual",+(K8/1),"")))))))</f>
        <v>1.9230769230769232E-2</v>
      </c>
      <c r="M8" s="663" t="s">
        <v>29</v>
      </c>
      <c r="N8" s="66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663" t="s">
        <v>46</v>
      </c>
      <c r="P8" s="663">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663" t="s">
        <v>70</v>
      </c>
      <c r="R8" s="663">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658" t="s">
        <v>57</v>
      </c>
      <c r="T8" s="658" t="s">
        <v>58</v>
      </c>
      <c r="U8" s="658">
        <f>+MAX(N8,P8,R8)</f>
        <v>0.4</v>
      </c>
      <c r="V8" s="660" t="str">
        <f>IF(L8&lt;=20%,"Muy baja",IF(L8&lt;=40%,"Baja",IF(L8&lt;=60%,"Media",IF(L8&lt;=80%,"Alta",IF(L8&lt;=100%,"Muy alta",IF(L8&gt;=100%,"Muy alta",""))))))</f>
        <v>Muy baja</v>
      </c>
      <c r="W8" s="661">
        <f>+IFERROR(VLOOKUP(V8,Fórmula!$F$1:$G$6,2,FALSE),"")</f>
        <v>0.2</v>
      </c>
      <c r="X8" s="662" t="s">
        <v>53</v>
      </c>
      <c r="Y8" s="661">
        <f>+IFERROR(VLOOKUP(X8,Fórmula!$H$1:$I$6,2,FALSE),"")</f>
        <v>0.6</v>
      </c>
      <c r="Z8" s="670" t="s">
        <v>53</v>
      </c>
      <c r="AA8" s="661">
        <f>IF(Z8="Bajo",25%,IF(Z8="Moderado",50%,IF(Z8="Alto",75%,IF(Z8="Extremo",100%,""))))</f>
        <v>0.5</v>
      </c>
      <c r="AB8" s="678" t="s">
        <v>247</v>
      </c>
      <c r="AC8" s="49" t="s">
        <v>248</v>
      </c>
      <c r="AD8" s="49" t="s">
        <v>249</v>
      </c>
      <c r="AE8" s="49" t="s">
        <v>54</v>
      </c>
      <c r="AF8" s="31">
        <f t="shared" si="0"/>
        <v>0.25</v>
      </c>
      <c r="AG8" s="386" t="s">
        <v>195</v>
      </c>
      <c r="AH8" s="31">
        <f t="shared" si="4"/>
        <v>0.15</v>
      </c>
      <c r="AI8" s="31">
        <f>+AH8+AF8</f>
        <v>0.4</v>
      </c>
      <c r="AJ8" s="386" t="s">
        <v>196</v>
      </c>
      <c r="AK8" s="373" t="s">
        <v>197</v>
      </c>
      <c r="AL8" s="49" t="s">
        <v>250</v>
      </c>
      <c r="AM8" s="373" t="s">
        <v>23</v>
      </c>
      <c r="AN8" s="386" t="s">
        <v>251</v>
      </c>
      <c r="AO8" s="386" t="s">
        <v>24</v>
      </c>
      <c r="AP8" s="386" t="s">
        <v>48</v>
      </c>
      <c r="AQ8" s="386" t="s">
        <v>252</v>
      </c>
      <c r="AR8" s="386" t="s">
        <v>202</v>
      </c>
      <c r="AS8" s="386" t="s">
        <v>253</v>
      </c>
      <c r="AT8" s="386" t="s">
        <v>204</v>
      </c>
      <c r="AU8" s="386">
        <f>+AA8*AI8</f>
        <v>0.2</v>
      </c>
      <c r="AV8" s="32">
        <f>+AA8-AU8</f>
        <v>0.3</v>
      </c>
      <c r="AW8" s="670" t="str">
        <f>+IF(C8="Corrupción","Moderado",IF(AV9&lt;=25%,"Bajo",IF(AV9&lt;=50%,"Moderado",IF(AV9&lt;=75%,"Alto",IF(AV9&gt;75%,"Extremo","")))))</f>
        <v>Moderado</v>
      </c>
      <c r="AX8" s="672" t="s">
        <v>56</v>
      </c>
      <c r="AY8" s="152">
        <v>1</v>
      </c>
      <c r="AZ8" s="92" t="s">
        <v>254</v>
      </c>
      <c r="BA8" s="373" t="s">
        <v>255</v>
      </c>
      <c r="BB8" s="38">
        <v>44766</v>
      </c>
      <c r="BC8" s="36">
        <v>44865</v>
      </c>
      <c r="BD8" s="35" t="s">
        <v>256</v>
      </c>
      <c r="BE8" s="83">
        <v>44620</v>
      </c>
      <c r="BF8" s="84" t="s">
        <v>257</v>
      </c>
      <c r="BG8" s="34">
        <v>44681</v>
      </c>
      <c r="BH8" s="84" t="s">
        <v>257</v>
      </c>
      <c r="BI8" s="84" t="s">
        <v>258</v>
      </c>
      <c r="BJ8" s="34">
        <v>44742</v>
      </c>
      <c r="BK8" s="84" t="s">
        <v>257</v>
      </c>
      <c r="BL8" s="84" t="s">
        <v>258</v>
      </c>
      <c r="BM8" s="34">
        <v>44804</v>
      </c>
      <c r="BN8" s="84" t="s">
        <v>257</v>
      </c>
      <c r="BO8" s="84" t="s">
        <v>258</v>
      </c>
      <c r="BP8" s="34">
        <v>44865</v>
      </c>
      <c r="BQ8" s="84" t="s">
        <v>257</v>
      </c>
      <c r="BR8" s="84" t="s">
        <v>258</v>
      </c>
      <c r="BS8" s="34">
        <v>44926</v>
      </c>
      <c r="BT8" s="97"/>
      <c r="BU8" s="153"/>
    </row>
    <row r="9" spans="1:16382" s="2" customFormat="1" ht="210" x14ac:dyDescent="0.25">
      <c r="A9" s="675"/>
      <c r="B9" s="663"/>
      <c r="C9" s="663"/>
      <c r="D9" s="663"/>
      <c r="E9" s="663"/>
      <c r="F9" s="677"/>
      <c r="G9" s="665"/>
      <c r="H9" s="681"/>
      <c r="I9" s="677"/>
      <c r="J9" s="663"/>
      <c r="K9" s="663"/>
      <c r="L9" s="673"/>
      <c r="M9" s="663"/>
      <c r="N9" s="663"/>
      <c r="O9" s="663"/>
      <c r="P9" s="663"/>
      <c r="Q9" s="663"/>
      <c r="R9" s="663"/>
      <c r="S9" s="658"/>
      <c r="T9" s="658"/>
      <c r="U9" s="658"/>
      <c r="V9" s="660"/>
      <c r="W9" s="661"/>
      <c r="X9" s="662"/>
      <c r="Y9" s="661"/>
      <c r="Z9" s="670"/>
      <c r="AA9" s="661"/>
      <c r="AB9" s="678"/>
      <c r="AC9" s="49" t="s">
        <v>259</v>
      </c>
      <c r="AD9" s="49" t="s">
        <v>260</v>
      </c>
      <c r="AE9" s="49" t="s">
        <v>54</v>
      </c>
      <c r="AF9" s="31">
        <f t="shared" si="0"/>
        <v>0.25</v>
      </c>
      <c r="AG9" s="386" t="s">
        <v>195</v>
      </c>
      <c r="AH9" s="31">
        <f t="shared" si="4"/>
        <v>0.15</v>
      </c>
      <c r="AI9" s="31">
        <f>+AH9+AF9</f>
        <v>0.4</v>
      </c>
      <c r="AJ9" s="386" t="s">
        <v>196</v>
      </c>
      <c r="AK9" s="373" t="s">
        <v>197</v>
      </c>
      <c r="AL9" s="49" t="s">
        <v>250</v>
      </c>
      <c r="AM9" s="373" t="s">
        <v>23</v>
      </c>
      <c r="AN9" s="386" t="s">
        <v>251</v>
      </c>
      <c r="AO9" s="386" t="s">
        <v>24</v>
      </c>
      <c r="AP9" s="386" t="s">
        <v>48</v>
      </c>
      <c r="AQ9" s="386" t="s">
        <v>261</v>
      </c>
      <c r="AR9" s="386" t="s">
        <v>202</v>
      </c>
      <c r="AS9" s="386" t="s">
        <v>262</v>
      </c>
      <c r="AT9" s="386" t="s">
        <v>204</v>
      </c>
      <c r="AU9" s="386">
        <f>+AV8*AI9</f>
        <v>0.12</v>
      </c>
      <c r="AV9" s="32">
        <f>+AV8-AU9</f>
        <v>0.18</v>
      </c>
      <c r="AW9" s="670"/>
      <c r="AX9" s="672"/>
      <c r="AY9" s="158">
        <v>2</v>
      </c>
      <c r="AZ9" s="93" t="s">
        <v>263</v>
      </c>
      <c r="BA9" s="373" t="s">
        <v>143</v>
      </c>
      <c r="BB9" s="38">
        <v>44774</v>
      </c>
      <c r="BC9" s="38">
        <v>44864</v>
      </c>
      <c r="BD9" s="377" t="s">
        <v>264</v>
      </c>
      <c r="BE9" s="83">
        <v>44620</v>
      </c>
      <c r="BF9" s="84"/>
      <c r="BG9" s="34">
        <v>44681</v>
      </c>
      <c r="BH9" s="84" t="s">
        <v>265</v>
      </c>
      <c r="BI9" s="84" t="s">
        <v>265</v>
      </c>
      <c r="BJ9" s="34">
        <v>44742</v>
      </c>
      <c r="BK9" s="84" t="s">
        <v>265</v>
      </c>
      <c r="BL9" s="97" t="s">
        <v>266</v>
      </c>
      <c r="BM9" s="34">
        <v>44804</v>
      </c>
      <c r="BN9" s="84" t="s">
        <v>265</v>
      </c>
      <c r="BO9" s="97" t="s">
        <v>266</v>
      </c>
      <c r="BP9" s="34">
        <v>44865</v>
      </c>
      <c r="BQ9" s="97" t="s">
        <v>267</v>
      </c>
      <c r="BR9" s="97" t="s">
        <v>266</v>
      </c>
      <c r="BS9" s="34">
        <v>44926</v>
      </c>
      <c r="BT9" s="97"/>
      <c r="BU9" s="153"/>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x14ac:dyDescent="0.3">
      <c r="A10" s="402" t="s">
        <v>197</v>
      </c>
      <c r="B10" s="363" t="s">
        <v>108</v>
      </c>
      <c r="C10" s="363" t="s">
        <v>55</v>
      </c>
      <c r="D10" s="363" t="s">
        <v>76</v>
      </c>
      <c r="E10" s="363" t="s">
        <v>77</v>
      </c>
      <c r="F10" s="403" t="s">
        <v>268</v>
      </c>
      <c r="G10" s="363" t="s">
        <v>269</v>
      </c>
      <c r="H10" s="232" t="s">
        <v>270</v>
      </c>
      <c r="I10" s="403" t="s">
        <v>271</v>
      </c>
      <c r="J10" s="363" t="s">
        <v>32</v>
      </c>
      <c r="K10" s="363">
        <v>0</v>
      </c>
      <c r="L10" s="366">
        <f>IF(J10="Diaria",+(K10/360),IF(J10="Mensual",+(K10/12),IF(J10="Bimestral",+(K10/6),IF(J10="Trimestral",+(K10/4),IF(J10="Semestral",+(K10/2),IF(J10="Anual",+(K10/1),""))))))</f>
        <v>0</v>
      </c>
      <c r="M10" s="363" t="s">
        <v>29</v>
      </c>
      <c r="N10" s="36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63" t="s">
        <v>46</v>
      </c>
      <c r="P10" s="36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63" t="s">
        <v>70</v>
      </c>
      <c r="R10" s="36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9" t="s">
        <v>69</v>
      </c>
      <c r="T10" s="359" t="s">
        <v>58</v>
      </c>
      <c r="U10" s="359">
        <f>+MAX(N10,P10,R10)</f>
        <v>0.4</v>
      </c>
      <c r="V10" s="401" t="str">
        <f>IF(L10&lt;=20%,"Muy baja",IF(L10&lt;=40%,"Baja",IF(L10&lt;=60%,"Media",IF(L10&lt;=80%,"Alta",IF(L10&lt;=100%,"Muy alta",IF(L10&gt;=100%,"Muy alta",""))))))</f>
        <v>Muy baja</v>
      </c>
      <c r="W10" s="352">
        <f>+IFERROR(VLOOKUP(V10,[1]Fórmula!$F$1:$G$6,2,FALSE),"")</f>
        <v>0.2</v>
      </c>
      <c r="X10" s="361" t="s">
        <v>53</v>
      </c>
      <c r="Y10" s="352">
        <f>+IFERROR(VLOOKUP(X10,[1]Fórmula!$H$1:$I$6,2,FALSE),"")</f>
        <v>0.6</v>
      </c>
      <c r="Z10" s="356" t="s">
        <v>53</v>
      </c>
      <c r="AA10" s="352">
        <f>IF(Z10="Bajo",25%,IF(Z10="Moderado",50%,IF(Z10="Alto",75%,IF(Z10="Extremo",100%,""))))</f>
        <v>0.5</v>
      </c>
      <c r="AB10" s="398" t="s">
        <v>272</v>
      </c>
      <c r="AC10" s="233" t="s">
        <v>273</v>
      </c>
      <c r="AD10" s="192"/>
      <c r="AE10" s="28" t="s">
        <v>54</v>
      </c>
      <c r="AF10" s="37">
        <f t="shared" si="0"/>
        <v>0.25</v>
      </c>
      <c r="AG10" s="403" t="s">
        <v>195</v>
      </c>
      <c r="AH10" s="37">
        <f t="shared" si="4"/>
        <v>0.15</v>
      </c>
      <c r="AI10" s="37">
        <f t="shared" ref="AI10" si="5">+AH10+AF10</f>
        <v>0.4</v>
      </c>
      <c r="AJ10" s="403" t="s">
        <v>196</v>
      </c>
      <c r="AK10" s="363" t="s">
        <v>197</v>
      </c>
      <c r="AL10" s="42" t="s">
        <v>274</v>
      </c>
      <c r="AM10" s="363" t="s">
        <v>39</v>
      </c>
      <c r="AN10" s="403"/>
      <c r="AO10" s="403" t="s">
        <v>24</v>
      </c>
      <c r="AP10" s="403" t="s">
        <v>63</v>
      </c>
      <c r="AQ10" s="403" t="s">
        <v>275</v>
      </c>
      <c r="AR10" s="403" t="s">
        <v>202</v>
      </c>
      <c r="AS10" s="403" t="s">
        <v>276</v>
      </c>
      <c r="AT10" s="403" t="s">
        <v>204</v>
      </c>
      <c r="AU10" s="403">
        <f>+AA10*AI10</f>
        <v>0.2</v>
      </c>
      <c r="AV10" s="467">
        <f>+AA10-AU10</f>
        <v>0.3</v>
      </c>
      <c r="AW10" s="356" t="str">
        <f>+IF(C10="Corrupción","Moderado",IF(AV10&lt;=25%,"Bajo",IF(AV10&lt;=50%,"Moderado",IF(AV10&lt;=75%,"Alto",IF(AV10&gt;75%,"Extremo","")))))</f>
        <v>Moderado</v>
      </c>
      <c r="AX10" s="400" t="s">
        <v>56</v>
      </c>
      <c r="AY10" s="154">
        <v>1</v>
      </c>
      <c r="AZ10" s="234" t="s">
        <v>277</v>
      </c>
      <c r="BA10" s="99" t="s">
        <v>255</v>
      </c>
      <c r="BB10" s="14">
        <v>44876</v>
      </c>
      <c r="BC10" s="14">
        <v>44926</v>
      </c>
      <c r="BD10" s="235" t="s">
        <v>278</v>
      </c>
      <c r="BE10" s="124">
        <v>44620</v>
      </c>
      <c r="BF10" s="125" t="s">
        <v>279</v>
      </c>
      <c r="BG10" s="126">
        <v>44681</v>
      </c>
      <c r="BH10" s="125" t="s">
        <v>280</v>
      </c>
      <c r="BI10" s="165" t="s">
        <v>281</v>
      </c>
      <c r="BJ10" s="126">
        <v>44742</v>
      </c>
      <c r="BK10" s="125" t="s">
        <v>282</v>
      </c>
      <c r="BL10" s="125" t="s">
        <v>283</v>
      </c>
      <c r="BM10" s="126">
        <v>44804</v>
      </c>
      <c r="BN10" s="125" t="s">
        <v>284</v>
      </c>
      <c r="BO10" s="230" t="s">
        <v>283</v>
      </c>
      <c r="BP10" s="126">
        <v>44865</v>
      </c>
      <c r="BQ10" s="125"/>
      <c r="BR10" s="125"/>
      <c r="BS10" s="126">
        <v>44926</v>
      </c>
      <c r="BT10" s="125"/>
      <c r="BU10" s="155"/>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x14ac:dyDescent="0.25">
      <c r="A11" s="384" t="s">
        <v>187</v>
      </c>
      <c r="B11" s="373" t="s">
        <v>99</v>
      </c>
      <c r="C11" s="373" t="s">
        <v>55</v>
      </c>
      <c r="D11" s="373" t="s">
        <v>76</v>
      </c>
      <c r="E11" s="373" t="s">
        <v>34</v>
      </c>
      <c r="F11" s="387" t="s">
        <v>285</v>
      </c>
      <c r="G11" s="375" t="s">
        <v>286</v>
      </c>
      <c r="H11" s="375" t="s">
        <v>287</v>
      </c>
      <c r="I11" s="387" t="s">
        <v>288</v>
      </c>
      <c r="J11" s="373" t="s">
        <v>32</v>
      </c>
      <c r="K11" s="373">
        <v>0</v>
      </c>
      <c r="L11" s="382">
        <v>0</v>
      </c>
      <c r="M11" s="373" t="s">
        <v>70</v>
      </c>
      <c r="N11" s="373">
        <v>0</v>
      </c>
      <c r="O11" s="373" t="s">
        <v>30</v>
      </c>
      <c r="P11" s="373">
        <v>0.2</v>
      </c>
      <c r="Q11" s="373" t="s">
        <v>70</v>
      </c>
      <c r="R11" s="373">
        <v>0</v>
      </c>
      <c r="S11" s="368" t="s">
        <v>70</v>
      </c>
      <c r="T11" s="368" t="s">
        <v>58</v>
      </c>
      <c r="U11" s="49" t="s">
        <v>289</v>
      </c>
      <c r="V11" s="49" t="s">
        <v>290</v>
      </c>
      <c r="W11" s="49" t="s">
        <v>54</v>
      </c>
      <c r="X11" s="31">
        <v>0.25</v>
      </c>
      <c r="Y11" s="386" t="s">
        <v>195</v>
      </c>
      <c r="Z11" s="31">
        <v>0.15</v>
      </c>
      <c r="AA11" s="31">
        <v>0.4</v>
      </c>
      <c r="AB11" s="386" t="s">
        <v>196</v>
      </c>
      <c r="AC11" s="373" t="s">
        <v>187</v>
      </c>
      <c r="AD11" s="49"/>
      <c r="AE11" s="373" t="s">
        <v>39</v>
      </c>
      <c r="AF11" s="49"/>
      <c r="AG11" s="152">
        <v>1</v>
      </c>
      <c r="AH11" s="94" t="s">
        <v>291</v>
      </c>
      <c r="AI11" s="376">
        <v>44805</v>
      </c>
      <c r="AJ11" s="376">
        <v>44925</v>
      </c>
      <c r="AK11" s="48"/>
      <c r="AL11" s="83">
        <v>44620</v>
      </c>
      <c r="AM11" s="84"/>
      <c r="AN11" s="34" t="s">
        <v>292</v>
      </c>
      <c r="AO11" s="84" t="s">
        <v>293</v>
      </c>
      <c r="AP11" s="84"/>
      <c r="AQ11" s="34">
        <v>44742</v>
      </c>
      <c r="AR11" s="100" t="s">
        <v>294</v>
      </c>
      <c r="AS11" s="219" t="s">
        <v>295</v>
      </c>
      <c r="AT11" s="34">
        <v>44804</v>
      </c>
      <c r="AU11" s="100" t="s">
        <v>294</v>
      </c>
      <c r="AV11" s="218" t="s">
        <v>295</v>
      </c>
      <c r="AW11" s="34">
        <v>44865</v>
      </c>
      <c r="AX11" s="100" t="s">
        <v>294</v>
      </c>
      <c r="AY11" s="218" t="s">
        <v>295</v>
      </c>
      <c r="AZ11" s="34">
        <v>44926</v>
      </c>
      <c r="BA11" s="34"/>
      <c r="BB11" s="153"/>
      <c r="BC11" s="3"/>
      <c r="BE11" s="1"/>
      <c r="BF11" s="1"/>
      <c r="BG11" s="1"/>
      <c r="BH11" s="1"/>
      <c r="BI11" s="1"/>
      <c r="BJ11" s="1"/>
      <c r="BK11" s="72"/>
      <c r="BL11" s="72"/>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x14ac:dyDescent="0.25">
      <c r="A12" s="675" t="s">
        <v>187</v>
      </c>
      <c r="B12" s="663" t="s">
        <v>99</v>
      </c>
      <c r="C12" s="663" t="s">
        <v>55</v>
      </c>
      <c r="D12" s="663" t="s">
        <v>76</v>
      </c>
      <c r="E12" s="663" t="s">
        <v>34</v>
      </c>
      <c r="F12" s="679" t="s">
        <v>296</v>
      </c>
      <c r="G12" s="665" t="s">
        <v>297</v>
      </c>
      <c r="H12" s="665" t="s">
        <v>298</v>
      </c>
      <c r="I12" s="679" t="s">
        <v>299</v>
      </c>
      <c r="J12" s="663" t="s">
        <v>63</v>
      </c>
      <c r="K12" s="663">
        <v>0</v>
      </c>
      <c r="L12" s="673">
        <v>0</v>
      </c>
      <c r="M12" s="663" t="s">
        <v>29</v>
      </c>
      <c r="N12" s="663">
        <v>0.2</v>
      </c>
      <c r="O12" s="663" t="s">
        <v>46</v>
      </c>
      <c r="P12" s="663">
        <v>0.4</v>
      </c>
      <c r="Q12" s="663" t="s">
        <v>70</v>
      </c>
      <c r="R12" s="663">
        <v>0</v>
      </c>
      <c r="S12" s="658" t="s">
        <v>70</v>
      </c>
      <c r="T12" s="658" t="s">
        <v>58</v>
      </c>
      <c r="U12" s="49" t="s">
        <v>300</v>
      </c>
      <c r="V12" s="49" t="s">
        <v>301</v>
      </c>
      <c r="W12" s="49" t="s">
        <v>54</v>
      </c>
      <c r="X12" s="31">
        <v>0.25</v>
      </c>
      <c r="Y12" s="386" t="s">
        <v>195</v>
      </c>
      <c r="Z12" s="31">
        <v>0.15</v>
      </c>
      <c r="AA12" s="31">
        <v>0.4</v>
      </c>
      <c r="AB12" s="386" t="s">
        <v>196</v>
      </c>
      <c r="AC12" s="373" t="s">
        <v>197</v>
      </c>
      <c r="AD12" s="49">
        <v>0</v>
      </c>
      <c r="AE12" s="373" t="s">
        <v>23</v>
      </c>
      <c r="AF12" s="49" t="s">
        <v>302</v>
      </c>
      <c r="AG12" s="152">
        <v>1</v>
      </c>
      <c r="AH12" s="94"/>
      <c r="AI12" s="376">
        <v>44562</v>
      </c>
      <c r="AJ12" s="376">
        <v>44925</v>
      </c>
      <c r="AK12" s="48" t="s">
        <v>278</v>
      </c>
      <c r="AL12" s="83">
        <v>44620</v>
      </c>
      <c r="AM12" s="84" t="s">
        <v>303</v>
      </c>
      <c r="AN12" s="34" t="s">
        <v>292</v>
      </c>
      <c r="AO12" s="84" t="s">
        <v>293</v>
      </c>
      <c r="AP12" s="84"/>
      <c r="AQ12" s="34">
        <v>44742</v>
      </c>
      <c r="AR12" s="221" t="s">
        <v>304</v>
      </c>
      <c r="AS12" s="222" t="s">
        <v>305</v>
      </c>
      <c r="AT12" s="209">
        <v>44804</v>
      </c>
      <c r="AU12" s="408" t="s">
        <v>304</v>
      </c>
      <c r="AV12" s="208" t="s">
        <v>305</v>
      </c>
      <c r="AW12" s="34">
        <v>44865</v>
      </c>
      <c r="AX12" s="408" t="s">
        <v>304</v>
      </c>
      <c r="AY12" s="208" t="s">
        <v>305</v>
      </c>
      <c r="AZ12" s="34">
        <v>44926</v>
      </c>
      <c r="BA12" s="34"/>
      <c r="BB12" s="153"/>
      <c r="BC12" s="3"/>
      <c r="BE12" s="1"/>
      <c r="BF12" s="1"/>
      <c r="BG12" s="1"/>
      <c r="BH12" s="1"/>
      <c r="BI12" s="1"/>
      <c r="BJ12" s="1"/>
      <c r="BK12" s="72"/>
      <c r="BL12" s="72"/>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
      <c r="A13" s="675"/>
      <c r="B13" s="663"/>
      <c r="C13" s="663"/>
      <c r="D13" s="663"/>
      <c r="E13" s="663"/>
      <c r="F13" s="679"/>
      <c r="G13" s="665"/>
      <c r="H13" s="665"/>
      <c r="I13" s="679"/>
      <c r="J13" s="663"/>
      <c r="K13" s="663"/>
      <c r="L13" s="673"/>
      <c r="M13" s="663"/>
      <c r="N13" s="663"/>
      <c r="O13" s="663"/>
      <c r="P13" s="663"/>
      <c r="Q13" s="663"/>
      <c r="R13" s="663"/>
      <c r="S13" s="658"/>
      <c r="T13" s="658"/>
      <c r="U13" s="28" t="s">
        <v>306</v>
      </c>
      <c r="V13" s="28" t="s">
        <v>307</v>
      </c>
      <c r="W13" s="28" t="s">
        <v>54</v>
      </c>
      <c r="X13" s="37">
        <v>0.25</v>
      </c>
      <c r="Y13" s="403" t="s">
        <v>195</v>
      </c>
      <c r="Z13" s="37">
        <v>0.15</v>
      </c>
      <c r="AA13" s="37">
        <v>0.4</v>
      </c>
      <c r="AB13" s="403" t="s">
        <v>196</v>
      </c>
      <c r="AC13" s="363" t="s">
        <v>197</v>
      </c>
      <c r="AD13" s="28" t="s">
        <v>308</v>
      </c>
      <c r="AE13" s="363" t="s">
        <v>39</v>
      </c>
      <c r="AF13" s="403"/>
      <c r="AG13" s="158">
        <v>2</v>
      </c>
      <c r="AH13" s="49"/>
      <c r="AI13" s="376">
        <v>44562</v>
      </c>
      <c r="AJ13" s="376">
        <v>44925</v>
      </c>
      <c r="AK13" s="386" t="s">
        <v>309</v>
      </c>
      <c r="AL13" s="83">
        <v>44620</v>
      </c>
      <c r="AM13" s="84" t="s">
        <v>283</v>
      </c>
      <c r="AN13" s="34">
        <v>44681</v>
      </c>
      <c r="AO13" s="84" t="s">
        <v>310</v>
      </c>
      <c r="AP13" s="84" t="s">
        <v>311</v>
      </c>
      <c r="AQ13" s="210">
        <v>44742</v>
      </c>
      <c r="AR13" s="225" t="s">
        <v>312</v>
      </c>
      <c r="AS13" s="226" t="s">
        <v>313</v>
      </c>
      <c r="AT13" s="186">
        <v>44804</v>
      </c>
      <c r="AU13" s="208" t="s">
        <v>312</v>
      </c>
      <c r="AV13" s="220" t="s">
        <v>313</v>
      </c>
      <c r="AW13" s="209">
        <v>44865</v>
      </c>
      <c r="AX13" s="207" t="s">
        <v>312</v>
      </c>
      <c r="AY13" s="220" t="s">
        <v>313</v>
      </c>
      <c r="AZ13" s="34">
        <v>44926</v>
      </c>
      <c r="BA13" s="34"/>
      <c r="BB13" s="153"/>
      <c r="BC13" s="3"/>
      <c r="BE13" s="1"/>
      <c r="BF13" s="1"/>
      <c r="BG13" s="1"/>
      <c r="BH13" s="1"/>
      <c r="BI13" s="1"/>
      <c r="BJ13" s="1"/>
      <c r="BK13" s="72"/>
      <c r="BL13" s="72"/>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x14ac:dyDescent="0.25">
      <c r="A14" s="384" t="s">
        <v>187</v>
      </c>
      <c r="B14" s="373" t="s">
        <v>99</v>
      </c>
      <c r="C14" s="373" t="s">
        <v>55</v>
      </c>
      <c r="D14" s="373" t="s">
        <v>76</v>
      </c>
      <c r="E14" s="373" t="s">
        <v>34</v>
      </c>
      <c r="F14" s="387" t="s">
        <v>314</v>
      </c>
      <c r="G14" s="375" t="s">
        <v>315</v>
      </c>
      <c r="H14" s="375" t="s">
        <v>316</v>
      </c>
      <c r="I14" s="387" t="s">
        <v>317</v>
      </c>
      <c r="J14" s="373" t="s">
        <v>32</v>
      </c>
      <c r="K14" s="373">
        <v>0</v>
      </c>
      <c r="L14" s="382">
        <v>0</v>
      </c>
      <c r="M14" s="373" t="s">
        <v>70</v>
      </c>
      <c r="N14" s="373">
        <v>0</v>
      </c>
      <c r="O14" s="373" t="s">
        <v>30</v>
      </c>
      <c r="P14" s="373">
        <v>0.2</v>
      </c>
      <c r="Q14" s="373" t="s">
        <v>70</v>
      </c>
      <c r="R14" s="373">
        <v>0</v>
      </c>
      <c r="S14" s="368" t="s">
        <v>70</v>
      </c>
      <c r="T14" s="368" t="s">
        <v>58</v>
      </c>
      <c r="U14" s="49" t="s">
        <v>318</v>
      </c>
      <c r="V14" s="49" t="s">
        <v>319</v>
      </c>
      <c r="W14" s="49" t="s">
        <v>54</v>
      </c>
      <c r="X14" s="31">
        <v>0.25</v>
      </c>
      <c r="Y14" s="386" t="s">
        <v>195</v>
      </c>
      <c r="Z14" s="31">
        <v>0.15</v>
      </c>
      <c r="AA14" s="31">
        <v>0.4</v>
      </c>
      <c r="AB14" s="386" t="s">
        <v>196</v>
      </c>
      <c r="AC14" s="373" t="s">
        <v>187</v>
      </c>
      <c r="AD14" s="49"/>
      <c r="AE14" s="373" t="s">
        <v>39</v>
      </c>
      <c r="AF14" s="49"/>
      <c r="AG14" s="152">
        <v>1</v>
      </c>
      <c r="AH14" s="94" t="s">
        <v>320</v>
      </c>
      <c r="AI14" s="376">
        <v>44805</v>
      </c>
      <c r="AJ14" s="376">
        <v>44925</v>
      </c>
      <c r="AK14" s="48"/>
      <c r="AL14" s="83">
        <v>44620</v>
      </c>
      <c r="AM14" s="84"/>
      <c r="AN14" s="34" t="s">
        <v>292</v>
      </c>
      <c r="AO14" s="84" t="s">
        <v>293</v>
      </c>
      <c r="AP14" s="84"/>
      <c r="AQ14" s="210">
        <v>44742</v>
      </c>
      <c r="AR14" s="223" t="s">
        <v>321</v>
      </c>
      <c r="AS14" s="187" t="s">
        <v>322</v>
      </c>
      <c r="AT14" s="187">
        <v>44804</v>
      </c>
      <c r="AU14" s="224" t="s">
        <v>321</v>
      </c>
      <c r="AV14" s="227" t="s">
        <v>322</v>
      </c>
      <c r="AW14" s="209">
        <v>44865</v>
      </c>
      <c r="AX14" s="224" t="s">
        <v>321</v>
      </c>
      <c r="AY14" s="227" t="s">
        <v>322</v>
      </c>
      <c r="AZ14" s="34">
        <v>44926</v>
      </c>
      <c r="BA14" s="34"/>
      <c r="BB14" s="153"/>
      <c r="BC14" s="3"/>
      <c r="BE14" s="1"/>
      <c r="BF14" s="1"/>
      <c r="BG14" s="1"/>
      <c r="BH14" s="1"/>
      <c r="BI14" s="1"/>
      <c r="BJ14" s="1"/>
      <c r="BK14" s="72"/>
      <c r="BL14" s="72"/>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x14ac:dyDescent="0.25">
      <c r="A15" s="675" t="s">
        <v>187</v>
      </c>
      <c r="B15" s="663" t="s">
        <v>103</v>
      </c>
      <c r="C15" s="663" t="s">
        <v>55</v>
      </c>
      <c r="D15" s="663" t="s">
        <v>76</v>
      </c>
      <c r="E15" s="663" t="s">
        <v>77</v>
      </c>
      <c r="F15" s="677" t="s">
        <v>323</v>
      </c>
      <c r="G15" s="665" t="s">
        <v>324</v>
      </c>
      <c r="H15" s="663" t="s">
        <v>325</v>
      </c>
      <c r="I15" s="677" t="s">
        <v>326</v>
      </c>
      <c r="J15" s="663" t="s">
        <v>48</v>
      </c>
      <c r="K15" s="663">
        <v>0</v>
      </c>
      <c r="L15" s="673">
        <f>IF(J15="Diaria",+(K15/360),IF(J15="Semanal",+(K15/52),IF(J15="Mensual",+(K15/12),IF(J15="Bimestral",+(K15/6),IF(J15="Trimestral",+(K15/4),IF(J15="Semestral",+(K15/2),IF(J15="Anual",+(K15/1),"")))))))</f>
        <v>0</v>
      </c>
      <c r="M15" s="663" t="s">
        <v>45</v>
      </c>
      <c r="N15" s="66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63" t="s">
        <v>46</v>
      </c>
      <c r="P15" s="66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663" t="s">
        <v>70</v>
      </c>
      <c r="R15" s="66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58" t="s">
        <v>57</v>
      </c>
      <c r="T15" s="658" t="s">
        <v>27</v>
      </c>
      <c r="U15" s="658">
        <f>+MAX(N15,P15,R15)</f>
        <v>0.4</v>
      </c>
      <c r="V15" s="660" t="str">
        <f>IF(L15&lt;=20%,"Muy baja",IF(L15&lt;=40%,"Baja",IF(L15&lt;=60%,"Media",IF(L15&lt;=80%,"Alta",IF(L15&lt;=100%,"Muy alta",IF(L15&gt;=100%,"Muy alta",""))))))</f>
        <v>Muy baja</v>
      </c>
      <c r="W15" s="680">
        <f>+IFERROR(VLOOKUP(V15,Fórmula!$F$1:$G$6,2,FALSE),"")</f>
        <v>0.2</v>
      </c>
      <c r="X15" s="662" t="s">
        <v>53</v>
      </c>
      <c r="Y15" s="669">
        <f>+IFERROR(VLOOKUP(X15,Fórmula!$H$1:$I$6,2,FALSE),"")</f>
        <v>0.6</v>
      </c>
      <c r="Z15" s="670" t="str">
        <f>+IFERROR(VLOOKUP(V15&amp;X15,Fórmula!$C$2:$D$26,2,FALSE),"")</f>
        <v>Moderado</v>
      </c>
      <c r="AA15" s="661">
        <f>IF(Z15="Bajo",25%,IF(Z15="Moderado",50%,IF(Z15="Alto",75%,IF(Z15="Extremo",100%,""))))</f>
        <v>0.5</v>
      </c>
      <c r="AB15" s="678" t="s">
        <v>327</v>
      </c>
      <c r="AC15" s="49" t="s">
        <v>328</v>
      </c>
      <c r="AD15" s="49" t="s">
        <v>329</v>
      </c>
      <c r="AE15" s="49" t="s">
        <v>54</v>
      </c>
      <c r="AF15" s="31">
        <f t="shared" ref="AF15:AF29" si="6">IF(AE15="Preventivo",25%,IF(AE15="Detectivo",15%,IF(AE15="Correctivo",10%,"")))</f>
        <v>0.25</v>
      </c>
      <c r="AG15" s="386" t="s">
        <v>195</v>
      </c>
      <c r="AH15" s="31">
        <f t="shared" ref="AH15:AH17" si="7">IF(AG15="Manual",15%,IF(AG15="Automático",25%,""))</f>
        <v>0.15</v>
      </c>
      <c r="AI15" s="31">
        <f t="shared" ref="AI15:AI29" si="8">+AH15+AF15</f>
        <v>0.4</v>
      </c>
      <c r="AJ15" s="386" t="s">
        <v>196</v>
      </c>
      <c r="AK15" s="373" t="s">
        <v>197</v>
      </c>
      <c r="AL15" s="49" t="s">
        <v>330</v>
      </c>
      <c r="AM15" s="373" t="s">
        <v>23</v>
      </c>
      <c r="AN15" s="386" t="s">
        <v>331</v>
      </c>
      <c r="AO15" s="386" t="s">
        <v>24</v>
      </c>
      <c r="AP15" s="386" t="s">
        <v>332</v>
      </c>
      <c r="AQ15" s="386" t="s">
        <v>333</v>
      </c>
      <c r="AR15" s="386" t="s">
        <v>202</v>
      </c>
      <c r="AS15" s="386" t="s">
        <v>334</v>
      </c>
      <c r="AT15" s="386" t="s">
        <v>204</v>
      </c>
      <c r="AU15" s="386">
        <f>+AA15*AI15</f>
        <v>0.2</v>
      </c>
      <c r="AV15" s="32">
        <f>+AA15-AU15</f>
        <v>0.3</v>
      </c>
      <c r="AW15" s="670" t="str">
        <f>+IF(C15="Corrupción","Moderado",IF(AV17&lt;=25%,"Bajo",IF(AV17&lt;=50%,"Moderado",IF(AV17&lt;=75%,"Alto",IF(AV17&gt;75%,"Extremo","")))))</f>
        <v>Moderado</v>
      </c>
      <c r="AX15" s="672" t="s">
        <v>56</v>
      </c>
      <c r="AY15" s="152">
        <v>1</v>
      </c>
      <c r="AZ15" s="41" t="s">
        <v>335</v>
      </c>
      <c r="BA15" s="373" t="s">
        <v>336</v>
      </c>
      <c r="BB15" s="38">
        <v>44562</v>
      </c>
      <c r="BC15" s="38">
        <v>44926</v>
      </c>
      <c r="BD15" s="377" t="s">
        <v>337</v>
      </c>
      <c r="BE15" s="83">
        <v>44620</v>
      </c>
      <c r="BF15" s="84" t="s">
        <v>338</v>
      </c>
      <c r="BG15" s="34">
        <v>44681</v>
      </c>
      <c r="BH15" s="84" t="s">
        <v>339</v>
      </c>
      <c r="BI15" s="119" t="s">
        <v>340</v>
      </c>
      <c r="BJ15" s="34">
        <v>44742</v>
      </c>
      <c r="BK15" s="408" t="s">
        <v>341</v>
      </c>
      <c r="BL15" s="203" t="s">
        <v>342</v>
      </c>
      <c r="BM15" s="34">
        <v>44804</v>
      </c>
      <c r="BN15" s="100" t="s">
        <v>343</v>
      </c>
      <c r="BO15" s="119" t="s">
        <v>344</v>
      </c>
      <c r="BP15" s="34">
        <v>44865</v>
      </c>
      <c r="BQ15" s="100"/>
      <c r="BR15" s="119"/>
      <c r="BS15" s="34">
        <v>44926</v>
      </c>
      <c r="BT15" s="84"/>
      <c r="BU15" s="153"/>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x14ac:dyDescent="0.25">
      <c r="A16" s="675"/>
      <c r="B16" s="663"/>
      <c r="C16" s="663"/>
      <c r="D16" s="663"/>
      <c r="E16" s="663"/>
      <c r="F16" s="677"/>
      <c r="G16" s="665"/>
      <c r="H16" s="663"/>
      <c r="I16" s="677"/>
      <c r="J16" s="663"/>
      <c r="K16" s="663"/>
      <c r="L16" s="673"/>
      <c r="M16" s="663"/>
      <c r="N16" s="663"/>
      <c r="O16" s="663"/>
      <c r="P16" s="663"/>
      <c r="Q16" s="663"/>
      <c r="R16" s="663"/>
      <c r="S16" s="658"/>
      <c r="T16" s="658"/>
      <c r="U16" s="658"/>
      <c r="V16" s="660"/>
      <c r="W16" s="680"/>
      <c r="X16" s="662"/>
      <c r="Y16" s="669"/>
      <c r="Z16" s="670"/>
      <c r="AA16" s="661"/>
      <c r="AB16" s="678"/>
      <c r="AC16" s="49" t="s">
        <v>345</v>
      </c>
      <c r="AD16" s="49" t="s">
        <v>346</v>
      </c>
      <c r="AE16" s="49" t="s">
        <v>54</v>
      </c>
      <c r="AF16" s="31">
        <f t="shared" si="6"/>
        <v>0.25</v>
      </c>
      <c r="AG16" s="386" t="s">
        <v>195</v>
      </c>
      <c r="AH16" s="31">
        <f t="shared" si="7"/>
        <v>0.15</v>
      </c>
      <c r="AI16" s="31">
        <f t="shared" si="8"/>
        <v>0.4</v>
      </c>
      <c r="AJ16" s="386" t="s">
        <v>196</v>
      </c>
      <c r="AK16" s="373" t="s">
        <v>197</v>
      </c>
      <c r="AL16" s="49" t="s">
        <v>330</v>
      </c>
      <c r="AM16" s="373" t="s">
        <v>23</v>
      </c>
      <c r="AN16" s="386" t="s">
        <v>347</v>
      </c>
      <c r="AO16" s="386" t="s">
        <v>24</v>
      </c>
      <c r="AP16" s="386" t="s">
        <v>332</v>
      </c>
      <c r="AQ16" s="386" t="s">
        <v>348</v>
      </c>
      <c r="AR16" s="386" t="s">
        <v>202</v>
      </c>
      <c r="AS16" s="386" t="s">
        <v>349</v>
      </c>
      <c r="AT16" s="386" t="s">
        <v>204</v>
      </c>
      <c r="AU16" s="386">
        <f>+AV15*AI16</f>
        <v>0.12</v>
      </c>
      <c r="AV16" s="32">
        <f>+AV15-AU16</f>
        <v>0.18</v>
      </c>
      <c r="AW16" s="670"/>
      <c r="AX16" s="672"/>
      <c r="AY16" s="158">
        <v>2</v>
      </c>
      <c r="AZ16" s="33" t="s">
        <v>350</v>
      </c>
      <c r="BA16" s="377" t="s">
        <v>351</v>
      </c>
      <c r="BB16" s="38">
        <v>44562</v>
      </c>
      <c r="BC16" s="38">
        <v>44772</v>
      </c>
      <c r="BD16" s="377" t="s">
        <v>352</v>
      </c>
      <c r="BE16" s="83">
        <v>44620</v>
      </c>
      <c r="BF16" s="84" t="s">
        <v>353</v>
      </c>
      <c r="BG16" s="34">
        <v>44681</v>
      </c>
      <c r="BH16" s="461" t="s">
        <v>354</v>
      </c>
      <c r="BI16" s="119" t="s">
        <v>340</v>
      </c>
      <c r="BJ16" s="34">
        <v>44742</v>
      </c>
      <c r="BK16" s="204" t="s">
        <v>355</v>
      </c>
      <c r="BL16" s="205" t="s">
        <v>356</v>
      </c>
      <c r="BM16" s="34">
        <v>44804</v>
      </c>
      <c r="BN16" s="194" t="s">
        <v>357</v>
      </c>
      <c r="BO16" s="119" t="s">
        <v>358</v>
      </c>
      <c r="BP16" s="34">
        <v>44865</v>
      </c>
      <c r="BQ16" s="194"/>
      <c r="BR16" s="231"/>
      <c r="BS16" s="34">
        <v>44926</v>
      </c>
      <c r="BT16" s="90"/>
      <c r="BU16" s="153"/>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x14ac:dyDescent="0.25">
      <c r="A17" s="675"/>
      <c r="B17" s="663"/>
      <c r="C17" s="663"/>
      <c r="D17" s="663"/>
      <c r="E17" s="663"/>
      <c r="F17" s="677"/>
      <c r="G17" s="665"/>
      <c r="H17" s="663"/>
      <c r="I17" s="677"/>
      <c r="J17" s="663"/>
      <c r="K17" s="663"/>
      <c r="L17" s="673"/>
      <c r="M17" s="663"/>
      <c r="N17" s="663"/>
      <c r="O17" s="663"/>
      <c r="P17" s="663"/>
      <c r="Q17" s="663"/>
      <c r="R17" s="663"/>
      <c r="S17" s="658"/>
      <c r="T17" s="658"/>
      <c r="U17" s="658"/>
      <c r="V17" s="660"/>
      <c r="W17" s="680"/>
      <c r="X17" s="662"/>
      <c r="Y17" s="669"/>
      <c r="Z17" s="670"/>
      <c r="AA17" s="661"/>
      <c r="AB17" s="678"/>
      <c r="AC17" s="49" t="s">
        <v>359</v>
      </c>
      <c r="AD17" s="49" t="s">
        <v>360</v>
      </c>
      <c r="AE17" s="49" t="s">
        <v>54</v>
      </c>
      <c r="AF17" s="31">
        <f t="shared" si="6"/>
        <v>0.25</v>
      </c>
      <c r="AG17" s="386" t="s">
        <v>195</v>
      </c>
      <c r="AH17" s="31">
        <f t="shared" si="7"/>
        <v>0.15</v>
      </c>
      <c r="AI17" s="31">
        <f t="shared" si="8"/>
        <v>0.4</v>
      </c>
      <c r="AJ17" s="49">
        <f>+AJ14</f>
        <v>44925</v>
      </c>
      <c r="AK17" s="373">
        <f>+AK14</f>
        <v>0</v>
      </c>
      <c r="AL17" s="49" t="s">
        <v>361</v>
      </c>
      <c r="AM17" s="373" t="s">
        <v>23</v>
      </c>
      <c r="AN17" s="386" t="s">
        <v>347</v>
      </c>
      <c r="AO17" s="386" t="s">
        <v>24</v>
      </c>
      <c r="AP17" s="386" t="s">
        <v>63</v>
      </c>
      <c r="AQ17" s="386" t="s">
        <v>362</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86" t="s">
        <v>349</v>
      </c>
      <c r="AT17" s="49">
        <f>+AT14</f>
        <v>44804</v>
      </c>
      <c r="AU17" s="386">
        <f>+AV16*AI17</f>
        <v>7.1999999999999995E-2</v>
      </c>
      <c r="AV17" s="32">
        <f>+AV16-AU17</f>
        <v>0.108</v>
      </c>
      <c r="AW17" s="670"/>
      <c r="AX17" s="672"/>
      <c r="AY17" s="158">
        <v>3</v>
      </c>
      <c r="AZ17" s="33" t="s">
        <v>363</v>
      </c>
      <c r="BA17" s="377" t="s">
        <v>364</v>
      </c>
      <c r="BB17" s="38">
        <v>44562</v>
      </c>
      <c r="BC17" s="38">
        <v>44926</v>
      </c>
      <c r="BD17" s="377" t="s">
        <v>365</v>
      </c>
      <c r="BE17" s="83">
        <v>44620</v>
      </c>
      <c r="BF17" s="84" t="s">
        <v>366</v>
      </c>
      <c r="BG17" s="34">
        <v>44681</v>
      </c>
      <c r="BH17" s="84" t="s">
        <v>367</v>
      </c>
      <c r="BI17" s="119" t="s">
        <v>340</v>
      </c>
      <c r="BJ17" s="34">
        <v>44742</v>
      </c>
      <c r="BK17" s="204" t="s">
        <v>368</v>
      </c>
      <c r="BL17" s="205" t="s">
        <v>369</v>
      </c>
      <c r="BM17" s="34">
        <v>44804</v>
      </c>
      <c r="BN17" s="194" t="s">
        <v>370</v>
      </c>
      <c r="BO17" s="180" t="s">
        <v>371</v>
      </c>
      <c r="BP17" s="34">
        <v>44865</v>
      </c>
      <c r="BQ17" s="194"/>
      <c r="BR17" s="211"/>
      <c r="BS17" s="34">
        <v>44926</v>
      </c>
      <c r="BT17" s="34"/>
      <c r="BU17" s="153"/>
    </row>
    <row r="18" spans="1:73" s="2" customFormat="1" ht="306" x14ac:dyDescent="0.25">
      <c r="A18" s="675" t="s">
        <v>187</v>
      </c>
      <c r="B18" s="663" t="s">
        <v>91</v>
      </c>
      <c r="C18" s="663" t="s">
        <v>55</v>
      </c>
      <c r="D18" s="663" t="s">
        <v>76</v>
      </c>
      <c r="E18" s="663" t="s">
        <v>77</v>
      </c>
      <c r="F18" s="679" t="s">
        <v>372</v>
      </c>
      <c r="G18" s="665" t="s">
        <v>373</v>
      </c>
      <c r="H18" s="663" t="s">
        <v>374</v>
      </c>
      <c r="I18" s="679" t="s">
        <v>375</v>
      </c>
      <c r="J18" s="663" t="s">
        <v>86</v>
      </c>
      <c r="K18" s="663">
        <v>0</v>
      </c>
      <c r="L18" s="673">
        <f>IF(J18="Diaria",+(K18/360),IF(J18="Mensual",+(K18/12),IF(J18="Bimestral",+(K18/6),IF(J18="Trimestral",+(K18/4),IF(J18="Semestral",+(K18/2),IF(J18="Anual",+(K18/1),""))))))</f>
        <v>0</v>
      </c>
      <c r="M18" s="663" t="s">
        <v>29</v>
      </c>
      <c r="N18" s="663">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663" t="s">
        <v>70</v>
      </c>
      <c r="P18" s="663">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663" t="s">
        <v>70</v>
      </c>
      <c r="R18" s="663">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58" t="s">
        <v>90</v>
      </c>
      <c r="T18" s="658" t="s">
        <v>43</v>
      </c>
      <c r="U18" s="658">
        <f>+MAX(N18,P18,R18)</f>
        <v>0.2</v>
      </c>
      <c r="V18" s="660" t="str">
        <f>IF(L18&lt;=20%,"Muy baja",IF(L18&lt;=40%,"Baja",IF(L18&lt;=60%,"Media",IF(L18&lt;=80%,"Alta",IF(L18&lt;=100%,"Muy alta",IF(L18&gt;=100%,"Muy alta",""))))))</f>
        <v>Muy baja</v>
      </c>
      <c r="W18" s="680">
        <f>+IFERROR(VLOOKUP(V18,Fórmula!$F$1:$G$6,2,FALSE),"")</f>
        <v>0.2</v>
      </c>
      <c r="X18" s="662" t="s">
        <v>53</v>
      </c>
      <c r="Y18" s="661">
        <f>+IFERROR(VLOOKUP(X18,Fórmula!$H$1:$I$6,2,FALSE),"")</f>
        <v>0.6</v>
      </c>
      <c r="Z18" s="670" t="s">
        <v>53</v>
      </c>
      <c r="AA18" s="661">
        <f>IF(Z18="Bajo",25%,IF(Z18="Moderado",50%,IF(Z18="Alto",75%,IF(Z18="Extremo",100%,""))))</f>
        <v>0.5</v>
      </c>
      <c r="AB18" s="678" t="s">
        <v>376</v>
      </c>
      <c r="AC18" s="416" t="s">
        <v>377</v>
      </c>
      <c r="AD18" s="40" t="s">
        <v>378</v>
      </c>
      <c r="AE18" s="49" t="s">
        <v>54</v>
      </c>
      <c r="AF18" s="31">
        <f t="shared" si="6"/>
        <v>0.25</v>
      </c>
      <c r="AG18" s="386" t="s">
        <v>195</v>
      </c>
      <c r="AH18" s="31">
        <f>IF(AG18="Manual",15%,IF(AG18="Automático",25%,""))</f>
        <v>0.15</v>
      </c>
      <c r="AI18" s="31">
        <f t="shared" si="8"/>
        <v>0.4</v>
      </c>
      <c r="AJ18" s="386" t="s">
        <v>196</v>
      </c>
      <c r="AK18" s="373" t="s">
        <v>197</v>
      </c>
      <c r="AL18" s="49" t="s">
        <v>379</v>
      </c>
      <c r="AM18" s="373" t="s">
        <v>23</v>
      </c>
      <c r="AN18" s="386" t="s">
        <v>380</v>
      </c>
      <c r="AO18" s="386" t="s">
        <v>24</v>
      </c>
      <c r="AP18" s="386" t="s">
        <v>86</v>
      </c>
      <c r="AQ18" s="386" t="s">
        <v>381</v>
      </c>
      <c r="AR18" s="386" t="s">
        <v>202</v>
      </c>
      <c r="AS18" s="386" t="s">
        <v>382</v>
      </c>
      <c r="AT18" s="386" t="s">
        <v>204</v>
      </c>
      <c r="AU18" s="386">
        <f>+AI18*AA18</f>
        <v>0.2</v>
      </c>
      <c r="AV18" s="32">
        <f>+AA18-AU18</f>
        <v>0.3</v>
      </c>
      <c r="AW18" s="670" t="str">
        <f>+IF(C18="Corrupción","Moderado",IF(AV22&lt;=25%,"Bajo",IF(AV22&lt;=50%,"Moderado",IF(AV22&lt;=75%,"Alto",IF(AV22&gt;75%,"Extremo","")))))</f>
        <v>Moderado</v>
      </c>
      <c r="AX18" s="672" t="s">
        <v>56</v>
      </c>
      <c r="AY18" s="152">
        <v>1</v>
      </c>
      <c r="AZ18" s="47" t="s">
        <v>383</v>
      </c>
      <c r="BA18" s="375" t="s">
        <v>384</v>
      </c>
      <c r="BB18" s="376">
        <v>44805</v>
      </c>
      <c r="BC18" s="376">
        <v>44926</v>
      </c>
      <c r="BD18" s="387" t="s">
        <v>385</v>
      </c>
      <c r="BE18" s="83">
        <v>44620</v>
      </c>
      <c r="BF18" s="84"/>
      <c r="BG18" s="34">
        <v>44681</v>
      </c>
      <c r="BH18" s="84"/>
      <c r="BI18" s="84"/>
      <c r="BJ18" s="34">
        <v>44742</v>
      </c>
      <c r="BK18" s="97"/>
      <c r="BL18" s="97"/>
      <c r="BM18" s="34">
        <v>44804</v>
      </c>
      <c r="BN18" s="173" t="s">
        <v>386</v>
      </c>
      <c r="BO18" s="97"/>
      <c r="BP18" s="34">
        <v>44865</v>
      </c>
      <c r="BQ18" s="97"/>
      <c r="BR18" s="97"/>
      <c r="BS18" s="34">
        <v>44926</v>
      </c>
      <c r="BT18" s="97"/>
      <c r="BU18" s="153"/>
    </row>
    <row r="19" spans="1:73" s="2" customFormat="1" ht="409.5" x14ac:dyDescent="0.25">
      <c r="A19" s="675"/>
      <c r="B19" s="663"/>
      <c r="C19" s="663"/>
      <c r="D19" s="663"/>
      <c r="E19" s="663"/>
      <c r="F19" s="679"/>
      <c r="G19" s="665"/>
      <c r="H19" s="663"/>
      <c r="I19" s="679"/>
      <c r="J19" s="663"/>
      <c r="K19" s="663"/>
      <c r="L19" s="673"/>
      <c r="M19" s="663"/>
      <c r="N19" s="663"/>
      <c r="O19" s="663"/>
      <c r="P19" s="663"/>
      <c r="Q19" s="663"/>
      <c r="R19" s="663"/>
      <c r="S19" s="658"/>
      <c r="T19" s="658"/>
      <c r="U19" s="658"/>
      <c r="V19" s="660"/>
      <c r="W19" s="680"/>
      <c r="X19" s="662"/>
      <c r="Y19" s="661"/>
      <c r="Z19" s="670"/>
      <c r="AA19" s="661"/>
      <c r="AB19" s="678"/>
      <c r="AC19" s="415" t="s">
        <v>387</v>
      </c>
      <c r="AD19" s="40" t="s">
        <v>388</v>
      </c>
      <c r="AE19" s="49" t="s">
        <v>54</v>
      </c>
      <c r="AF19" s="31">
        <f t="shared" si="6"/>
        <v>0.25</v>
      </c>
      <c r="AG19" s="386" t="s">
        <v>195</v>
      </c>
      <c r="AH19" s="31">
        <f>IF(AG19="Manual",15%,IF(AG19="Automático",25%,""))</f>
        <v>0.15</v>
      </c>
      <c r="AI19" s="31">
        <f t="shared" si="8"/>
        <v>0.4</v>
      </c>
      <c r="AJ19" s="386" t="s">
        <v>196</v>
      </c>
      <c r="AK19" s="373" t="s">
        <v>197</v>
      </c>
      <c r="AL19" s="49" t="s">
        <v>389</v>
      </c>
      <c r="AM19" s="373" t="s">
        <v>23</v>
      </c>
      <c r="AN19" s="386" t="s">
        <v>390</v>
      </c>
      <c r="AO19" s="386" t="s">
        <v>24</v>
      </c>
      <c r="AP19" s="386" t="s">
        <v>96</v>
      </c>
      <c r="AQ19" s="386" t="s">
        <v>391</v>
      </c>
      <c r="AR19" s="386" t="s">
        <v>202</v>
      </c>
      <c r="AS19" s="386" t="s">
        <v>392</v>
      </c>
      <c r="AT19" s="386" t="s">
        <v>204</v>
      </c>
      <c r="AU19" s="386">
        <f>+AV18*AI19</f>
        <v>0.12</v>
      </c>
      <c r="AV19" s="32">
        <f>+AV18-AU19</f>
        <v>0.18</v>
      </c>
      <c r="AW19" s="670"/>
      <c r="AX19" s="672"/>
      <c r="AY19" s="158">
        <v>2</v>
      </c>
      <c r="AZ19" s="47" t="s">
        <v>393</v>
      </c>
      <c r="BA19" s="375" t="s">
        <v>394</v>
      </c>
      <c r="BB19" s="376">
        <v>44805</v>
      </c>
      <c r="BC19" s="376">
        <v>44926</v>
      </c>
      <c r="BD19" s="387" t="s">
        <v>395</v>
      </c>
      <c r="BE19" s="83">
        <v>44620</v>
      </c>
      <c r="BF19" s="84"/>
      <c r="BG19" s="34">
        <v>44681</v>
      </c>
      <c r="BH19" s="84"/>
      <c r="BI19" s="84"/>
      <c r="BJ19" s="34">
        <v>44742</v>
      </c>
      <c r="BK19" s="97"/>
      <c r="BL19" s="97"/>
      <c r="BM19" s="34">
        <v>44804</v>
      </c>
      <c r="BN19" s="97"/>
      <c r="BO19" s="97"/>
      <c r="BP19" s="34">
        <v>44865</v>
      </c>
      <c r="BQ19" s="97"/>
      <c r="BR19" s="97"/>
      <c r="BS19" s="34">
        <v>44926</v>
      </c>
      <c r="BT19" s="97"/>
      <c r="BU19" s="153"/>
    </row>
    <row r="20" spans="1:73" s="2" customFormat="1" ht="255" x14ac:dyDescent="0.25">
      <c r="A20" s="675"/>
      <c r="B20" s="663"/>
      <c r="C20" s="663"/>
      <c r="D20" s="663"/>
      <c r="E20" s="663"/>
      <c r="F20" s="679"/>
      <c r="G20" s="665"/>
      <c r="H20" s="663"/>
      <c r="I20" s="679"/>
      <c r="J20" s="663"/>
      <c r="K20" s="663"/>
      <c r="L20" s="673"/>
      <c r="M20" s="663"/>
      <c r="N20" s="663"/>
      <c r="O20" s="663"/>
      <c r="P20" s="663"/>
      <c r="Q20" s="663"/>
      <c r="R20" s="663"/>
      <c r="S20" s="658"/>
      <c r="T20" s="658"/>
      <c r="U20" s="658"/>
      <c r="V20" s="660"/>
      <c r="W20" s="680"/>
      <c r="X20" s="662"/>
      <c r="Y20" s="661"/>
      <c r="Z20" s="670"/>
      <c r="AA20" s="661"/>
      <c r="AB20" s="678"/>
      <c r="AC20" s="415" t="s">
        <v>396</v>
      </c>
      <c r="AD20" s="40" t="s">
        <v>397</v>
      </c>
      <c r="AE20" s="49" t="s">
        <v>54</v>
      </c>
      <c r="AF20" s="31">
        <f t="shared" si="6"/>
        <v>0.25</v>
      </c>
      <c r="AG20" s="386" t="s">
        <v>195</v>
      </c>
      <c r="AH20" s="31">
        <f>IF(AG20="Manual",15%,IF(AG20="Automático",25%,""))</f>
        <v>0.15</v>
      </c>
      <c r="AI20" s="31">
        <f t="shared" si="8"/>
        <v>0.4</v>
      </c>
      <c r="AJ20" s="386" t="s">
        <v>196</v>
      </c>
      <c r="AK20" s="373" t="s">
        <v>197</v>
      </c>
      <c r="AL20" s="49" t="s">
        <v>398</v>
      </c>
      <c r="AM20" s="373" t="s">
        <v>23</v>
      </c>
      <c r="AN20" s="386" t="s">
        <v>399</v>
      </c>
      <c r="AO20" s="386" t="s">
        <v>40</v>
      </c>
      <c r="AP20" s="386" t="s">
        <v>400</v>
      </c>
      <c r="AQ20" s="386" t="s">
        <v>401</v>
      </c>
      <c r="AR20" s="386" t="s">
        <v>202</v>
      </c>
      <c r="AS20" s="386" t="s">
        <v>392</v>
      </c>
      <c r="AT20" s="386" t="s">
        <v>204</v>
      </c>
      <c r="AU20" s="386">
        <f>+AV19*AI20</f>
        <v>7.1999999999999995E-2</v>
      </c>
      <c r="AV20" s="32">
        <f>+AV19-AU20</f>
        <v>0.108</v>
      </c>
      <c r="AW20" s="670"/>
      <c r="AX20" s="672"/>
      <c r="AY20" s="158">
        <v>3</v>
      </c>
      <c r="AZ20" s="33"/>
      <c r="BA20" s="386" t="s">
        <v>392</v>
      </c>
      <c r="BB20" s="376">
        <v>44562</v>
      </c>
      <c r="BC20" s="376">
        <v>44926</v>
      </c>
      <c r="BD20" s="377"/>
      <c r="BE20" s="83">
        <v>44620</v>
      </c>
      <c r="BF20" s="84"/>
      <c r="BG20" s="34">
        <v>44681</v>
      </c>
      <c r="BH20" s="85"/>
      <c r="BI20" s="85"/>
      <c r="BJ20" s="34">
        <v>44742</v>
      </c>
      <c r="BK20" s="85"/>
      <c r="BL20" s="85"/>
      <c r="BM20" s="34">
        <v>44804</v>
      </c>
      <c r="BN20" s="85"/>
      <c r="BO20" s="85"/>
      <c r="BP20" s="34">
        <v>44865</v>
      </c>
      <c r="BQ20" s="85"/>
      <c r="BR20" s="85"/>
      <c r="BS20" s="34">
        <v>44926</v>
      </c>
      <c r="BT20" s="85"/>
      <c r="BU20" s="153"/>
    </row>
    <row r="21" spans="1:73" s="2" customFormat="1" ht="409.5" x14ac:dyDescent="0.25">
      <c r="A21" s="675"/>
      <c r="B21" s="663"/>
      <c r="C21" s="663"/>
      <c r="D21" s="663"/>
      <c r="E21" s="663"/>
      <c r="F21" s="679"/>
      <c r="G21" s="665"/>
      <c r="H21" s="663"/>
      <c r="I21" s="679"/>
      <c r="J21" s="663"/>
      <c r="K21" s="663"/>
      <c r="L21" s="673"/>
      <c r="M21" s="663"/>
      <c r="N21" s="663"/>
      <c r="O21" s="663"/>
      <c r="P21" s="663"/>
      <c r="Q21" s="663"/>
      <c r="R21" s="663"/>
      <c r="S21" s="658"/>
      <c r="T21" s="658"/>
      <c r="U21" s="658"/>
      <c r="V21" s="660"/>
      <c r="W21" s="680"/>
      <c r="X21" s="662"/>
      <c r="Y21" s="661"/>
      <c r="Z21" s="670"/>
      <c r="AA21" s="661"/>
      <c r="AB21" s="678"/>
      <c r="AC21" s="415" t="s">
        <v>402</v>
      </c>
      <c r="AD21" s="49" t="s">
        <v>403</v>
      </c>
      <c r="AE21" s="49" t="s">
        <v>54</v>
      </c>
      <c r="AF21" s="31">
        <f t="shared" si="6"/>
        <v>0.25</v>
      </c>
      <c r="AG21" s="386" t="s">
        <v>195</v>
      </c>
      <c r="AH21" s="31">
        <f>IF(AG21="Manual",15%,IF(AG21="Automático",25%,""))</f>
        <v>0.15</v>
      </c>
      <c r="AI21" s="31">
        <f t="shared" si="8"/>
        <v>0.4</v>
      </c>
      <c r="AJ21" s="386" t="s">
        <v>196</v>
      </c>
      <c r="AK21" s="373" t="s">
        <v>197</v>
      </c>
      <c r="AL21" s="49" t="s">
        <v>404</v>
      </c>
      <c r="AM21" s="373" t="s">
        <v>23</v>
      </c>
      <c r="AN21" s="386" t="s">
        <v>405</v>
      </c>
      <c r="AO21" s="386" t="s">
        <v>24</v>
      </c>
      <c r="AP21" s="386" t="s">
        <v>406</v>
      </c>
      <c r="AQ21" s="386" t="s">
        <v>407</v>
      </c>
      <c r="AR21" s="386" t="s">
        <v>202</v>
      </c>
      <c r="AS21" s="386" t="s">
        <v>408</v>
      </c>
      <c r="AT21" s="386" t="s">
        <v>204</v>
      </c>
      <c r="AU21" s="386">
        <f>+AV20*AI21</f>
        <v>4.3200000000000002E-2</v>
      </c>
      <c r="AV21" s="32">
        <f>+AV20-AU21</f>
        <v>6.4799999999999996E-2</v>
      </c>
      <c r="AW21" s="670"/>
      <c r="AX21" s="672"/>
      <c r="AY21" s="158">
        <v>4</v>
      </c>
      <c r="AZ21" s="33"/>
      <c r="BA21" s="386" t="s">
        <v>408</v>
      </c>
      <c r="BB21" s="376">
        <v>44562</v>
      </c>
      <c r="BC21" s="376">
        <v>44926</v>
      </c>
      <c r="BD21" s="377"/>
      <c r="BE21" s="83">
        <v>44620</v>
      </c>
      <c r="BF21" s="84"/>
      <c r="BG21" s="34">
        <v>44681</v>
      </c>
      <c r="BH21" s="84"/>
      <c r="BI21" s="84"/>
      <c r="BJ21" s="34">
        <v>44742</v>
      </c>
      <c r="BK21" s="84"/>
      <c r="BL21" s="84"/>
      <c r="BM21" s="34">
        <v>44804</v>
      </c>
      <c r="BN21" s="84"/>
      <c r="BO21" s="84"/>
      <c r="BP21" s="34">
        <v>44865</v>
      </c>
      <c r="BQ21" s="84"/>
      <c r="BR21" s="84"/>
      <c r="BS21" s="34">
        <v>44926</v>
      </c>
      <c r="BT21" s="84"/>
      <c r="BU21" s="153"/>
    </row>
    <row r="22" spans="1:73" s="2" customFormat="1" ht="267.75" x14ac:dyDescent="0.25">
      <c r="A22" s="675"/>
      <c r="B22" s="663"/>
      <c r="C22" s="663"/>
      <c r="D22" s="663"/>
      <c r="E22" s="663"/>
      <c r="F22" s="679"/>
      <c r="G22" s="665"/>
      <c r="H22" s="663"/>
      <c r="I22" s="679"/>
      <c r="J22" s="663"/>
      <c r="K22" s="663"/>
      <c r="L22" s="673"/>
      <c r="M22" s="663"/>
      <c r="N22" s="663"/>
      <c r="O22" s="663"/>
      <c r="P22" s="663"/>
      <c r="Q22" s="663"/>
      <c r="R22" s="663"/>
      <c r="S22" s="658"/>
      <c r="T22" s="658"/>
      <c r="U22" s="658"/>
      <c r="V22" s="660"/>
      <c r="W22" s="680"/>
      <c r="X22" s="662"/>
      <c r="Y22" s="661"/>
      <c r="Z22" s="670"/>
      <c r="AA22" s="661"/>
      <c r="AB22" s="678"/>
      <c r="AC22" s="415" t="s">
        <v>409</v>
      </c>
      <c r="AD22" s="49" t="s">
        <v>410</v>
      </c>
      <c r="AE22" s="49" t="s">
        <v>54</v>
      </c>
      <c r="AF22" s="31">
        <f t="shared" si="6"/>
        <v>0.25</v>
      </c>
      <c r="AG22" s="386" t="s">
        <v>195</v>
      </c>
      <c r="AH22" s="31">
        <f>IF(AG22="Manual",15%,IF(AG22="Automático",25%,""))</f>
        <v>0.15</v>
      </c>
      <c r="AI22" s="31">
        <f t="shared" si="8"/>
        <v>0.4</v>
      </c>
      <c r="AJ22" s="386" t="s">
        <v>196</v>
      </c>
      <c r="AK22" s="373" t="s">
        <v>197</v>
      </c>
      <c r="AL22" s="49" t="s">
        <v>411</v>
      </c>
      <c r="AM22" s="373" t="s">
        <v>23</v>
      </c>
      <c r="AN22" s="386" t="s">
        <v>380</v>
      </c>
      <c r="AO22" s="386" t="s">
        <v>24</v>
      </c>
      <c r="AP22" s="386" t="s">
        <v>96</v>
      </c>
      <c r="AQ22" s="386" t="s">
        <v>412</v>
      </c>
      <c r="AR22" s="386" t="s">
        <v>413</v>
      </c>
      <c r="AS22" s="386" t="s">
        <v>394</v>
      </c>
      <c r="AT22" s="386" t="s">
        <v>204</v>
      </c>
      <c r="AU22" s="386">
        <f>+AV21*AI22</f>
        <v>2.5919999999999999E-2</v>
      </c>
      <c r="AV22" s="32">
        <f>+AV21-AU22</f>
        <v>3.8879999999999998E-2</v>
      </c>
      <c r="AW22" s="670"/>
      <c r="AX22" s="672"/>
      <c r="AY22" s="158">
        <v>5</v>
      </c>
      <c r="AZ22" s="33"/>
      <c r="BA22" s="386" t="s">
        <v>394</v>
      </c>
      <c r="BB22" s="376">
        <v>44562</v>
      </c>
      <c r="BC22" s="376">
        <v>44926</v>
      </c>
      <c r="BD22" s="377"/>
      <c r="BE22" s="83">
        <v>44620</v>
      </c>
      <c r="BF22" s="84"/>
      <c r="BG22" s="34">
        <v>44681</v>
      </c>
      <c r="BH22" s="90"/>
      <c r="BI22" s="90"/>
      <c r="BJ22" s="34">
        <v>44742</v>
      </c>
      <c r="BK22" s="90"/>
      <c r="BL22" s="90"/>
      <c r="BM22" s="34">
        <v>44804</v>
      </c>
      <c r="BN22" s="90"/>
      <c r="BO22" s="90"/>
      <c r="BP22" s="34">
        <v>44865</v>
      </c>
      <c r="BQ22" s="90"/>
      <c r="BR22" s="90"/>
      <c r="BS22" s="34">
        <v>44926</v>
      </c>
      <c r="BT22" s="90"/>
      <c r="BU22" s="153"/>
    </row>
    <row r="23" spans="1:73" s="2" customFormat="1" ht="369.75" x14ac:dyDescent="0.25">
      <c r="A23" s="675" t="s">
        <v>187</v>
      </c>
      <c r="B23" s="663" t="s">
        <v>91</v>
      </c>
      <c r="C23" s="663" t="s">
        <v>55</v>
      </c>
      <c r="D23" s="663" t="s">
        <v>76</v>
      </c>
      <c r="E23" s="663" t="s">
        <v>77</v>
      </c>
      <c r="F23" s="679" t="s">
        <v>414</v>
      </c>
      <c r="G23" s="665" t="s">
        <v>415</v>
      </c>
      <c r="H23" s="663" t="s">
        <v>416</v>
      </c>
      <c r="I23" s="679" t="s">
        <v>417</v>
      </c>
      <c r="J23" s="663" t="s">
        <v>63</v>
      </c>
      <c r="K23" s="663">
        <v>2</v>
      </c>
      <c r="L23" s="673">
        <f>IF(J23="Diaria",+(K23/360),IF(J23="Mensual",+(K23/12),IF(J23="Bimestral",+(K23/6),IF(J23="Trimestral",+(K23/4),IF(J23="Semestral",+(K23/2),IF(J23="Anual",+(K23/1),""))))))</f>
        <v>0.16666666666666666</v>
      </c>
      <c r="M23" s="663" t="s">
        <v>29</v>
      </c>
      <c r="N23" s="663">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663" t="s">
        <v>46</v>
      </c>
      <c r="P23" s="663">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663" t="s">
        <v>70</v>
      </c>
      <c r="R23" s="663">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658" t="s">
        <v>57</v>
      </c>
      <c r="T23" s="658" t="s">
        <v>70</v>
      </c>
      <c r="U23" s="658">
        <f>+MAX(N23,P23,R23)</f>
        <v>0.4</v>
      </c>
      <c r="V23" s="660" t="str">
        <f>IF(L23&lt;=20%,"Muy baja",IF(L23&lt;=40%,"Baja",IF(L23&lt;=60%,"Media",IF(L23&lt;=80%,"Alta",IF(L23&lt;=100%,"Muy alta",IF(L23&gt;=100%,"Muy alta",""))))))</f>
        <v>Muy baja</v>
      </c>
      <c r="W23" s="661">
        <f>+IFERROR(VLOOKUP(V23,Fórmula!$F$1:$G$6,2,FALSE),"")</f>
        <v>0.2</v>
      </c>
      <c r="X23" s="662" t="s">
        <v>53</v>
      </c>
      <c r="Y23" s="661">
        <f>+IFERROR(VLOOKUP(X23,Fórmula!$H$1:$I$6,2,FALSE),"")</f>
        <v>0.6</v>
      </c>
      <c r="Z23" s="670" t="s">
        <v>53</v>
      </c>
      <c r="AA23" s="661">
        <f>IF(Z23="Bajo",25%,IF(Z23="Moderado",50%,IF(Z23="Alto",75%,IF(Z23="Extremo",100%,""))))</f>
        <v>0.5</v>
      </c>
      <c r="AB23" s="678" t="s">
        <v>418</v>
      </c>
      <c r="AC23" s="40" t="s">
        <v>419</v>
      </c>
      <c r="AD23" s="40" t="s">
        <v>420</v>
      </c>
      <c r="AE23" s="49" t="s">
        <v>54</v>
      </c>
      <c r="AF23" s="31">
        <f t="shared" si="6"/>
        <v>0.25</v>
      </c>
      <c r="AG23" s="386" t="s">
        <v>195</v>
      </c>
      <c r="AH23" s="31">
        <f t="shared" ref="AH23:AH29" si="9">IF(AG23="Manual",15%,IF(AG23="Automático",25%,""))</f>
        <v>0.15</v>
      </c>
      <c r="AI23" s="31">
        <f t="shared" si="8"/>
        <v>0.4</v>
      </c>
      <c r="AJ23" s="386" t="s">
        <v>196</v>
      </c>
      <c r="AK23" s="373" t="s">
        <v>197</v>
      </c>
      <c r="AL23" s="49" t="s">
        <v>421</v>
      </c>
      <c r="AM23" s="373" t="s">
        <v>23</v>
      </c>
      <c r="AN23" s="386" t="s">
        <v>422</v>
      </c>
      <c r="AO23" s="386" t="s">
        <v>24</v>
      </c>
      <c r="AP23" s="386" t="s">
        <v>63</v>
      </c>
      <c r="AQ23" s="386" t="s">
        <v>423</v>
      </c>
      <c r="AR23" s="386" t="s">
        <v>202</v>
      </c>
      <c r="AS23" s="386" t="s">
        <v>424</v>
      </c>
      <c r="AT23" s="386" t="s">
        <v>204</v>
      </c>
      <c r="AU23" s="386">
        <f>+AI23*AA23</f>
        <v>0.2</v>
      </c>
      <c r="AV23" s="32">
        <f>+AA23-AU23</f>
        <v>0.3</v>
      </c>
      <c r="AW23" s="670" t="str">
        <f>+IF(C23="Corrupción","Moderado",IF(AV24&lt;=25%,"Bajo",IF(AV24&lt;=50%,"Moderado",IF(AV24&lt;=75%,"Alto",IF(AV24&gt;75%,"Extremo","")))))</f>
        <v>Moderado</v>
      </c>
      <c r="AX23" s="672" t="s">
        <v>56</v>
      </c>
      <c r="AY23" s="152">
        <v>1</v>
      </c>
      <c r="AZ23" s="386" t="s">
        <v>425</v>
      </c>
      <c r="BA23" s="373" t="s">
        <v>143</v>
      </c>
      <c r="BB23" s="376">
        <v>44562</v>
      </c>
      <c r="BC23" s="376">
        <v>44926</v>
      </c>
      <c r="BD23" s="386" t="s">
        <v>426</v>
      </c>
      <c r="BE23" s="83">
        <v>44620</v>
      </c>
      <c r="BF23" s="84"/>
      <c r="BG23" s="34">
        <v>44681</v>
      </c>
      <c r="BH23" s="84"/>
      <c r="BI23" s="84"/>
      <c r="BJ23" s="34">
        <v>44742</v>
      </c>
      <c r="BK23" s="34"/>
      <c r="BL23" s="34"/>
      <c r="BM23" s="34">
        <v>44804</v>
      </c>
      <c r="BN23" s="34"/>
      <c r="BO23" s="34"/>
      <c r="BP23" s="34">
        <v>44865</v>
      </c>
      <c r="BQ23" s="34"/>
      <c r="BR23" s="34"/>
      <c r="BS23" s="34">
        <v>44926</v>
      </c>
      <c r="BT23" s="34"/>
      <c r="BU23" s="153"/>
    </row>
    <row r="24" spans="1:73" s="2" customFormat="1" ht="357.75" thickBot="1" x14ac:dyDescent="0.3">
      <c r="A24" s="675"/>
      <c r="B24" s="663"/>
      <c r="C24" s="663"/>
      <c r="D24" s="663"/>
      <c r="E24" s="663"/>
      <c r="F24" s="679"/>
      <c r="G24" s="665"/>
      <c r="H24" s="663"/>
      <c r="I24" s="679"/>
      <c r="J24" s="663"/>
      <c r="K24" s="663"/>
      <c r="L24" s="673"/>
      <c r="M24" s="663"/>
      <c r="N24" s="663"/>
      <c r="O24" s="663"/>
      <c r="P24" s="663"/>
      <c r="Q24" s="663"/>
      <c r="R24" s="663"/>
      <c r="S24" s="658"/>
      <c r="T24" s="658"/>
      <c r="U24" s="658"/>
      <c r="V24" s="660"/>
      <c r="W24" s="661"/>
      <c r="X24" s="662"/>
      <c r="Y24" s="661"/>
      <c r="Z24" s="670"/>
      <c r="AA24" s="661"/>
      <c r="AB24" s="678"/>
      <c r="AC24" s="40" t="s">
        <v>427</v>
      </c>
      <c r="AD24" s="40" t="s">
        <v>428</v>
      </c>
      <c r="AE24" s="49" t="s">
        <v>54</v>
      </c>
      <c r="AF24" s="31">
        <f t="shared" si="6"/>
        <v>0.25</v>
      </c>
      <c r="AG24" s="386" t="s">
        <v>195</v>
      </c>
      <c r="AH24" s="31">
        <f t="shared" si="9"/>
        <v>0.15</v>
      </c>
      <c r="AI24" s="31">
        <f t="shared" si="8"/>
        <v>0.4</v>
      </c>
      <c r="AJ24" s="386" t="s">
        <v>196</v>
      </c>
      <c r="AK24" s="373" t="s">
        <v>187</v>
      </c>
      <c r="AL24" s="49"/>
      <c r="AM24" s="373" t="s">
        <v>23</v>
      </c>
      <c r="AN24" s="386" t="s">
        <v>429</v>
      </c>
      <c r="AO24" s="386" t="s">
        <v>24</v>
      </c>
      <c r="AP24" s="386" t="s">
        <v>96</v>
      </c>
      <c r="AQ24" s="386" t="s">
        <v>430</v>
      </c>
      <c r="AR24" s="386" t="s">
        <v>202</v>
      </c>
      <c r="AS24" s="386" t="s">
        <v>143</v>
      </c>
      <c r="AT24" s="386" t="s">
        <v>204</v>
      </c>
      <c r="AU24" s="386">
        <f>+AV23*AI24</f>
        <v>0.12</v>
      </c>
      <c r="AV24" s="32">
        <f>+AV23-AU24</f>
        <v>0.18</v>
      </c>
      <c r="AW24" s="670"/>
      <c r="AX24" s="672"/>
      <c r="AY24" s="158">
        <v>2</v>
      </c>
      <c r="AZ24" s="49" t="s">
        <v>431</v>
      </c>
      <c r="BA24" s="373" t="s">
        <v>143</v>
      </c>
      <c r="BB24" s="376">
        <v>44562</v>
      </c>
      <c r="BC24" s="376">
        <v>44926</v>
      </c>
      <c r="BD24" s="386" t="s">
        <v>432</v>
      </c>
      <c r="BE24" s="83">
        <v>44620</v>
      </c>
      <c r="BF24" s="84" t="s">
        <v>433</v>
      </c>
      <c r="BG24" s="34">
        <v>44681</v>
      </c>
      <c r="BH24" s="84" t="s">
        <v>434</v>
      </c>
      <c r="BI24" s="84" t="s">
        <v>435</v>
      </c>
      <c r="BJ24" s="34" t="s">
        <v>436</v>
      </c>
      <c r="BK24" s="34"/>
      <c r="BL24" s="34"/>
      <c r="BM24" s="34">
        <v>44804</v>
      </c>
      <c r="BN24" s="189" t="s">
        <v>437</v>
      </c>
      <c r="BO24" s="190" t="s">
        <v>438</v>
      </c>
      <c r="BP24" s="34">
        <v>44865</v>
      </c>
      <c r="BQ24" s="189" t="s">
        <v>439</v>
      </c>
      <c r="BR24" s="191" t="s">
        <v>440</v>
      </c>
      <c r="BS24" s="34">
        <v>44926</v>
      </c>
      <c r="BT24" s="189" t="s">
        <v>441</v>
      </c>
      <c r="BU24" s="153"/>
    </row>
    <row r="25" spans="1:73" s="2" customFormat="1" ht="360" x14ac:dyDescent="0.25">
      <c r="A25" s="674" t="s">
        <v>187</v>
      </c>
      <c r="B25" s="647" t="s">
        <v>101</v>
      </c>
      <c r="C25" s="647" t="s">
        <v>55</v>
      </c>
      <c r="D25" s="647" t="s">
        <v>76</v>
      </c>
      <c r="E25" s="647" t="s">
        <v>77</v>
      </c>
      <c r="F25" s="676" t="s">
        <v>442</v>
      </c>
      <c r="G25" s="664" t="s">
        <v>443</v>
      </c>
      <c r="H25" s="647" t="s">
        <v>444</v>
      </c>
      <c r="I25" s="647" t="s">
        <v>445</v>
      </c>
      <c r="J25" s="647" t="s">
        <v>32</v>
      </c>
      <c r="K25" s="647">
        <v>72</v>
      </c>
      <c r="L25" s="651">
        <f>IF(J25="Diaria",+(K25/360),IF(J25="Mensual",+(K25/12),IF(J25="Bimestral",+(K25/6),IF(J25="Trimestral",+(K25/4),IF(J25="Semestral",+(K25/2),IF(J25="Anual",+(K25/1),""))))))</f>
        <v>0.2</v>
      </c>
      <c r="M25" s="647" t="s">
        <v>70</v>
      </c>
      <c r="N25" s="647">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647" t="s">
        <v>61</v>
      </c>
      <c r="P25" s="647">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647" t="s">
        <v>70</v>
      </c>
      <c r="R25" s="647">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639" t="s">
        <v>69</v>
      </c>
      <c r="T25" s="639" t="s">
        <v>81</v>
      </c>
      <c r="U25" s="639">
        <f>+MAX(N25,P25,R25)</f>
        <v>0.6</v>
      </c>
      <c r="V25" s="659" t="str">
        <f>IF(L25&lt;=20%,"Muy baja",IF(L25&lt;=40%,"Baja",IF(L25&lt;=60%,"Media",IF(L25&lt;=80%,"Alta",IF(L25&lt;=100%,"Muy alta",IF(L25&gt;=100%,"Muy alta",""))))))</f>
        <v>Muy baja</v>
      </c>
      <c r="W25" s="627">
        <v>0.2</v>
      </c>
      <c r="X25" s="643" t="str">
        <f>IF(U25=20%,"Leve",IF(U25=40%,"Menor",IF(U25=60%,"Moderado",IF(U25=80%,"Mayor",IF(U25=100%,"Catastrófico","")))))</f>
        <v>Moderado</v>
      </c>
      <c r="Y25" s="668">
        <v>0.6</v>
      </c>
      <c r="Z25" s="631" t="s">
        <v>53</v>
      </c>
      <c r="AA25" s="627">
        <f>IF(Z25="Bajo",25%,IF(Z25="Moderado",50%,IF(Z25="Alto",75%,IF(Z25="Extremo",100%,""))))</f>
        <v>0.5</v>
      </c>
      <c r="AB25" s="671" t="s">
        <v>446</v>
      </c>
      <c r="AC25" s="49" t="s">
        <v>447</v>
      </c>
      <c r="AD25" s="49" t="s">
        <v>448</v>
      </c>
      <c r="AE25" s="49" t="s">
        <v>37</v>
      </c>
      <c r="AF25" s="31">
        <f t="shared" si="6"/>
        <v>0.15</v>
      </c>
      <c r="AG25" s="386" t="s">
        <v>195</v>
      </c>
      <c r="AH25" s="31">
        <f t="shared" si="9"/>
        <v>0.15</v>
      </c>
      <c r="AI25" s="31">
        <f t="shared" si="8"/>
        <v>0.3</v>
      </c>
      <c r="AJ25" s="386" t="s">
        <v>196</v>
      </c>
      <c r="AK25" s="373" t="s">
        <v>187</v>
      </c>
      <c r="AL25" s="49"/>
      <c r="AM25" s="373" t="s">
        <v>23</v>
      </c>
      <c r="AN25" s="386" t="s">
        <v>449</v>
      </c>
      <c r="AO25" s="386" t="s">
        <v>40</v>
      </c>
      <c r="AP25" s="386" t="s">
        <v>450</v>
      </c>
      <c r="AQ25" s="386" t="s">
        <v>451</v>
      </c>
      <c r="AR25" s="386" t="s">
        <v>202</v>
      </c>
      <c r="AS25" s="386" t="s">
        <v>452</v>
      </c>
      <c r="AT25" s="386" t="s">
        <v>204</v>
      </c>
      <c r="AU25" s="385">
        <f>+AI25*AA25</f>
        <v>0.15</v>
      </c>
      <c r="AV25" s="466">
        <f>+AA25-AU25</f>
        <v>0.35</v>
      </c>
      <c r="AW25" s="631" t="str">
        <f>+IF(C25="Corrupción","Moderado",IF(#REF!&lt;=25%,"Bajo",IF(#REF!&lt;=50%,"Moderado",IF(#REF!&lt;=75%,"Alto",IF(#REF!&gt;75%,"Extremo","")))))</f>
        <v>Moderado</v>
      </c>
      <c r="AX25" s="633" t="s">
        <v>56</v>
      </c>
      <c r="AY25" s="152">
        <v>1</v>
      </c>
      <c r="AZ25" s="33" t="s">
        <v>453</v>
      </c>
      <c r="BA25" s="377" t="s">
        <v>454</v>
      </c>
      <c r="BB25" s="376">
        <v>44562</v>
      </c>
      <c r="BC25" s="376">
        <v>44925</v>
      </c>
      <c r="BD25" s="377" t="s">
        <v>455</v>
      </c>
      <c r="BE25" s="83">
        <v>44620</v>
      </c>
      <c r="BF25" s="84" t="s">
        <v>456</v>
      </c>
      <c r="BG25" s="34">
        <v>44681</v>
      </c>
      <c r="BH25" s="84"/>
      <c r="BI25" s="84"/>
      <c r="BJ25" s="34">
        <v>44742</v>
      </c>
      <c r="BK25" s="97"/>
      <c r="BL25" s="178"/>
      <c r="BM25" s="34">
        <v>44804</v>
      </c>
      <c r="BN25" s="97" t="s">
        <v>457</v>
      </c>
      <c r="BO25" s="180" t="s">
        <v>458</v>
      </c>
      <c r="BP25" s="34">
        <v>44865</v>
      </c>
      <c r="BQ25" s="97" t="s">
        <v>457</v>
      </c>
      <c r="BR25" s="180" t="s">
        <v>459</v>
      </c>
      <c r="BS25" s="34">
        <v>44926</v>
      </c>
      <c r="BT25" s="97" t="s">
        <v>460</v>
      </c>
      <c r="BU25" s="153"/>
    </row>
    <row r="26" spans="1:73" s="2" customFormat="1" ht="293.25" x14ac:dyDescent="0.25">
      <c r="A26" s="675"/>
      <c r="B26" s="663"/>
      <c r="C26" s="663"/>
      <c r="D26" s="663"/>
      <c r="E26" s="663"/>
      <c r="F26" s="677"/>
      <c r="G26" s="665"/>
      <c r="H26" s="663"/>
      <c r="I26" s="663"/>
      <c r="J26" s="663"/>
      <c r="K26" s="663"/>
      <c r="L26" s="673"/>
      <c r="M26" s="663"/>
      <c r="N26" s="663"/>
      <c r="O26" s="663"/>
      <c r="P26" s="663"/>
      <c r="Q26" s="663"/>
      <c r="R26" s="663"/>
      <c r="S26" s="658"/>
      <c r="T26" s="658"/>
      <c r="U26" s="658"/>
      <c r="V26" s="660"/>
      <c r="W26" s="661"/>
      <c r="X26" s="662"/>
      <c r="Y26" s="669"/>
      <c r="Z26" s="670"/>
      <c r="AA26" s="661"/>
      <c r="AB26" s="656"/>
      <c r="AC26" s="49" t="s">
        <v>461</v>
      </c>
      <c r="AD26" s="49" t="s">
        <v>462</v>
      </c>
      <c r="AE26" s="49" t="s">
        <v>37</v>
      </c>
      <c r="AF26" s="31">
        <f t="shared" si="6"/>
        <v>0.15</v>
      </c>
      <c r="AG26" s="386" t="s">
        <v>195</v>
      </c>
      <c r="AH26" s="31">
        <f t="shared" si="9"/>
        <v>0.15</v>
      </c>
      <c r="AI26" s="31">
        <f t="shared" si="8"/>
        <v>0.3</v>
      </c>
      <c r="AJ26" s="386" t="s">
        <v>196</v>
      </c>
      <c r="AK26" s="373" t="s">
        <v>197</v>
      </c>
      <c r="AL26" s="49" t="s">
        <v>463</v>
      </c>
      <c r="AM26" s="373" t="s">
        <v>39</v>
      </c>
      <c r="AN26" s="386" t="s">
        <v>464</v>
      </c>
      <c r="AO26" s="386" t="s">
        <v>40</v>
      </c>
      <c r="AP26" s="386" t="s">
        <v>465</v>
      </c>
      <c r="AQ26" s="386" t="s">
        <v>451</v>
      </c>
      <c r="AR26" s="386" t="s">
        <v>202</v>
      </c>
      <c r="AS26" s="386" t="s">
        <v>452</v>
      </c>
      <c r="AT26" s="386" t="s">
        <v>204</v>
      </c>
      <c r="AU26" s="386">
        <f>+AV25*AI26</f>
        <v>0.105</v>
      </c>
      <c r="AV26" s="32">
        <f>+AV25-AU26</f>
        <v>0.245</v>
      </c>
      <c r="AW26" s="670"/>
      <c r="AX26" s="672"/>
      <c r="AY26" s="655">
        <v>2</v>
      </c>
      <c r="AZ26" s="656" t="s">
        <v>466</v>
      </c>
      <c r="BA26" s="657" t="s">
        <v>143</v>
      </c>
      <c r="BB26" s="666">
        <v>44562</v>
      </c>
      <c r="BC26" s="666">
        <v>44925</v>
      </c>
      <c r="BD26" s="667" t="s">
        <v>467</v>
      </c>
      <c r="BE26" s="83">
        <v>44620</v>
      </c>
      <c r="BF26" s="84" t="s">
        <v>468</v>
      </c>
      <c r="BG26" s="34">
        <v>44681</v>
      </c>
      <c r="BH26" s="84"/>
      <c r="BI26" s="84"/>
      <c r="BJ26" s="34">
        <v>44742</v>
      </c>
      <c r="BK26" s="156"/>
      <c r="BL26" s="97"/>
      <c r="BM26" s="34">
        <v>44804</v>
      </c>
      <c r="BN26" s="156" t="s">
        <v>469</v>
      </c>
      <c r="BO26" s="97" t="s">
        <v>283</v>
      </c>
      <c r="BP26" s="34">
        <v>44865</v>
      </c>
      <c r="BQ26" s="156" t="s">
        <v>469</v>
      </c>
      <c r="BR26" s="97" t="s">
        <v>283</v>
      </c>
      <c r="BS26" s="34">
        <v>44926</v>
      </c>
      <c r="BT26" s="97"/>
      <c r="BU26" s="153"/>
    </row>
    <row r="27" spans="1:73" s="2" customFormat="1" ht="357.75" thickBot="1" x14ac:dyDescent="0.3">
      <c r="A27" s="675"/>
      <c r="B27" s="663"/>
      <c r="C27" s="663"/>
      <c r="D27" s="663"/>
      <c r="E27" s="663"/>
      <c r="F27" s="677"/>
      <c r="G27" s="665"/>
      <c r="H27" s="663"/>
      <c r="I27" s="663"/>
      <c r="J27" s="663"/>
      <c r="K27" s="663"/>
      <c r="L27" s="673"/>
      <c r="M27" s="663"/>
      <c r="N27" s="663"/>
      <c r="O27" s="663"/>
      <c r="P27" s="663"/>
      <c r="Q27" s="663"/>
      <c r="R27" s="663"/>
      <c r="S27" s="658"/>
      <c r="T27" s="658"/>
      <c r="U27" s="658"/>
      <c r="V27" s="660"/>
      <c r="W27" s="661"/>
      <c r="X27" s="662"/>
      <c r="Y27" s="669"/>
      <c r="Z27" s="670"/>
      <c r="AA27" s="661"/>
      <c r="AB27" s="656"/>
      <c r="AC27" s="49" t="s">
        <v>470</v>
      </c>
      <c r="AD27" s="49" t="s">
        <v>471</v>
      </c>
      <c r="AE27" s="49" t="s">
        <v>54</v>
      </c>
      <c r="AF27" s="31">
        <f t="shared" si="6"/>
        <v>0.25</v>
      </c>
      <c r="AG27" s="386" t="s">
        <v>195</v>
      </c>
      <c r="AH27" s="31">
        <f t="shared" si="9"/>
        <v>0.15</v>
      </c>
      <c r="AI27" s="31">
        <f t="shared" si="8"/>
        <v>0.4</v>
      </c>
      <c r="AJ27" s="386" t="s">
        <v>196</v>
      </c>
      <c r="AK27" s="373" t="s">
        <v>197</v>
      </c>
      <c r="AL27" s="49" t="s">
        <v>472</v>
      </c>
      <c r="AM27" s="373" t="s">
        <v>39</v>
      </c>
      <c r="AN27" s="386" t="s">
        <v>473</v>
      </c>
      <c r="AO27" s="386" t="s">
        <v>24</v>
      </c>
      <c r="AP27" s="386" t="s">
        <v>474</v>
      </c>
      <c r="AQ27" s="386" t="s">
        <v>475</v>
      </c>
      <c r="AR27" s="386" t="s">
        <v>202</v>
      </c>
      <c r="AS27" s="386" t="s">
        <v>476</v>
      </c>
      <c r="AT27" s="386" t="s">
        <v>204</v>
      </c>
      <c r="AU27" s="386">
        <f>+AV26*AI27</f>
        <v>9.8000000000000004E-2</v>
      </c>
      <c r="AV27" s="32">
        <f>+AV26-AU27</f>
        <v>0.14699999999999999</v>
      </c>
      <c r="AW27" s="670"/>
      <c r="AX27" s="672"/>
      <c r="AY27" s="655"/>
      <c r="AZ27" s="656"/>
      <c r="BA27" s="657"/>
      <c r="BB27" s="666"/>
      <c r="BC27" s="666"/>
      <c r="BD27" s="667"/>
      <c r="BE27" s="83">
        <v>44620</v>
      </c>
      <c r="BF27" s="84" t="s">
        <v>477</v>
      </c>
      <c r="BG27" s="34">
        <v>44681</v>
      </c>
      <c r="BH27" s="85"/>
      <c r="BI27" s="85"/>
      <c r="BJ27" s="34">
        <v>44742</v>
      </c>
      <c r="BK27" s="156"/>
      <c r="BL27" s="97"/>
      <c r="BM27" s="34">
        <v>44804</v>
      </c>
      <c r="BN27" s="156" t="s">
        <v>469</v>
      </c>
      <c r="BO27" s="85"/>
      <c r="BP27" s="34">
        <v>44865</v>
      </c>
      <c r="BQ27" s="156" t="s">
        <v>469</v>
      </c>
      <c r="BR27" s="85" t="s">
        <v>283</v>
      </c>
      <c r="BS27" s="34">
        <v>44926</v>
      </c>
      <c r="BT27" s="85"/>
      <c r="BU27" s="153"/>
    </row>
    <row r="28" spans="1:73" s="2" customFormat="1" ht="165" x14ac:dyDescent="0.25">
      <c r="A28" s="653" t="s">
        <v>187</v>
      </c>
      <c r="B28" s="649" t="s">
        <v>105</v>
      </c>
      <c r="C28" s="649" t="s">
        <v>55</v>
      </c>
      <c r="D28" s="649" t="s">
        <v>76</v>
      </c>
      <c r="E28" s="647" t="s">
        <v>77</v>
      </c>
      <c r="F28" s="647" t="s">
        <v>478</v>
      </c>
      <c r="G28" s="647" t="s">
        <v>479</v>
      </c>
      <c r="H28" s="649" t="s">
        <v>480</v>
      </c>
      <c r="I28" s="649" t="s">
        <v>481</v>
      </c>
      <c r="J28" s="649" t="s">
        <v>96</v>
      </c>
      <c r="K28" s="649">
        <v>1</v>
      </c>
      <c r="L28" s="651">
        <f>IF(J28="Diaria",+(K28/360),IF(J28="Mensual",+(K28/12),IF(J28="Bimestral",+(K28/6),IF(J28="Trimestral",+(K28/4),IF(J28="Semestral",+(K28/2),IF(J28="Anual",+(K28/1),""))))))</f>
        <v>1</v>
      </c>
      <c r="M28" s="647" t="s">
        <v>29</v>
      </c>
      <c r="N28" s="647">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647" t="s">
        <v>61</v>
      </c>
      <c r="P28" s="647">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649" t="s">
        <v>70</v>
      </c>
      <c r="R28" s="647">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635" t="s">
        <v>57</v>
      </c>
      <c r="T28" s="637" t="s">
        <v>27</v>
      </c>
      <c r="U28" s="639">
        <f>+MAX(N28,P28,R28)</f>
        <v>0.6</v>
      </c>
      <c r="V28" s="641" t="str">
        <f>IF(L28&lt;=20%,"Muy baja",IF(L28&lt;=40%,"Baja",IF(L28&lt;=60%,"Media",IF(L28&lt;=80%,"Alta",IF(L28&lt;=100%,"Muy alta",IF(L28&gt;=100%,"Muy alta",""))))))</f>
        <v>Muy alta</v>
      </c>
      <c r="W28" s="61"/>
      <c r="X28" s="643" t="str">
        <f>IF(U28=20%,"Leve",IF(U28=40%,"Menor",IF(U28=60%,"Moderado",IF(U28=80%,"Mayor",IF(U28=100%,"Catastrófico","")))))</f>
        <v>Moderado</v>
      </c>
      <c r="Y28" s="61"/>
      <c r="Z28" s="645" t="s">
        <v>149</v>
      </c>
      <c r="AA28" s="627">
        <f>IF(Z28="Bajo",25%,IF(Z28="Moderado",50%,IF(Z28="Alto",75%,IF(Z28="Extremo",100%,""))))</f>
        <v>0.75</v>
      </c>
      <c r="AB28" s="629"/>
      <c r="AC28" s="171" t="s">
        <v>482</v>
      </c>
      <c r="AD28" s="240" t="s">
        <v>483</v>
      </c>
      <c r="AE28" s="353" t="s">
        <v>54</v>
      </c>
      <c r="AF28" s="22">
        <f t="shared" si="6"/>
        <v>0.25</v>
      </c>
      <c r="AG28" s="61" t="s">
        <v>195</v>
      </c>
      <c r="AH28" s="22">
        <f t="shared" si="9"/>
        <v>0.15</v>
      </c>
      <c r="AI28" s="22">
        <f t="shared" si="8"/>
        <v>0.4</v>
      </c>
      <c r="AJ28" s="353" t="s">
        <v>196</v>
      </c>
      <c r="AK28" s="362" t="s">
        <v>197</v>
      </c>
      <c r="AL28" s="43" t="s">
        <v>484</v>
      </c>
      <c r="AM28" s="362" t="s">
        <v>23</v>
      </c>
      <c r="AN28" s="385" t="s">
        <v>485</v>
      </c>
      <c r="AO28" s="385" t="s">
        <v>40</v>
      </c>
      <c r="AP28" s="385" t="s">
        <v>486</v>
      </c>
      <c r="AQ28" s="385" t="s">
        <v>487</v>
      </c>
      <c r="AR28" s="385" t="s">
        <v>202</v>
      </c>
      <c r="AS28" s="385" t="s">
        <v>488</v>
      </c>
      <c r="AT28" s="353" t="s">
        <v>204</v>
      </c>
      <c r="AU28" s="353">
        <f>+AI28*AA28</f>
        <v>0.30000000000000004</v>
      </c>
      <c r="AV28" s="466">
        <f>+AA28-AU28</f>
        <v>0.44999999999999996</v>
      </c>
      <c r="AW28" s="631" t="str">
        <f>+IF(C28="Corrupción","Moderado",IF(AV29&lt;=25%,"Bajo",IF(AV29&lt;=50%,"Moderado",IF(AV29&lt;=75%,"Alto",IF(AV29&gt;75%,"Extremo","")))))</f>
        <v>Moderado</v>
      </c>
      <c r="AX28" s="633" t="s">
        <v>56</v>
      </c>
      <c r="AY28" s="168">
        <v>1</v>
      </c>
      <c r="AZ28" s="408" t="s">
        <v>489</v>
      </c>
      <c r="BA28" s="377" t="s">
        <v>488</v>
      </c>
      <c r="BB28" s="376">
        <v>44562</v>
      </c>
      <c r="BC28" s="376">
        <v>44926</v>
      </c>
      <c r="BD28" s="367" t="s">
        <v>490</v>
      </c>
      <c r="BE28" s="83">
        <v>44620</v>
      </c>
      <c r="BF28" s="84" t="s">
        <v>491</v>
      </c>
      <c r="BG28" s="97">
        <v>44681</v>
      </c>
      <c r="BH28" s="84" t="s">
        <v>492</v>
      </c>
      <c r="BI28" s="119" t="s">
        <v>493</v>
      </c>
      <c r="BJ28" s="34">
        <v>44742</v>
      </c>
      <c r="BK28" s="34"/>
      <c r="BL28" s="34"/>
      <c r="BM28" s="34">
        <v>44804</v>
      </c>
      <c r="BN28" s="84" t="s">
        <v>494</v>
      </c>
      <c r="BO28" s="34" t="s">
        <v>495</v>
      </c>
      <c r="BP28" s="34">
        <v>44865</v>
      </c>
      <c r="BQ28" s="84" t="s">
        <v>496</v>
      </c>
      <c r="BR28" s="191" t="s">
        <v>497</v>
      </c>
      <c r="BS28" s="34">
        <v>44926</v>
      </c>
      <c r="BT28" s="34"/>
      <c r="BU28" s="153"/>
    </row>
    <row r="29" spans="1:73" s="2" customFormat="1" ht="255.75" thickBot="1" x14ac:dyDescent="0.3">
      <c r="A29" s="654"/>
      <c r="B29" s="650"/>
      <c r="C29" s="650"/>
      <c r="D29" s="650"/>
      <c r="E29" s="648"/>
      <c r="F29" s="648"/>
      <c r="G29" s="648"/>
      <c r="H29" s="650"/>
      <c r="I29" s="650"/>
      <c r="J29" s="650"/>
      <c r="K29" s="650"/>
      <c r="L29" s="652"/>
      <c r="M29" s="648"/>
      <c r="N29" s="648"/>
      <c r="O29" s="648"/>
      <c r="P29" s="648"/>
      <c r="Q29" s="650"/>
      <c r="R29" s="648"/>
      <c r="S29" s="636"/>
      <c r="T29" s="638"/>
      <c r="U29" s="640"/>
      <c r="V29" s="642"/>
      <c r="W29" s="62"/>
      <c r="X29" s="644"/>
      <c r="Y29" s="62"/>
      <c r="Z29" s="646"/>
      <c r="AA29" s="628"/>
      <c r="AB29" s="630"/>
      <c r="AC29" s="172" t="s">
        <v>498</v>
      </c>
      <c r="AD29" s="172" t="s">
        <v>499</v>
      </c>
      <c r="AE29" s="354" t="s">
        <v>54</v>
      </c>
      <c r="AF29" s="37">
        <f t="shared" si="6"/>
        <v>0.25</v>
      </c>
      <c r="AG29" s="62" t="s">
        <v>195</v>
      </c>
      <c r="AH29" s="37">
        <f t="shared" si="9"/>
        <v>0.15</v>
      </c>
      <c r="AI29" s="37">
        <f t="shared" si="8"/>
        <v>0.4</v>
      </c>
      <c r="AJ29" s="354" t="s">
        <v>196</v>
      </c>
      <c r="AK29" s="363" t="s">
        <v>197</v>
      </c>
      <c r="AL29" s="354" t="s">
        <v>500</v>
      </c>
      <c r="AM29" s="363" t="s">
        <v>23</v>
      </c>
      <c r="AN29" s="354" t="s">
        <v>501</v>
      </c>
      <c r="AO29" s="403" t="s">
        <v>40</v>
      </c>
      <c r="AP29" s="403" t="s">
        <v>486</v>
      </c>
      <c r="AQ29" s="354" t="s">
        <v>502</v>
      </c>
      <c r="AR29" s="403" t="s">
        <v>202</v>
      </c>
      <c r="AS29" s="354" t="s">
        <v>503</v>
      </c>
      <c r="AT29" s="354" t="s">
        <v>204</v>
      </c>
      <c r="AU29" s="354">
        <f>+AV28*AI29</f>
        <v>0.18</v>
      </c>
      <c r="AV29" s="467">
        <f>+AV28-AU29</f>
        <v>0.26999999999999996</v>
      </c>
      <c r="AW29" s="632"/>
      <c r="AX29" s="634"/>
      <c r="AY29" s="169">
        <v>2</v>
      </c>
      <c r="AZ29" s="63" t="s">
        <v>504</v>
      </c>
      <c r="BA29" s="364" t="s">
        <v>505</v>
      </c>
      <c r="BB29" s="123">
        <v>44562</v>
      </c>
      <c r="BC29" s="123">
        <v>44926</v>
      </c>
      <c r="BD29" s="354"/>
      <c r="BE29" s="124">
        <v>44620</v>
      </c>
      <c r="BF29" s="125" t="s">
        <v>506</v>
      </c>
      <c r="BG29" s="166">
        <v>44681</v>
      </c>
      <c r="BH29" s="125" t="s">
        <v>507</v>
      </c>
      <c r="BI29" s="125" t="s">
        <v>70</v>
      </c>
      <c r="BJ29" s="126">
        <v>44742</v>
      </c>
      <c r="BK29" s="126"/>
      <c r="BL29" s="126"/>
      <c r="BM29" s="126">
        <v>44804</v>
      </c>
      <c r="BN29" s="125" t="s">
        <v>508</v>
      </c>
      <c r="BO29" s="126" t="s">
        <v>70</v>
      </c>
      <c r="BP29" s="126">
        <v>44865</v>
      </c>
      <c r="BQ29" s="125" t="s">
        <v>509</v>
      </c>
      <c r="BR29" s="126" t="s">
        <v>510</v>
      </c>
      <c r="BS29" s="126">
        <v>44926</v>
      </c>
      <c r="BT29" s="126"/>
      <c r="BU29" s="155"/>
    </row>
    <row r="30" spans="1:73" s="2" customFormat="1" ht="141" thickBot="1" x14ac:dyDescent="0.3">
      <c r="A30" s="402" t="s">
        <v>187</v>
      </c>
      <c r="B30" s="363" t="s">
        <v>44</v>
      </c>
      <c r="C30" s="363" t="s">
        <v>55</v>
      </c>
      <c r="D30" s="363" t="s">
        <v>76</v>
      </c>
      <c r="E30" s="363" t="s">
        <v>34</v>
      </c>
      <c r="F30" s="403" t="s">
        <v>511</v>
      </c>
      <c r="G30" s="363" t="s">
        <v>512</v>
      </c>
      <c r="H30" s="363" t="s">
        <v>513</v>
      </c>
      <c r="I30" s="403" t="s">
        <v>514</v>
      </c>
      <c r="J30" s="363" t="s">
        <v>63</v>
      </c>
      <c r="K30" s="363">
        <v>0</v>
      </c>
      <c r="L30" s="366">
        <f>IF(J30="Diaria",+(K30/360),IF(J30="Mensual",+(K30/12),IF(J30="Bimestral",+(K30/6),IF(J30="Trimestral",+(K30/4),IF(J30="Semestral",+(K30/2),IF(J30="Anual",+(K30/1),""))))))</f>
        <v>0</v>
      </c>
      <c r="M30" s="363" t="s">
        <v>70</v>
      </c>
      <c r="N30" s="363">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363" t="s">
        <v>84</v>
      </c>
      <c r="P30" s="373">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363" t="s">
        <v>70</v>
      </c>
      <c r="R30" s="363">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359" t="s">
        <v>70</v>
      </c>
      <c r="T30" s="359" t="s">
        <v>70</v>
      </c>
      <c r="U30" s="359">
        <f>+MAX(N30,P30,R30)</f>
        <v>1</v>
      </c>
      <c r="V30" s="401" t="str">
        <f>IF(L30&lt;=20%,"Muy baja",IF(L30&lt;=40%,"Baja",IF(L30&lt;=60%,"Media",IF(L30&lt;=80%,"Alta",IF(L30&lt;=100%,"Muy alta",IF(L30&gt;=100%,"Muy alta",""))))))</f>
        <v>Muy baja</v>
      </c>
      <c r="W30" s="352">
        <f>+IFERROR(VLOOKUP(V30,Fórmula!$F$1:$G$6,2,FALSE),"")</f>
        <v>0.2</v>
      </c>
      <c r="X30" s="149" t="str">
        <f>IF(U30=20%,"Leve",IF(U30=40%,"Menor",IF(U30=60%,"Moderado",IF(U30=80%,"Mayor",IF(U30=100%,"Catastrófico","")))))</f>
        <v>Catastrófico</v>
      </c>
      <c r="Y30" s="352">
        <f>+IFERROR(VLOOKUP(X30,Fórmula!$H$1:$I$6,2,FALSE),"")</f>
        <v>1</v>
      </c>
      <c r="Z30" s="150" t="str">
        <f>+IFERROR(VLOOKUP(V30&amp;X30,Fórmula!$C$2:$D$26,2,FALSE),"")</f>
        <v>Extremo</v>
      </c>
      <c r="AA30" s="352">
        <f>IF(Z30="Bajo",25%,IF(Z30="Moderado",50%,IF(Z30="Alto",75%,IF(Z30="Extremo",100%,""))))</f>
        <v>1</v>
      </c>
      <c r="AB30" s="177" t="s">
        <v>515</v>
      </c>
      <c r="AC30" s="28" t="s">
        <v>516</v>
      </c>
      <c r="AD30" s="28" t="s">
        <v>517</v>
      </c>
      <c r="AE30" s="28" t="s">
        <v>37</v>
      </c>
      <c r="AF30" s="37">
        <f>IF(AE30="Preventivo",25%,IF(AE30="Detectivo",15%,IF(AE30="Correctivo",10%,"")))</f>
        <v>0.15</v>
      </c>
      <c r="AG30" s="403" t="s">
        <v>195</v>
      </c>
      <c r="AH30" s="37">
        <f>IF(AG30="Manual",15%,IF(AG30="Automático",25%,""))</f>
        <v>0.15</v>
      </c>
      <c r="AI30" s="37">
        <f>+AH30+AF30</f>
        <v>0.3</v>
      </c>
      <c r="AJ30" s="403" t="s">
        <v>196</v>
      </c>
      <c r="AK30" s="363" t="s">
        <v>197</v>
      </c>
      <c r="AL30" s="28" t="s">
        <v>518</v>
      </c>
      <c r="AM30" s="363" t="s">
        <v>39</v>
      </c>
      <c r="AN30" s="403"/>
      <c r="AO30" s="403" t="s">
        <v>24</v>
      </c>
      <c r="AP30" s="403" t="s">
        <v>86</v>
      </c>
      <c r="AQ30" s="403" t="s">
        <v>519</v>
      </c>
      <c r="AR30" s="403" t="s">
        <v>202</v>
      </c>
      <c r="AS30" s="403" t="s">
        <v>520</v>
      </c>
      <c r="AT30" s="403" t="s">
        <v>204</v>
      </c>
      <c r="AU30" s="403">
        <f>+AI30*AA30</f>
        <v>0.3</v>
      </c>
      <c r="AV30" s="467">
        <f>+AA30-AU30</f>
        <v>0.7</v>
      </c>
      <c r="AW30" s="151" t="str">
        <f>+IF(C30="Corrupción","Alto",IF(AV30&lt;=25%,"Bajo",IF(AV30&lt;=50%,"Moderado",IF(AV30&lt;=75%,"Alto",IF(AV30&gt;75%,"Extremo","")))))</f>
        <v>Alto</v>
      </c>
      <c r="AX30" s="400" t="s">
        <v>56</v>
      </c>
      <c r="AY30" s="154">
        <v>1</v>
      </c>
      <c r="AZ30" s="13" t="s">
        <v>521</v>
      </c>
      <c r="BA30" s="122" t="str">
        <f>+AS30</f>
        <v>Jefe de Control Disciplinario Interno</v>
      </c>
      <c r="BB30" s="14">
        <v>44743</v>
      </c>
      <c r="BC30" s="25">
        <v>44926</v>
      </c>
      <c r="BD30" s="122" t="str">
        <f>+AQ30</f>
        <v>Informe</v>
      </c>
      <c r="BE30" s="124">
        <v>44620</v>
      </c>
      <c r="BF30" s="125"/>
      <c r="BG30" s="126">
        <v>44681</v>
      </c>
      <c r="BH30" s="127"/>
      <c r="BI30" s="127"/>
      <c r="BJ30" s="126">
        <v>44742</v>
      </c>
      <c r="BK30" s="128"/>
      <c r="BL30" s="127"/>
      <c r="BM30" s="126">
        <v>44804</v>
      </c>
      <c r="BN30" s="127"/>
      <c r="BO30" s="127"/>
      <c r="BP30" s="126">
        <v>44865</v>
      </c>
      <c r="BQ30" s="127" t="s">
        <v>522</v>
      </c>
      <c r="BR30" s="127"/>
      <c r="BS30" s="126">
        <v>44926</v>
      </c>
      <c r="BT30" s="127"/>
      <c r="BU30" s="155"/>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P5:P7"/>
    <mergeCell ref="Q5:Q7"/>
    <mergeCell ref="R5:R7"/>
    <mergeCell ref="A5:A7"/>
    <mergeCell ref="B5:B7"/>
    <mergeCell ref="C5:C7"/>
    <mergeCell ref="D5:D7"/>
    <mergeCell ref="E5:E7"/>
    <mergeCell ref="F5:F7"/>
    <mergeCell ref="M5:M7"/>
    <mergeCell ref="N5:N7"/>
    <mergeCell ref="O5:O7"/>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E12:E13"/>
    <mergeCell ref="F12:F13"/>
    <mergeCell ref="A15:A17"/>
    <mergeCell ref="B15:B17"/>
    <mergeCell ref="C15:C17"/>
    <mergeCell ref="D15:D17"/>
    <mergeCell ref="E15:E17"/>
    <mergeCell ref="F15:F17"/>
    <mergeCell ref="G15:G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W23:AW24"/>
    <mergeCell ref="AX23:AX24"/>
    <mergeCell ref="S23:S24"/>
    <mergeCell ref="T23:T24"/>
    <mergeCell ref="U23:U24"/>
    <mergeCell ref="V23:V24"/>
    <mergeCell ref="W23:W24"/>
    <mergeCell ref="X23:X24"/>
    <mergeCell ref="J25:J27"/>
    <mergeCell ref="K25:K27"/>
    <mergeCell ref="L25:L27"/>
    <mergeCell ref="A25:A27"/>
    <mergeCell ref="B25:B27"/>
    <mergeCell ref="C25:C27"/>
    <mergeCell ref="D25:D27"/>
    <mergeCell ref="E25:E27"/>
    <mergeCell ref="F25:F27"/>
    <mergeCell ref="BB26:BB27"/>
    <mergeCell ref="BC26:BC27"/>
    <mergeCell ref="BD26:BD27"/>
    <mergeCell ref="Y25:Y27"/>
    <mergeCell ref="Z25:Z27"/>
    <mergeCell ref="AA25:AA27"/>
    <mergeCell ref="AB25:AB27"/>
    <mergeCell ref="AW25:AW27"/>
    <mergeCell ref="AX25:AX27"/>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M28:M29"/>
    <mergeCell ref="N28:N29"/>
    <mergeCell ref="O28:O29"/>
    <mergeCell ref="P28:P29"/>
    <mergeCell ref="Q28:Q29"/>
    <mergeCell ref="R28:R29"/>
    <mergeCell ref="G28:G29"/>
    <mergeCell ref="H28:H29"/>
    <mergeCell ref="I28:I29"/>
    <mergeCell ref="J28:J29"/>
    <mergeCell ref="K28:K29"/>
    <mergeCell ref="L28:L29"/>
    <mergeCell ref="AA28:AA29"/>
    <mergeCell ref="AB28:AB29"/>
    <mergeCell ref="AW28:AW29"/>
    <mergeCell ref="AX28:AX29"/>
    <mergeCell ref="S28:S29"/>
    <mergeCell ref="T28:T29"/>
    <mergeCell ref="U28:U29"/>
    <mergeCell ref="V28:V29"/>
    <mergeCell ref="X28:X29"/>
    <mergeCell ref="Z28:Z29"/>
  </mergeCells>
  <conditionalFormatting sqref="U11:V14">
    <cfRule type="containsText" dxfId="1258" priority="270" operator="containsText" text="BAJA">
      <formula>NOT(ISERROR(SEARCH("BAJA",U11)))</formula>
    </cfRule>
    <cfRule type="containsText" dxfId="1257" priority="271" operator="containsText" text="MEDIA">
      <formula>NOT(ISERROR(SEARCH("MEDIA",U11)))</formula>
    </cfRule>
    <cfRule type="containsText" dxfId="1256" priority="272" operator="containsText" text="ALTA">
      <formula>NOT(ISERROR(SEARCH("ALTA",U11)))</formula>
    </cfRule>
  </conditionalFormatting>
  <conditionalFormatting sqref="AB11:AD11">
    <cfRule type="containsText" dxfId="1255" priority="318" operator="containsText" text="BAJA">
      <formula>NOT(ISERROR(SEARCH("BAJA",AB11)))</formula>
    </cfRule>
    <cfRule type="containsText" dxfId="1254" priority="319" operator="containsText" text="MEDIA">
      <formula>NOT(ISERROR(SEARCH("MEDIA",AB11)))</formula>
    </cfRule>
    <cfRule type="containsText" dxfId="1253" priority="320" operator="containsText" text="ALTA">
      <formula>NOT(ISERROR(SEARCH("ALTA",AB11)))</formula>
    </cfRule>
  </conditionalFormatting>
  <conditionalFormatting sqref="AB13:AD14">
    <cfRule type="containsText" dxfId="1252" priority="276" operator="containsText" text="BAJA">
      <formula>NOT(ISERROR(SEARCH("BAJA",AB13)))</formula>
    </cfRule>
    <cfRule type="containsText" dxfId="1251" priority="278" operator="containsText" text="ALTA">
      <formula>NOT(ISERROR(SEARCH("ALTA",AB13)))</formula>
    </cfRule>
    <cfRule type="containsText" dxfId="1250" priority="277" operator="containsText" text="MEDIA">
      <formula>NOT(ISERROR(SEARCH("MEDIA",AB13)))</formula>
    </cfRule>
  </conditionalFormatting>
  <conditionalFormatting sqref="AB12:AF12">
    <cfRule type="containsText" dxfId="1249" priority="302" operator="containsText" text="ALTA">
      <formula>NOT(ISERROR(SEARCH("ALTA",AB12)))</formula>
    </cfRule>
    <cfRule type="containsText" dxfId="1248" priority="300" operator="containsText" text="BAJA">
      <formula>NOT(ISERROR(SEARCH("BAJA",AB12)))</formula>
    </cfRule>
    <cfRule type="containsText" dxfId="1247" priority="301" operator="containsText" text="MEDIA">
      <formula>NOT(ISERROR(SEARCH("MEDIA",AB12)))</formula>
    </cfRule>
  </conditionalFormatting>
  <conditionalFormatting sqref="AC8:AC9">
    <cfRule type="containsText" dxfId="1246" priority="355" operator="containsText" text="BAJA">
      <formula>NOT(ISERROR(SEARCH("BAJA",AC8)))</formula>
    </cfRule>
    <cfRule type="containsText" dxfId="1245" priority="356" operator="containsText" text="MEDIA">
      <formula>NOT(ISERROR(SEARCH("MEDIA",AC8)))</formula>
    </cfRule>
    <cfRule type="containsText" dxfId="1244" priority="357" operator="containsText" text="ALTA">
      <formula>NOT(ISERROR(SEARCH("ALTA",AC8)))</formula>
    </cfRule>
  </conditionalFormatting>
  <conditionalFormatting sqref="AC18:AC25">
    <cfRule type="containsText" dxfId="1243" priority="48" operator="containsText" text="BAJA">
      <formula>NOT(ISERROR(SEARCH("BAJA",AC18)))</formula>
    </cfRule>
    <cfRule type="containsText" dxfId="1242" priority="49" operator="containsText" text="MEDIA">
      <formula>NOT(ISERROR(SEARCH("MEDIA",AC18)))</formula>
    </cfRule>
    <cfRule type="containsText" dxfId="1241" priority="50" operator="containsText" text="ALTA">
      <formula>NOT(ISERROR(SEARCH("ALTA",AC18)))</formula>
    </cfRule>
  </conditionalFormatting>
  <conditionalFormatting sqref="AC28">
    <cfRule type="containsText" dxfId="1240" priority="20" operator="containsText" text="BAJA">
      <formula>NOT(ISERROR(SEARCH("BAJA",AC28)))</formula>
    </cfRule>
    <cfRule type="containsText" dxfId="1239" priority="21" operator="containsText" text="MEDIA">
      <formula>NOT(ISERROR(SEARCH("MEDIA",AC28)))</formula>
    </cfRule>
    <cfRule type="containsText" dxfId="1238" priority="22" operator="containsText" text="ALTA">
      <formula>NOT(ISERROR(SEARCH("ALTA",AC28)))</formula>
    </cfRule>
  </conditionalFormatting>
  <conditionalFormatting sqref="AC30">
    <cfRule type="containsText" dxfId="1237" priority="13" operator="containsText" text="ALTA">
      <formula>NOT(ISERROR(SEARCH("ALTA",AC30)))</formula>
    </cfRule>
    <cfRule type="containsText" dxfId="1236" priority="12" operator="containsText" text="MEDIA">
      <formula>NOT(ISERROR(SEARCH("MEDIA",AC30)))</formula>
    </cfRule>
    <cfRule type="containsText" dxfId="1235" priority="11" operator="containsText" text="BAJA">
      <formula>NOT(ISERROR(SEARCH("BAJA",AC30)))</formula>
    </cfRule>
  </conditionalFormatting>
  <conditionalFormatting sqref="AC4:AD4">
    <cfRule type="containsText" dxfId="1234" priority="582" operator="containsText" text="ALTA">
      <formula>NOT(ISERROR(SEARCH("ALTA",AC4)))</formula>
    </cfRule>
    <cfRule type="containsText" dxfId="1233" priority="581" operator="containsText" text="MEDIA">
      <formula>NOT(ISERROR(SEARCH("MEDIA",AC4)))</formula>
    </cfRule>
    <cfRule type="containsText" dxfId="1232" priority="580" operator="containsText" text="BAJA">
      <formula>NOT(ISERROR(SEARCH("BAJA",AC4)))</formula>
    </cfRule>
  </conditionalFormatting>
  <conditionalFormatting sqref="AC10:AD10">
    <cfRule type="containsText" dxfId="1231" priority="339" operator="containsText" text="BAJA">
      <formula>NOT(ISERROR(SEARCH("BAJA",AC10)))</formula>
    </cfRule>
    <cfRule type="containsText" dxfId="1230" priority="340" operator="containsText" text="MEDIA">
      <formula>NOT(ISERROR(SEARCH("MEDIA",AC10)))</formula>
    </cfRule>
    <cfRule type="containsText" dxfId="1229" priority="341" operator="containsText" text="ALTA">
      <formula>NOT(ISERROR(SEARCH("ALTA",AC10)))</formula>
    </cfRule>
  </conditionalFormatting>
  <conditionalFormatting sqref="AD6">
    <cfRule type="containsText" dxfId="1228" priority="457" operator="containsText" text="ALTA">
      <formula>NOT(ISERROR(SEARCH("ALTA",AD6)))</formula>
    </cfRule>
  </conditionalFormatting>
  <conditionalFormatting sqref="AD15">
    <cfRule type="containsText" dxfId="1227" priority="243" operator="containsText" text="ALTA">
      <formula>NOT(ISERROR(SEARCH("ALTA",AD15)))</formula>
    </cfRule>
    <cfRule type="containsText" dxfId="1226" priority="241" operator="containsText" text="BAJA">
      <formula>NOT(ISERROR(SEARCH("BAJA",AD15)))</formula>
    </cfRule>
    <cfRule type="containsText" dxfId="1225" priority="242" operator="containsText" text="MEDIA">
      <formula>NOT(ISERROR(SEARCH("MEDIA",AD15)))</formula>
    </cfRule>
  </conditionalFormatting>
  <conditionalFormatting sqref="AD23:AD24">
    <cfRule type="containsText" dxfId="1224" priority="81" operator="containsText" text="MEDIA">
      <formula>NOT(ISERROR(SEARCH("MEDIA",AD23)))</formula>
    </cfRule>
    <cfRule type="containsText" dxfId="1223" priority="82" operator="containsText" text="ALTA">
      <formula>NOT(ISERROR(SEARCH("ALTA",AD23)))</formula>
    </cfRule>
    <cfRule type="containsText" dxfId="1222" priority="80" operator="containsText" text="BAJA">
      <formula>NOT(ISERROR(SEARCH("BAJA",AD23)))</formula>
    </cfRule>
  </conditionalFormatting>
  <conditionalFormatting sqref="AD5:AK6">
    <cfRule type="containsText" dxfId="1221" priority="456" operator="containsText" text="MEDIA">
      <formula>NOT(ISERROR(SEARCH("MEDIA",AD5)))</formula>
    </cfRule>
    <cfRule type="containsText" dxfId="1220" priority="455" operator="containsText" text="BAJA">
      <formula>NOT(ISERROR(SEARCH("BAJA",AD5)))</formula>
    </cfRule>
  </conditionalFormatting>
  <conditionalFormatting sqref="AD5:AS5">
    <cfRule type="containsText" dxfId="1219" priority="463" operator="containsText" text="ALTA">
      <formula>NOT(ISERROR(SEARCH("ALTA",AD5)))</formula>
    </cfRule>
  </conditionalFormatting>
  <conditionalFormatting sqref="AF11">
    <cfRule type="containsText" dxfId="1218" priority="315" operator="containsText" text="BAJA">
      <formula>NOT(ISERROR(SEARCH("BAJA",AF11)))</formula>
    </cfRule>
    <cfRule type="containsText" dxfId="1217" priority="316" operator="containsText" text="MEDIA">
      <formula>NOT(ISERROR(SEARCH("MEDIA",AF11)))</formula>
    </cfRule>
    <cfRule type="containsText" dxfId="1216" priority="317" operator="containsText" text="ALTA">
      <formula>NOT(ISERROR(SEARCH("ALTA",AF11)))</formula>
    </cfRule>
  </conditionalFormatting>
  <conditionalFormatting sqref="AF13:AF14">
    <cfRule type="containsText" dxfId="1215" priority="274" operator="containsText" text="MEDIA">
      <formula>NOT(ISERROR(SEARCH("MEDIA",AF13)))</formula>
    </cfRule>
    <cfRule type="containsText" dxfId="1214" priority="275" operator="containsText" text="ALTA">
      <formula>NOT(ISERROR(SEARCH("ALTA",AF13)))</formula>
    </cfRule>
    <cfRule type="containsText" dxfId="1213" priority="273" operator="containsText" text="BAJA">
      <formula>NOT(ISERROR(SEARCH("BAJA",AF13)))</formula>
    </cfRule>
  </conditionalFormatting>
  <conditionalFormatting sqref="AJ6:AK6">
    <cfRule type="containsText" dxfId="1212" priority="460" operator="containsText" text="ALTA">
      <formula>NOT(ISERROR(SEARCH("ALTA",AJ6)))</formula>
    </cfRule>
  </conditionalFormatting>
  <conditionalFormatting sqref="AJ7:AK9">
    <cfRule type="containsText" dxfId="1211" priority="385" operator="containsText" text="MEDIA">
      <formula>NOT(ISERROR(SEARCH("MEDIA",AJ7)))</formula>
    </cfRule>
    <cfRule type="containsText" dxfId="1210" priority="386" operator="containsText" text="ALTA">
      <formula>NOT(ISERROR(SEARCH("ALTA",AJ7)))</formula>
    </cfRule>
    <cfRule type="containsText" dxfId="1209" priority="384" operator="containsText" text="BAJA">
      <formula>NOT(ISERROR(SEARCH("BAJA",AJ7)))</formula>
    </cfRule>
  </conditionalFormatting>
  <conditionalFormatting sqref="AJ18:AK22">
    <cfRule type="containsText" dxfId="1208" priority="184" operator="containsText" text="MEDIA">
      <formula>NOT(ISERROR(SEARCH("MEDIA",AJ18)))</formula>
    </cfRule>
    <cfRule type="containsText" dxfId="1207" priority="185" operator="containsText" text="ALTA">
      <formula>NOT(ISERROR(SEARCH("ALTA",AJ18)))</formula>
    </cfRule>
    <cfRule type="containsText" dxfId="1206" priority="183" operator="containsText" text="BAJA">
      <formula>NOT(ISERROR(SEARCH("BAJA",AJ18)))</formula>
    </cfRule>
  </conditionalFormatting>
  <conditionalFormatting sqref="AJ25:AK27">
    <cfRule type="containsText" dxfId="1205" priority="36" operator="containsText" text="BAJA">
      <formula>NOT(ISERROR(SEARCH("BAJA",AJ25)))</formula>
    </cfRule>
    <cfRule type="containsText" dxfId="1204" priority="37" operator="containsText" text="MEDIA">
      <formula>NOT(ISERROR(SEARCH("MEDIA",AJ25)))</formula>
    </cfRule>
    <cfRule type="containsText" dxfId="1203" priority="38" operator="containsText" text="ALTA">
      <formula>NOT(ISERROR(SEARCH("ALTA",AJ25)))</formula>
    </cfRule>
  </conditionalFormatting>
  <conditionalFormatting sqref="AJ30:AK30">
    <cfRule type="containsText" dxfId="1202" priority="14" operator="containsText" text="BAJA">
      <formula>NOT(ISERROR(SEARCH("BAJA",AJ30)))</formula>
    </cfRule>
    <cfRule type="containsText" dxfId="1201" priority="16" operator="containsText" text="ALTA">
      <formula>NOT(ISERROR(SEARCH("ALTA",AJ30)))</formula>
    </cfRule>
    <cfRule type="containsText" dxfId="1200" priority="15" operator="containsText" text="MEDIA">
      <formula>NOT(ISERROR(SEARCH("MEDIA",AJ30)))</formula>
    </cfRule>
  </conditionalFormatting>
  <conditionalFormatting sqref="AJ4:AL4">
    <cfRule type="containsText" dxfId="1199" priority="577" operator="containsText" text="BAJA">
      <formula>NOT(ISERROR(SEARCH("BAJA",AJ4)))</formula>
    </cfRule>
    <cfRule type="containsText" dxfId="1198" priority="578" operator="containsText" text="MEDIA">
      <formula>NOT(ISERROR(SEARCH("MEDIA",AJ4)))</formula>
    </cfRule>
    <cfRule type="containsText" dxfId="1197" priority="579" operator="containsText" text="ALTA">
      <formula>NOT(ISERROR(SEARCH("ALTA",AJ4)))</formula>
    </cfRule>
  </conditionalFormatting>
  <conditionalFormatting sqref="AJ10:AL10">
    <cfRule type="containsText" dxfId="1196" priority="338" operator="containsText" text="ALTA">
      <formula>NOT(ISERROR(SEARCH("ALTA",AJ10)))</formula>
    </cfRule>
  </conditionalFormatting>
  <conditionalFormatting sqref="AJ15:AN16">
    <cfRule type="containsText" dxfId="1195" priority="232" operator="containsText" text="BAJA">
      <formula>NOT(ISERROR(SEARCH("BAJA",AJ15)))</formula>
    </cfRule>
    <cfRule type="containsText" dxfId="1194" priority="234" operator="containsText" text="ALTA">
      <formula>NOT(ISERROR(SEARCH("ALTA",AJ15)))</formula>
    </cfRule>
    <cfRule type="containsText" dxfId="1193" priority="233" operator="containsText" text="MEDIA">
      <formula>NOT(ISERROR(SEARCH("MEDIA",AJ15)))</formula>
    </cfRule>
  </conditionalFormatting>
  <conditionalFormatting sqref="AJ10:AS10">
    <cfRule type="containsText" dxfId="1192" priority="333" operator="containsText" text="BAJA">
      <formula>NOT(ISERROR(SEARCH("BAJA",AJ10)))</formula>
    </cfRule>
    <cfRule type="containsText" dxfId="1191" priority="334" operator="containsText" text="MEDIA">
      <formula>NOT(ISERROR(SEARCH("MEDIA",AJ10)))</formula>
    </cfRule>
  </conditionalFormatting>
  <conditionalFormatting sqref="AJ23:AS24">
    <cfRule type="containsText" dxfId="1190" priority="100" operator="containsText" text="ALTA">
      <formula>NOT(ISERROR(SEARCH("ALTA",AJ23)))</formula>
    </cfRule>
    <cfRule type="containsText" dxfId="1189" priority="98" operator="containsText" text="BAJA">
      <formula>NOT(ISERROR(SEARCH("BAJA",AJ23)))</formula>
    </cfRule>
    <cfRule type="containsText" dxfId="1188" priority="99" operator="containsText" text="MEDIA">
      <formula>NOT(ISERROR(SEARCH("MEDIA",AJ23)))</formula>
    </cfRule>
  </conditionalFormatting>
  <conditionalFormatting sqref="AK28:AK29">
    <cfRule type="containsText" dxfId="1187" priority="30" operator="containsText" text="BAJA">
      <formula>NOT(ISERROR(SEARCH("BAJA",AK28)))</formula>
    </cfRule>
    <cfRule type="containsText" dxfId="1186" priority="32" operator="containsText" text="ALTA">
      <formula>NOT(ISERROR(SEARCH("ALTA",AK28)))</formula>
    </cfRule>
    <cfRule type="containsText" dxfId="1185" priority="31" operator="containsText" text="MEDIA">
      <formula>NOT(ISERROR(SEARCH("MEDIA",AK28)))</formula>
    </cfRule>
  </conditionalFormatting>
  <conditionalFormatting sqref="AL15:AL16">
    <cfRule type="containsText" dxfId="1184" priority="198" operator="containsText" text="BAJA">
      <formula>NOT(ISERROR(SEARCH("BAJA",AL15)))</formula>
    </cfRule>
    <cfRule type="containsText" dxfId="1183" priority="199" operator="containsText" text="MEDIA">
      <formula>NOT(ISERROR(SEARCH("MEDIA",AL15)))</formula>
    </cfRule>
    <cfRule type="containsText" dxfId="1182" priority="200" operator="containsText" text="ALTA">
      <formula>NOT(ISERROR(SEARCH("ALTA",AL15)))</formula>
    </cfRule>
  </conditionalFormatting>
  <conditionalFormatting sqref="AL23">
    <cfRule type="containsText" dxfId="1181" priority="115" operator="containsText" text="ALTA">
      <formula>NOT(ISERROR(SEARCH("ALTA",AL23)))</formula>
    </cfRule>
    <cfRule type="containsText" dxfId="1180" priority="114" operator="containsText" text="MEDIA">
      <formula>NOT(ISERROR(SEARCH("MEDIA",AL23)))</formula>
    </cfRule>
    <cfRule type="containsText" dxfId="1179" priority="113" operator="containsText" text="BAJA">
      <formula>NOT(ISERROR(SEARCH("BAJA",AL23)))</formula>
    </cfRule>
  </conditionalFormatting>
  <conditionalFormatting sqref="AN4:AN5">
    <cfRule type="containsText" dxfId="1178" priority="464" operator="containsText" text="BAJA">
      <formula>NOT(ISERROR(SEARCH("BAJA",AN4)))</formula>
    </cfRule>
    <cfRule type="containsText" dxfId="1177" priority="465" operator="containsText" text="MEDIA">
      <formula>NOT(ISERROR(SEARCH("MEDIA",AN4)))</formula>
    </cfRule>
    <cfRule type="containsText" dxfId="1176" priority="466" operator="containsText" text="ALTA">
      <formula>NOT(ISERROR(SEARCH("ALTA",AN4)))</formula>
    </cfRule>
  </conditionalFormatting>
  <conditionalFormatting sqref="AN6:AN7">
    <cfRule type="containsText" dxfId="1175" priority="448" operator="containsText" text="ALTA">
      <formula>NOT(ISERROR(SEARCH("ALTA",AN6)))</formula>
    </cfRule>
  </conditionalFormatting>
  <conditionalFormatting sqref="AN8:AN9">
    <cfRule type="containsText" dxfId="1174" priority="352" operator="containsText" text="BAJA">
      <formula>NOT(ISERROR(SEARCH("BAJA",AN8)))</formula>
    </cfRule>
    <cfRule type="containsText" dxfId="1173" priority="353" operator="containsText" text="MEDIA">
      <formula>NOT(ISERROR(SEARCH("MEDIA",AN8)))</formula>
    </cfRule>
    <cfRule type="containsText" dxfId="1172" priority="354" operator="containsText" text="ALTA">
      <formula>NOT(ISERROR(SEARCH("ALTA",AN8)))</formula>
    </cfRule>
  </conditionalFormatting>
  <conditionalFormatting sqref="AN17">
    <cfRule type="containsText" dxfId="1171" priority="202" operator="containsText" text="MEDIA">
      <formula>NOT(ISERROR(SEARCH("MEDIA",AN17)))</formula>
    </cfRule>
    <cfRule type="containsText" dxfId="1170" priority="203" operator="containsText" text="ALTA">
      <formula>NOT(ISERROR(SEARCH("ALTA",AN17)))</formula>
    </cfRule>
    <cfRule type="containsText" dxfId="1169" priority="201" operator="containsText" text="BAJA">
      <formula>NOT(ISERROR(SEARCH("BAJA",AN17)))</formula>
    </cfRule>
  </conditionalFormatting>
  <conditionalFormatting sqref="AN6:AS7">
    <cfRule type="containsText" dxfId="1168" priority="443" operator="containsText" text="BAJA">
      <formula>NOT(ISERROR(SEARCH("BAJA",AN6)))</formula>
    </cfRule>
    <cfRule type="containsText" dxfId="1167" priority="444" operator="containsText" text="MEDIA">
      <formula>NOT(ISERROR(SEARCH("MEDIA",AN6)))</formula>
    </cfRule>
  </conditionalFormatting>
  <conditionalFormatting sqref="AP4">
    <cfRule type="containsText" dxfId="1166" priority="565" operator="containsText" text="BAJA">
      <formula>NOT(ISERROR(SEARCH("BAJA",AP4)))</formula>
    </cfRule>
    <cfRule type="containsText" dxfId="1165" priority="566" operator="containsText" text="MEDIA">
      <formula>NOT(ISERROR(SEARCH("MEDIA",AP4)))</formula>
    </cfRule>
    <cfRule type="containsText" dxfId="1164" priority="567" operator="containsText" text="ALTA">
      <formula>NOT(ISERROR(SEARCH("ALTA",AP4)))</formula>
    </cfRule>
  </conditionalFormatting>
  <conditionalFormatting sqref="AP15:AP16">
    <cfRule type="containsText" dxfId="1163" priority="214" operator="containsText" text="BAJA">
      <formula>NOT(ISERROR(SEARCH("BAJA",AP15)))</formula>
    </cfRule>
    <cfRule type="containsText" dxfId="1162" priority="215" operator="containsText" text="MEDIA">
      <formula>NOT(ISERROR(SEARCH("MEDIA",AP15)))</formula>
    </cfRule>
    <cfRule type="containsText" dxfId="1161" priority="216" operator="containsText" text="ALTA">
      <formula>NOT(ISERROR(SEARCH("ALTA",AP15)))</formula>
    </cfRule>
  </conditionalFormatting>
  <conditionalFormatting sqref="AP23:AQ24">
    <cfRule type="containsText" dxfId="1160" priority="88" operator="containsText" text="ALTA">
      <formula>NOT(ISERROR(SEARCH("ALTA",AP23)))</formula>
    </cfRule>
    <cfRule type="containsText" dxfId="1159" priority="86" operator="containsText" text="BAJA">
      <formula>NOT(ISERROR(SEARCH("BAJA",AP23)))</formula>
    </cfRule>
    <cfRule type="containsText" dxfId="1158" priority="87" operator="containsText" text="MEDIA">
      <formula>NOT(ISERROR(SEARCH("MEDIA",AP23)))</formula>
    </cfRule>
  </conditionalFormatting>
  <conditionalFormatting sqref="AQ5:AQ7">
    <cfRule type="containsText" dxfId="1157" priority="434" operator="containsText" text="BAJA">
      <formula>NOT(ISERROR(SEARCH("BAJA",AQ5)))</formula>
    </cfRule>
    <cfRule type="containsText" dxfId="1156" priority="435" operator="containsText" text="MEDIA">
      <formula>NOT(ISERROR(SEARCH("MEDIA",AQ5)))</formula>
    </cfRule>
    <cfRule type="containsText" dxfId="1155" priority="436" operator="containsText" text="ALTA">
      <formula>NOT(ISERROR(SEARCH("ALTA",AQ5)))</formula>
    </cfRule>
  </conditionalFormatting>
  <conditionalFormatting sqref="AQ10">
    <cfRule type="containsText" dxfId="1154" priority="332" operator="containsText" text="ALTA">
      <formula>NOT(ISERROR(SEARCH("ALTA",AQ10)))</formula>
    </cfRule>
    <cfRule type="containsText" dxfId="1153" priority="330" operator="containsText" text="BAJA">
      <formula>NOT(ISERROR(SEARCH("BAJA",AQ10)))</formula>
    </cfRule>
    <cfRule type="containsText" dxfId="1152" priority="331" operator="containsText" text="MEDIA">
      <formula>NOT(ISERROR(SEARCH("MEDIA",AQ10)))</formula>
    </cfRule>
  </conditionalFormatting>
  <conditionalFormatting sqref="AQ15:AR15">
    <cfRule type="containsText" dxfId="1151" priority="213" operator="containsText" text="ALTA">
      <formula>NOT(ISERROR(SEARCH("ALTA",AQ15)))</formula>
    </cfRule>
    <cfRule type="containsText" dxfId="1150" priority="212" operator="containsText" text="MEDIA">
      <formula>NOT(ISERROR(SEARCH("MEDIA",AQ15)))</formula>
    </cfRule>
    <cfRule type="containsText" dxfId="1149" priority="211" operator="containsText" text="BAJA">
      <formula>NOT(ISERROR(SEARCH("BAJA",AQ15)))</formula>
    </cfRule>
  </conditionalFormatting>
  <conditionalFormatting sqref="AR18">
    <cfRule type="containsText" dxfId="1148" priority="188" operator="containsText" text="ALTA">
      <formula>NOT(ISERROR(SEARCH("ALTA",AR18)))</formula>
    </cfRule>
    <cfRule type="containsText" dxfId="1147" priority="187" operator="containsText" text="MEDIA">
      <formula>NOT(ISERROR(SEARCH("MEDIA",AR18)))</formula>
    </cfRule>
    <cfRule type="containsText" dxfId="1146" priority="186" operator="containsText" text="BAJA">
      <formula>NOT(ISERROR(SEARCH("BAJA",AR18)))</formula>
    </cfRule>
  </conditionalFormatting>
  <conditionalFormatting sqref="AR30">
    <cfRule type="containsText" dxfId="1145" priority="18" operator="containsText" text="MEDIA">
      <formula>NOT(ISERROR(SEARCH("MEDIA",AR30)))</formula>
    </cfRule>
    <cfRule type="containsText" dxfId="1144" priority="19" operator="containsText" text="ALTA">
      <formula>NOT(ISERROR(SEARCH("ALTA",AR30)))</formula>
    </cfRule>
    <cfRule type="containsText" dxfId="1143" priority="17" operator="containsText" text="BAJA">
      <formula>NOT(ISERROR(SEARCH("BAJA",AR30)))</formula>
    </cfRule>
  </conditionalFormatting>
  <conditionalFormatting sqref="AR23:AS23">
    <cfRule type="containsText" dxfId="1142" priority="104" operator="containsText" text="BAJA">
      <formula>NOT(ISERROR(SEARCH("BAJA",AR23)))</formula>
    </cfRule>
    <cfRule type="containsText" dxfId="1141" priority="105" operator="containsText" text="MEDIA">
      <formula>NOT(ISERROR(SEARCH("MEDIA",AR23)))</formula>
    </cfRule>
    <cfRule type="containsText" dxfId="1140" priority="106" operator="containsText" text="ALTA">
      <formula>NOT(ISERROR(SEARCH("ALTA",AR23)))</formula>
    </cfRule>
  </conditionalFormatting>
  <conditionalFormatting sqref="AS4">
    <cfRule type="containsText" dxfId="1139" priority="570" operator="containsText" text="ALTA">
      <formula>NOT(ISERROR(SEARCH("ALTA",AS4)))</formula>
    </cfRule>
    <cfRule type="containsText" dxfId="1138" priority="571" operator="containsText" text="BAJA">
      <formula>NOT(ISERROR(SEARCH("BAJA",AS4)))</formula>
    </cfRule>
    <cfRule type="containsText" dxfId="1137" priority="572" operator="containsText" text="MEDIA">
      <formula>NOT(ISERROR(SEARCH("MEDIA",AS4)))</formula>
    </cfRule>
    <cfRule type="containsText" dxfId="1136" priority="573" operator="containsText" text="ALTA">
      <formula>NOT(ISERROR(SEARCH("ALTA",AS4)))</formula>
    </cfRule>
  </conditionalFormatting>
  <conditionalFormatting sqref="AS4:AS9">
    <cfRule type="containsText" dxfId="1135" priority="359" operator="containsText" text="MEDIA">
      <formula>NOT(ISERROR(SEARCH("MEDIA",AS4)))</formula>
    </cfRule>
    <cfRule type="containsText" dxfId="1134" priority="358" operator="containsText" text="BAJA">
      <formula>NOT(ISERROR(SEARCH("BAJA",AS4)))</formula>
    </cfRule>
  </conditionalFormatting>
  <conditionalFormatting sqref="AS6:AS7">
    <cfRule type="containsText" dxfId="1133" priority="445" operator="containsText" text="ALTA">
      <formula>NOT(ISERROR(SEARCH("ALTA",AS6)))</formula>
    </cfRule>
  </conditionalFormatting>
  <conditionalFormatting sqref="AS8:AS9">
    <cfRule type="containsText" dxfId="1132" priority="360" operator="containsText" text="ALTA">
      <formula>NOT(ISERROR(SEARCH("ALTA",AS8)))</formula>
    </cfRule>
  </conditionalFormatting>
  <conditionalFormatting sqref="AS10">
    <cfRule type="containsText" dxfId="1131" priority="335" operator="containsText" text="ALTA">
      <formula>NOT(ISERROR(SEARCH("ALTA",AS10)))</formula>
    </cfRule>
  </conditionalFormatting>
  <conditionalFormatting sqref="AS15:AS16">
    <cfRule type="containsText" dxfId="1130" priority="230" operator="containsText" text="MEDIA">
      <formula>NOT(ISERROR(SEARCH("MEDIA",AS15)))</formula>
    </cfRule>
    <cfRule type="containsText" dxfId="1129" priority="231" operator="containsText" text="ALTA">
      <formula>NOT(ISERROR(SEARCH("ALTA",AS15)))</formula>
    </cfRule>
    <cfRule type="containsText" dxfId="1128" priority="224" operator="containsText" text="MEDIA">
      <formula>NOT(ISERROR(SEARCH("MEDIA",AS15)))</formula>
    </cfRule>
    <cfRule type="containsText" dxfId="1127" priority="225" operator="containsText" text="ALTA">
      <formula>NOT(ISERROR(SEARCH("ALTA",AS15)))</formula>
    </cfRule>
    <cfRule type="containsText" dxfId="1126" priority="229" operator="containsText" text="BAJA">
      <formula>NOT(ISERROR(SEARCH("BAJA",AS15)))</formula>
    </cfRule>
    <cfRule type="containsText" dxfId="1125" priority="223" operator="containsText" text="BAJA">
      <formula>NOT(ISERROR(SEARCH("BAJA",AS15)))</formula>
    </cfRule>
  </conditionalFormatting>
  <conditionalFormatting sqref="AS16:AS17">
    <cfRule type="containsText" dxfId="1124" priority="196" operator="containsText" text="MEDIA">
      <formula>NOT(ISERROR(SEARCH("MEDIA",AS16)))</formula>
    </cfRule>
    <cfRule type="containsText" dxfId="1123" priority="195" operator="containsText" text="BAJA">
      <formula>NOT(ISERROR(SEARCH("BAJA",AS16)))</formula>
    </cfRule>
    <cfRule type="containsText" dxfId="1122" priority="197" operator="containsText" text="ALTA">
      <formula>NOT(ISERROR(SEARCH("ALTA",AS16)))</formula>
    </cfRule>
  </conditionalFormatting>
  <conditionalFormatting sqref="AS17">
    <cfRule type="containsText" dxfId="1121" priority="194" operator="containsText" text="ALTA">
      <formula>NOT(ISERROR(SEARCH("ALTA",AS17)))</formula>
    </cfRule>
    <cfRule type="containsText" dxfId="1120" priority="192" operator="containsText" text="BAJA">
      <formula>NOT(ISERROR(SEARCH("BAJA",AS17)))</formula>
    </cfRule>
    <cfRule type="containsText" dxfId="1119" priority="193" operator="containsText" text="MEDIA">
      <formula>NOT(ISERROR(SEARCH("MEDIA",AS17)))</formula>
    </cfRule>
  </conditionalFormatting>
  <conditionalFormatting sqref="AS17:AS20">
    <cfRule type="containsText" dxfId="1118" priority="145" operator="containsText" text="BAJA">
      <formula>NOT(ISERROR(SEARCH("BAJA",AS17)))</formula>
    </cfRule>
    <cfRule type="containsText" dxfId="1117" priority="146" operator="containsText" text="MEDIA">
      <formula>NOT(ISERROR(SEARCH("MEDIA",AS17)))</formula>
    </cfRule>
    <cfRule type="containsText" dxfId="1116" priority="147" operator="containsText" text="ALTA">
      <formula>NOT(ISERROR(SEARCH("ALTA",AS17)))</formula>
    </cfRule>
  </conditionalFormatting>
  <conditionalFormatting sqref="AS24">
    <cfRule type="containsText" dxfId="1115" priority="101" operator="containsText" text="BAJA">
      <formula>NOT(ISERROR(SEARCH("BAJA",AS24)))</formula>
    </cfRule>
    <cfRule type="containsText" dxfId="1114" priority="102" operator="containsText" text="MEDIA">
      <formula>NOT(ISERROR(SEARCH("MEDIA",AS24)))</formula>
    </cfRule>
    <cfRule type="containsText" dxfId="1113" priority="103" operator="containsText" text="ALTA">
      <formula>NOT(ISERROR(SEARCH("ALTA",AS24)))</formula>
    </cfRule>
  </conditionalFormatting>
  <conditionalFormatting sqref="AS25:AS27">
    <cfRule type="containsText" dxfId="1112" priority="35" operator="containsText" text="ALTA">
      <formula>NOT(ISERROR(SEARCH("ALTA",AS25)))</formula>
    </cfRule>
  </conditionalFormatting>
  <conditionalFormatting sqref="AS25:AV27">
    <cfRule type="containsText" dxfId="1111" priority="34" operator="containsText" text="MEDIA">
      <formula>NOT(ISERROR(SEARCH("MEDIA",AS25)))</formula>
    </cfRule>
    <cfRule type="containsText" dxfId="1110" priority="33" operator="containsText" text="BAJA">
      <formula>NOT(ISERROR(SEARCH("BAJA",AS25)))</formula>
    </cfRule>
  </conditionalFormatting>
  <conditionalFormatting sqref="AU4:AV5">
    <cfRule type="containsText" dxfId="1109" priority="477" operator="containsText" text="BAJA">
      <formula>NOT(ISERROR(SEARCH("BAJA",AU4)))</formula>
    </cfRule>
    <cfRule type="containsText" dxfId="1108" priority="478" operator="containsText" text="MEDIA">
      <formula>NOT(ISERROR(SEARCH("MEDIA",AU4)))</formula>
    </cfRule>
    <cfRule type="containsText" dxfId="1107" priority="479" operator="containsText" text="ALTA">
      <formula>NOT(ISERROR(SEARCH("ALTA",AU4)))</formula>
    </cfRule>
  </conditionalFormatting>
  <conditionalFormatting sqref="AU4:AV8">
    <cfRule type="cellIs" dxfId="1106" priority="380" operator="between">
      <formula>0%</formula>
      <formula>25%</formula>
    </cfRule>
    <cfRule type="cellIs" dxfId="1105" priority="379" operator="between">
      <formula>26%</formula>
      <formula>50%</formula>
    </cfRule>
    <cfRule type="cellIs" dxfId="1104" priority="378" operator="between">
      <formula>51%</formula>
      <formula>75%</formula>
    </cfRule>
    <cfRule type="cellIs" dxfId="1103" priority="377" operator="greaterThan">
      <formula>75%</formula>
    </cfRule>
  </conditionalFormatting>
  <conditionalFormatting sqref="AU8:AV8">
    <cfRule type="containsText" dxfId="1102" priority="388" operator="containsText" text="MEDIA">
      <formula>NOT(ISERROR(SEARCH("MEDIA",AU8)))</formula>
    </cfRule>
    <cfRule type="containsText" dxfId="1101" priority="389" operator="containsText" text="ALTA">
      <formula>NOT(ISERROR(SEARCH("ALTA",AU8)))</formula>
    </cfRule>
    <cfRule type="containsText" dxfId="1100" priority="387" operator="containsText" text="BAJA">
      <formula>NOT(ISERROR(SEARCH("BAJA",AU8)))</formula>
    </cfRule>
  </conditionalFormatting>
  <conditionalFormatting sqref="AU9:AV9">
    <cfRule type="containsText" dxfId="1099" priority="375" operator="containsText" text="MEDIA">
      <formula>NOT(ISERROR(SEARCH("MEDIA",AU9)))</formula>
    </cfRule>
    <cfRule type="containsText" dxfId="1098" priority="374" operator="containsText" text="BAJA">
      <formula>NOT(ISERROR(SEARCH("BAJA",AU9)))</formula>
    </cfRule>
    <cfRule type="containsText" dxfId="1097" priority="376" operator="containsText" text="ALTA">
      <formula>NOT(ISERROR(SEARCH("ALTA",AU9)))</formula>
    </cfRule>
  </conditionalFormatting>
  <conditionalFormatting sqref="AU10:AV10">
    <cfRule type="containsText" dxfId="1096" priority="351" operator="containsText" text="ALTA">
      <formula>NOT(ISERROR(SEARCH("ALTA",AU10)))</formula>
    </cfRule>
    <cfRule type="containsText" dxfId="1095" priority="350" operator="containsText" text="MEDIA">
      <formula>NOT(ISERROR(SEARCH("MEDIA",AU10)))</formula>
    </cfRule>
    <cfRule type="containsText" dxfId="1094" priority="349" operator="containsText" text="BAJA">
      <formula>NOT(ISERROR(SEARCH("BAJA",AU10)))</formula>
    </cfRule>
    <cfRule type="cellIs" dxfId="1093" priority="345" operator="between">
      <formula>0%</formula>
      <formula>25%</formula>
    </cfRule>
    <cfRule type="cellIs" dxfId="1092" priority="344" operator="between">
      <formula>26%</formula>
      <formula>50%</formula>
    </cfRule>
    <cfRule type="cellIs" dxfId="1091" priority="343" operator="between">
      <formula>51%</formula>
      <formula>75%</formula>
    </cfRule>
    <cfRule type="cellIs" dxfId="1090" priority="342" operator="greaterThan">
      <formula>75%</formula>
    </cfRule>
  </conditionalFormatting>
  <conditionalFormatting sqref="AU15:AV24">
    <cfRule type="containsText" dxfId="1089" priority="120" operator="containsText" text="BAJA">
      <formula>NOT(ISERROR(SEARCH("BAJA",AU15)))</formula>
    </cfRule>
    <cfRule type="containsText" dxfId="1088" priority="121" operator="containsText" text="MEDIA">
      <formula>NOT(ISERROR(SEARCH("MEDIA",AU15)))</formula>
    </cfRule>
    <cfRule type="containsText" dxfId="1087" priority="122" operator="containsText" text="ALTA">
      <formula>NOT(ISERROR(SEARCH("ALTA",AU15)))</formula>
    </cfRule>
  </conditionalFormatting>
  <conditionalFormatting sqref="AU25:AV27">
    <cfRule type="containsText" dxfId="1086" priority="60" operator="containsText" text="ALTA">
      <formula>NOT(ISERROR(SEARCH("ALTA",AU25)))</formula>
    </cfRule>
  </conditionalFormatting>
  <conditionalFormatting sqref="AU30:AV30">
    <cfRule type="containsText" dxfId="1085" priority="7" operator="containsText" text="ALTA">
      <formula>NOT(ISERROR(SEARCH("ALTA",AU30)))</formula>
    </cfRule>
    <cfRule type="containsText" dxfId="1084" priority="6" operator="containsText" text="MEDIA">
      <formula>NOT(ISERROR(SEARCH("MEDIA",AU30)))</formula>
    </cfRule>
    <cfRule type="containsText" dxfId="1083" priority="5" operator="containsText" text="BAJA">
      <formula>NOT(ISERROR(SEARCH("BAJA",AU30)))</formula>
    </cfRule>
  </conditionalFormatting>
  <conditionalFormatting sqref="AV9">
    <cfRule type="cellIs" dxfId="1082" priority="373" operator="between">
      <formula>0%</formula>
      <formula>25%</formula>
    </cfRule>
    <cfRule type="cellIs" dxfId="1081" priority="372" operator="between">
      <formula>26%</formula>
      <formula>50%</formula>
    </cfRule>
    <cfRule type="cellIs" dxfId="1080" priority="370" operator="greaterThan">
      <formula>75%</formula>
    </cfRule>
    <cfRule type="cellIs" dxfId="1079" priority="371" operator="between">
      <formula>51%</formula>
      <formula>75%</formula>
    </cfRule>
  </conditionalFormatting>
  <conditionalFormatting sqref="AV15:AV30">
    <cfRule type="cellIs" dxfId="1078" priority="4" operator="between">
      <formula>0%</formula>
      <formula>25%</formula>
    </cfRule>
    <cfRule type="cellIs" dxfId="1077" priority="3" operator="between">
      <formula>26%</formula>
      <formula>50%</formula>
    </cfRule>
    <cfRule type="cellIs" dxfId="1076" priority="2" operator="between">
      <formula>51%</formula>
      <formula>75%</formula>
    </cfRule>
    <cfRule type="cellIs" dxfId="1075" priority="1" operator="greaterThan">
      <formula>75%</formula>
    </cfRule>
  </conditionalFormatting>
  <conditionalFormatting sqref="AV28:AV29">
    <cfRule type="containsText" dxfId="1074" priority="29" operator="containsText" text="ALTA">
      <formula>NOT(ISERROR(SEARCH("ALTA",AV28)))</formula>
    </cfRule>
    <cfRule type="containsText" dxfId="1073" priority="28" operator="containsText" text="MEDIA">
      <formula>NOT(ISERROR(SEARCH("MEDIA",AV28)))</formula>
    </cfRule>
    <cfRule type="containsText" dxfId="1072" priority="27" operator="containsText" text="BAJA">
      <formula>NOT(ISERROR(SEARCH("BAJA",AV28)))</formula>
    </cfRule>
  </conditionalFormatting>
  <conditionalFormatting sqref="BA20">
    <cfRule type="containsText" dxfId="1071" priority="142" operator="containsText" text="BAJA">
      <formula>NOT(ISERROR(SEARCH("BAJA",BA20)))</formula>
    </cfRule>
    <cfRule type="containsText" dxfId="1070" priority="143" operator="containsText" text="MEDIA">
      <formula>NOT(ISERROR(SEARCH("MEDIA",BA20)))</formula>
    </cfRule>
    <cfRule type="containsText" dxfId="1069"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B17"/>
  <sheetViews>
    <sheetView topLeftCell="V1" zoomScale="73" zoomScaleNormal="70" workbookViewId="0">
      <pane ySplit="3" topLeftCell="A16" activePane="bottomLeft" state="frozen"/>
      <selection activeCell="G4" sqref="G4:G13"/>
      <selection pane="bottomLeft" activeCell="AC17" sqref="AC17"/>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47" width="21.85546875" style="2" customWidth="1"/>
    <col min="48" max="48" width="14.85546875" style="71" hidden="1" customWidth="1"/>
    <col min="49" max="50" width="41.7109375" style="1" hidden="1" customWidth="1"/>
    <col min="51" max="51" width="14.85546875" style="1" hidden="1" customWidth="1"/>
    <col min="52" max="52" width="35" style="1" hidden="1" customWidth="1"/>
    <col min="53" max="53" width="27.42578125" style="1" hidden="1" customWidth="1"/>
    <col min="54" max="54" width="14.85546875" style="1" hidden="1" customWidth="1"/>
    <col min="55" max="55" width="29.5703125" style="1" hidden="1" customWidth="1"/>
    <col min="56" max="56" width="19.7109375" style="1" hidden="1" customWidth="1"/>
    <col min="57" max="57" width="12.5703125" style="1" customWidth="1"/>
    <col min="58" max="58" width="32" style="1" customWidth="1"/>
    <col min="59" max="59" width="26.28515625" style="1" customWidth="1"/>
    <col min="60" max="60" width="35.140625" style="1" customWidth="1"/>
    <col min="61" max="61" width="35.42578125" style="1" customWidth="1"/>
    <col min="62" max="62" width="11.5703125" style="1"/>
    <col min="63" max="63" width="26.7109375" style="1" customWidth="1"/>
    <col min="64" max="64" width="22.7109375" style="1" customWidth="1"/>
    <col min="65" max="65" width="35" style="1" customWidth="1"/>
    <col min="66" max="66" width="34" style="1" customWidth="1"/>
    <col min="67" max="67" width="11.5703125" style="1"/>
    <col min="68" max="68" width="23.28515625" style="1" customWidth="1"/>
    <col min="69" max="69" width="22.42578125" style="1" customWidth="1"/>
    <col min="70" max="70" width="30.42578125" style="1" customWidth="1"/>
    <col min="71" max="71" width="35.28515625" style="1" customWidth="1"/>
    <col min="72" max="248" width="11.5703125" style="1"/>
    <col min="249" max="249" width="21.85546875" style="1" customWidth="1"/>
    <col min="250" max="250" width="13.85546875" style="1" customWidth="1"/>
    <col min="251" max="251" width="38.7109375" style="1" customWidth="1"/>
    <col min="252" max="252" width="3" style="1" bestFit="1" customWidth="1"/>
    <col min="253" max="253" width="32.28515625" style="1" customWidth="1"/>
    <col min="254" max="254" width="46.28515625" style="1" customWidth="1"/>
    <col min="255" max="255" width="19" style="1" customWidth="1"/>
    <col min="256" max="256" width="0" style="1" hidden="1" customWidth="1"/>
    <col min="257" max="257" width="17.7109375" style="1" customWidth="1"/>
    <col min="258" max="258" width="0" style="1" hidden="1" customWidth="1"/>
    <col min="259" max="259" width="22.28515625" style="1" customWidth="1"/>
    <col min="260" max="260" width="5.28515625" style="1" customWidth="1"/>
    <col min="261" max="261" width="36.28515625" style="1" customWidth="1"/>
    <col min="262" max="262" width="5.7109375" style="1" customWidth="1"/>
    <col min="263" max="263" width="0" style="1" hidden="1" customWidth="1"/>
    <col min="264" max="264" width="20.7109375" style="1" customWidth="1"/>
    <col min="265" max="265" width="4.85546875" style="1" customWidth="1"/>
    <col min="266" max="266" width="0" style="1" hidden="1" customWidth="1"/>
    <col min="267" max="267" width="24.7109375" style="1" customWidth="1"/>
    <col min="268" max="268" width="12.28515625" style="1" customWidth="1"/>
    <col min="269" max="269" width="0" style="1" hidden="1" customWidth="1"/>
    <col min="270" max="270" width="3.42578125" style="1" customWidth="1"/>
    <col min="271" max="271" width="0" style="1" hidden="1" customWidth="1"/>
    <col min="272" max="272" width="17.7109375" style="1" customWidth="1"/>
    <col min="273" max="273" width="3.42578125" style="1" customWidth="1"/>
    <col min="274" max="274" width="0" style="1" hidden="1" customWidth="1"/>
    <col min="275" max="275" width="23.7109375" style="1" customWidth="1"/>
    <col min="276" max="276" width="10" style="1" customWidth="1"/>
    <col min="277" max="277" width="0" style="1" hidden="1" customWidth="1"/>
    <col min="278" max="279" width="14.7109375" style="1" customWidth="1"/>
    <col min="280" max="280" width="12.85546875" style="1" customWidth="1"/>
    <col min="281" max="281" width="3.28515625" style="1" customWidth="1"/>
    <col min="282" max="282" width="30.28515625" style="1" customWidth="1"/>
    <col min="283" max="283" width="5" style="1" customWidth="1"/>
    <col min="284" max="284" width="0" style="1" hidden="1" customWidth="1"/>
    <col min="285" max="285" width="14.28515625" style="1" customWidth="1"/>
    <col min="286" max="286" width="5.7109375" style="1" customWidth="1"/>
    <col min="287" max="287" width="0" style="1" hidden="1" customWidth="1"/>
    <col min="288" max="288" width="17.28515625" style="1" customWidth="1"/>
    <col min="289" max="289" width="12.7109375" style="1" customWidth="1"/>
    <col min="290" max="290" width="0" style="1" hidden="1" customWidth="1"/>
    <col min="291" max="291" width="5.28515625" style="1" customWidth="1"/>
    <col min="292" max="292" width="0" style="1" hidden="1" customWidth="1"/>
    <col min="293" max="293" width="17" style="1" customWidth="1"/>
    <col min="294" max="294" width="6.28515625" style="1" customWidth="1"/>
    <col min="295" max="295" width="0" style="1" hidden="1" customWidth="1"/>
    <col min="296" max="296" width="14.28515625" style="1" customWidth="1"/>
    <col min="297" max="297" width="7.5703125" style="1" customWidth="1"/>
    <col min="298" max="298" width="0" style="1" hidden="1" customWidth="1"/>
    <col min="299" max="300" width="14.28515625" style="1" customWidth="1"/>
    <col min="301" max="301" width="20.85546875" style="1" customWidth="1"/>
    <col min="302" max="302" width="14.42578125" style="1" customWidth="1"/>
    <col min="303" max="303" width="15" style="1" customWidth="1"/>
    <col min="304" max="304" width="2.7109375" style="1" customWidth="1"/>
    <col min="305" max="305" width="11.7109375" style="1" customWidth="1"/>
    <col min="306" max="306" width="11.5703125" style="1" customWidth="1"/>
    <col min="307" max="307" width="2.28515625" style="1" customWidth="1"/>
    <col min="308" max="308" width="41" style="1" customWidth="1"/>
    <col min="309" max="309" width="14.28515625" style="1" customWidth="1"/>
    <col min="310" max="311" width="11.5703125" style="1" customWidth="1"/>
    <col min="312" max="312" width="21.85546875" style="1" customWidth="1"/>
    <col min="313" max="504" width="11.5703125" style="1"/>
    <col min="505" max="505" width="21.85546875" style="1" customWidth="1"/>
    <col min="506" max="506" width="13.85546875" style="1" customWidth="1"/>
    <col min="507" max="507" width="38.7109375" style="1" customWidth="1"/>
    <col min="508" max="508" width="3" style="1" bestFit="1" customWidth="1"/>
    <col min="509" max="509" width="32.28515625" style="1" customWidth="1"/>
    <col min="510" max="510" width="46.28515625" style="1" customWidth="1"/>
    <col min="511" max="511" width="19" style="1" customWidth="1"/>
    <col min="512" max="512" width="0" style="1" hidden="1" customWidth="1"/>
    <col min="513" max="513" width="17.7109375" style="1" customWidth="1"/>
    <col min="514" max="514" width="0" style="1" hidden="1" customWidth="1"/>
    <col min="515" max="515" width="22.28515625" style="1" customWidth="1"/>
    <col min="516" max="516" width="5.28515625" style="1" customWidth="1"/>
    <col min="517" max="517" width="36.28515625" style="1" customWidth="1"/>
    <col min="518" max="518" width="5.7109375" style="1" customWidth="1"/>
    <col min="519" max="519" width="0" style="1" hidden="1" customWidth="1"/>
    <col min="520" max="520" width="20.7109375" style="1" customWidth="1"/>
    <col min="521" max="521" width="4.85546875" style="1" customWidth="1"/>
    <col min="522" max="522" width="0" style="1" hidden="1" customWidth="1"/>
    <col min="523" max="523" width="24.7109375" style="1" customWidth="1"/>
    <col min="524" max="524" width="12.28515625" style="1" customWidth="1"/>
    <col min="525" max="525" width="0" style="1" hidden="1" customWidth="1"/>
    <col min="526" max="526" width="3.42578125" style="1" customWidth="1"/>
    <col min="527" max="527" width="0" style="1" hidden="1" customWidth="1"/>
    <col min="528" max="528" width="17.7109375" style="1" customWidth="1"/>
    <col min="529" max="529" width="3.42578125" style="1" customWidth="1"/>
    <col min="530" max="530" width="0" style="1" hidden="1" customWidth="1"/>
    <col min="531" max="531" width="23.7109375" style="1" customWidth="1"/>
    <col min="532" max="532" width="10" style="1" customWidth="1"/>
    <col min="533" max="533" width="0" style="1" hidden="1" customWidth="1"/>
    <col min="534" max="535" width="14.7109375" style="1" customWidth="1"/>
    <col min="536" max="536" width="12.85546875" style="1" customWidth="1"/>
    <col min="537" max="537" width="3.28515625" style="1" customWidth="1"/>
    <col min="538" max="538" width="30.28515625" style="1" customWidth="1"/>
    <col min="539" max="539" width="5" style="1" customWidth="1"/>
    <col min="540" max="540" width="0" style="1" hidden="1" customWidth="1"/>
    <col min="541" max="541" width="14.28515625" style="1" customWidth="1"/>
    <col min="542" max="542" width="5.7109375" style="1" customWidth="1"/>
    <col min="543" max="543" width="0" style="1" hidden="1" customWidth="1"/>
    <col min="544" max="544" width="17.28515625" style="1" customWidth="1"/>
    <col min="545" max="545" width="12.7109375" style="1" customWidth="1"/>
    <col min="546" max="546" width="0" style="1" hidden="1" customWidth="1"/>
    <col min="547" max="547" width="5.28515625" style="1" customWidth="1"/>
    <col min="548" max="548" width="0" style="1" hidden="1" customWidth="1"/>
    <col min="549" max="549" width="17" style="1" customWidth="1"/>
    <col min="550" max="550" width="6.28515625" style="1" customWidth="1"/>
    <col min="551" max="551" width="0" style="1" hidden="1" customWidth="1"/>
    <col min="552" max="552" width="14.28515625" style="1" customWidth="1"/>
    <col min="553" max="553" width="7.5703125" style="1" customWidth="1"/>
    <col min="554" max="554" width="0" style="1" hidden="1" customWidth="1"/>
    <col min="555" max="556" width="14.28515625" style="1" customWidth="1"/>
    <col min="557" max="557" width="20.85546875" style="1" customWidth="1"/>
    <col min="558" max="558" width="14.42578125" style="1" customWidth="1"/>
    <col min="559" max="559" width="15" style="1" customWidth="1"/>
    <col min="560" max="560" width="2.7109375" style="1" customWidth="1"/>
    <col min="561" max="561" width="11.7109375" style="1" customWidth="1"/>
    <col min="562" max="562" width="11.5703125" style="1" customWidth="1"/>
    <col min="563" max="563" width="2.28515625" style="1" customWidth="1"/>
    <col min="564" max="564" width="41" style="1" customWidth="1"/>
    <col min="565" max="565" width="14.28515625" style="1" customWidth="1"/>
    <col min="566" max="567" width="11.5703125" style="1" customWidth="1"/>
    <col min="568" max="568" width="21.85546875" style="1" customWidth="1"/>
    <col min="569" max="760" width="11.5703125" style="1"/>
    <col min="761" max="761" width="21.85546875" style="1" customWidth="1"/>
    <col min="762" max="762" width="13.85546875" style="1" customWidth="1"/>
    <col min="763" max="763" width="38.7109375" style="1" customWidth="1"/>
    <col min="764" max="764" width="3" style="1" bestFit="1" customWidth="1"/>
    <col min="765" max="765" width="32.28515625" style="1" customWidth="1"/>
    <col min="766" max="766" width="46.28515625" style="1" customWidth="1"/>
    <col min="767" max="767" width="19" style="1" customWidth="1"/>
    <col min="768" max="768" width="0" style="1" hidden="1" customWidth="1"/>
    <col min="769" max="769" width="17.7109375" style="1" customWidth="1"/>
    <col min="770" max="770" width="0" style="1" hidden="1" customWidth="1"/>
    <col min="771" max="771" width="22.28515625" style="1" customWidth="1"/>
    <col min="772" max="772" width="5.28515625" style="1" customWidth="1"/>
    <col min="773" max="773" width="36.28515625" style="1" customWidth="1"/>
    <col min="774" max="774" width="5.7109375" style="1" customWidth="1"/>
    <col min="775" max="775" width="0" style="1" hidden="1" customWidth="1"/>
    <col min="776" max="776" width="20.7109375" style="1" customWidth="1"/>
    <col min="777" max="777" width="4.85546875" style="1" customWidth="1"/>
    <col min="778" max="778" width="0" style="1" hidden="1" customWidth="1"/>
    <col min="779" max="779" width="24.7109375" style="1" customWidth="1"/>
    <col min="780" max="780" width="12.28515625" style="1" customWidth="1"/>
    <col min="781" max="781" width="0" style="1" hidden="1" customWidth="1"/>
    <col min="782" max="782" width="3.42578125" style="1" customWidth="1"/>
    <col min="783" max="783" width="0" style="1" hidden="1" customWidth="1"/>
    <col min="784" max="784" width="17.7109375" style="1" customWidth="1"/>
    <col min="785" max="785" width="3.42578125" style="1" customWidth="1"/>
    <col min="786" max="786" width="0" style="1" hidden="1" customWidth="1"/>
    <col min="787" max="787" width="23.7109375" style="1" customWidth="1"/>
    <col min="788" max="788" width="10" style="1" customWidth="1"/>
    <col min="789" max="789" width="0" style="1" hidden="1" customWidth="1"/>
    <col min="790" max="791" width="14.7109375" style="1" customWidth="1"/>
    <col min="792" max="792" width="12.85546875" style="1" customWidth="1"/>
    <col min="793" max="793" width="3.28515625" style="1" customWidth="1"/>
    <col min="794" max="794" width="30.28515625" style="1" customWidth="1"/>
    <col min="795" max="795" width="5" style="1" customWidth="1"/>
    <col min="796" max="796" width="0" style="1" hidden="1" customWidth="1"/>
    <col min="797" max="797" width="14.28515625" style="1" customWidth="1"/>
    <col min="798" max="798" width="5.7109375" style="1" customWidth="1"/>
    <col min="799" max="799" width="0" style="1" hidden="1" customWidth="1"/>
    <col min="800" max="800" width="17.28515625" style="1" customWidth="1"/>
    <col min="801" max="801" width="12.7109375" style="1" customWidth="1"/>
    <col min="802" max="802" width="0" style="1" hidden="1" customWidth="1"/>
    <col min="803" max="803" width="5.28515625" style="1" customWidth="1"/>
    <col min="804" max="804" width="0" style="1" hidden="1" customWidth="1"/>
    <col min="805" max="805" width="17" style="1" customWidth="1"/>
    <col min="806" max="806" width="6.28515625" style="1" customWidth="1"/>
    <col min="807" max="807" width="0" style="1" hidden="1" customWidth="1"/>
    <col min="808" max="808" width="14.28515625" style="1" customWidth="1"/>
    <col min="809" max="809" width="7.5703125" style="1" customWidth="1"/>
    <col min="810" max="810" width="0" style="1" hidden="1" customWidth="1"/>
    <col min="811" max="812" width="14.28515625" style="1" customWidth="1"/>
    <col min="813" max="813" width="20.85546875" style="1" customWidth="1"/>
    <col min="814" max="814" width="14.42578125" style="1" customWidth="1"/>
    <col min="815" max="815" width="15" style="1" customWidth="1"/>
    <col min="816" max="816" width="2.7109375" style="1" customWidth="1"/>
    <col min="817" max="817" width="11.7109375" style="1" customWidth="1"/>
    <col min="818" max="818" width="11.5703125" style="1" customWidth="1"/>
    <col min="819" max="819" width="2.28515625" style="1" customWidth="1"/>
    <col min="820" max="820" width="41" style="1" customWidth="1"/>
    <col min="821" max="821" width="14.28515625" style="1" customWidth="1"/>
    <col min="822" max="823" width="11.5703125" style="1" customWidth="1"/>
    <col min="824" max="824" width="21.85546875" style="1" customWidth="1"/>
    <col min="825" max="1016" width="11.5703125" style="1"/>
    <col min="1017" max="1017" width="21.85546875" style="1" customWidth="1"/>
    <col min="1018" max="1018" width="13.85546875" style="1" customWidth="1"/>
    <col min="1019" max="1019" width="38.7109375" style="1" customWidth="1"/>
    <col min="1020" max="1020" width="3" style="1" bestFit="1" customWidth="1"/>
    <col min="1021" max="1021" width="32.28515625" style="1" customWidth="1"/>
    <col min="1022" max="1022" width="46.28515625" style="1" customWidth="1"/>
    <col min="1023" max="1023" width="19" style="1" customWidth="1"/>
    <col min="1024" max="1024" width="0" style="1" hidden="1" customWidth="1"/>
    <col min="1025" max="1025" width="17.7109375" style="1" customWidth="1"/>
    <col min="1026" max="1026" width="0" style="1" hidden="1" customWidth="1"/>
    <col min="1027" max="1027" width="22.28515625" style="1" customWidth="1"/>
    <col min="1028" max="1028" width="5.28515625" style="1" customWidth="1"/>
    <col min="1029" max="1029" width="36.28515625" style="1" customWidth="1"/>
    <col min="1030" max="1030" width="5.7109375" style="1" customWidth="1"/>
    <col min="1031" max="1031" width="0" style="1" hidden="1" customWidth="1"/>
    <col min="1032" max="1032" width="20.7109375" style="1" customWidth="1"/>
    <col min="1033" max="1033" width="4.85546875" style="1" customWidth="1"/>
    <col min="1034" max="1034" width="0" style="1" hidden="1" customWidth="1"/>
    <col min="1035" max="1035" width="24.7109375" style="1" customWidth="1"/>
    <col min="1036" max="1036" width="12.28515625" style="1" customWidth="1"/>
    <col min="1037" max="1037" width="0" style="1" hidden="1" customWidth="1"/>
    <col min="1038" max="1038" width="3.42578125" style="1" customWidth="1"/>
    <col min="1039" max="1039" width="0" style="1" hidden="1" customWidth="1"/>
    <col min="1040" max="1040" width="17.7109375" style="1" customWidth="1"/>
    <col min="1041" max="1041" width="3.42578125" style="1" customWidth="1"/>
    <col min="1042" max="1042" width="0" style="1" hidden="1" customWidth="1"/>
    <col min="1043" max="1043" width="23.7109375" style="1" customWidth="1"/>
    <col min="1044" max="1044" width="10" style="1" customWidth="1"/>
    <col min="1045" max="1045" width="0" style="1" hidden="1" customWidth="1"/>
    <col min="1046" max="1047" width="14.7109375" style="1" customWidth="1"/>
    <col min="1048" max="1048" width="12.85546875" style="1" customWidth="1"/>
    <col min="1049" max="1049" width="3.28515625" style="1" customWidth="1"/>
    <col min="1050" max="1050" width="30.28515625" style="1" customWidth="1"/>
    <col min="1051" max="1051" width="5" style="1" customWidth="1"/>
    <col min="1052" max="1052" width="0" style="1" hidden="1" customWidth="1"/>
    <col min="1053" max="1053" width="14.28515625" style="1" customWidth="1"/>
    <col min="1054" max="1054" width="5.7109375" style="1" customWidth="1"/>
    <col min="1055" max="1055" width="0" style="1" hidden="1" customWidth="1"/>
    <col min="1056" max="1056" width="17.28515625" style="1" customWidth="1"/>
    <col min="1057" max="1057" width="12.7109375" style="1" customWidth="1"/>
    <col min="1058" max="1058" width="0" style="1" hidden="1" customWidth="1"/>
    <col min="1059" max="1059" width="5.28515625" style="1" customWidth="1"/>
    <col min="1060" max="1060" width="0" style="1" hidden="1" customWidth="1"/>
    <col min="1061" max="1061" width="17" style="1" customWidth="1"/>
    <col min="1062" max="1062" width="6.28515625" style="1" customWidth="1"/>
    <col min="1063" max="1063" width="0" style="1" hidden="1" customWidth="1"/>
    <col min="1064" max="1064" width="14.28515625" style="1" customWidth="1"/>
    <col min="1065" max="1065" width="7.5703125" style="1" customWidth="1"/>
    <col min="1066" max="1066" width="0" style="1" hidden="1" customWidth="1"/>
    <col min="1067" max="1068" width="14.28515625" style="1" customWidth="1"/>
    <col min="1069" max="1069" width="20.85546875" style="1" customWidth="1"/>
    <col min="1070" max="1070" width="14.42578125" style="1" customWidth="1"/>
    <col min="1071" max="1071" width="15" style="1" customWidth="1"/>
    <col min="1072" max="1072" width="2.7109375" style="1" customWidth="1"/>
    <col min="1073" max="1073" width="11.7109375" style="1" customWidth="1"/>
    <col min="1074" max="1074" width="11.5703125" style="1" customWidth="1"/>
    <col min="1075" max="1075" width="2.28515625" style="1" customWidth="1"/>
    <col min="1076" max="1076" width="41" style="1" customWidth="1"/>
    <col min="1077" max="1077" width="14.28515625" style="1" customWidth="1"/>
    <col min="1078" max="1079" width="11.5703125" style="1" customWidth="1"/>
    <col min="1080" max="1080" width="21.85546875" style="1" customWidth="1"/>
    <col min="1081" max="1272" width="11.5703125" style="1"/>
    <col min="1273" max="1273" width="21.85546875" style="1" customWidth="1"/>
    <col min="1274" max="1274" width="13.85546875" style="1" customWidth="1"/>
    <col min="1275" max="1275" width="38.7109375" style="1" customWidth="1"/>
    <col min="1276" max="1276" width="3" style="1" bestFit="1" customWidth="1"/>
    <col min="1277" max="1277" width="32.28515625" style="1" customWidth="1"/>
    <col min="1278" max="1278" width="46.28515625" style="1" customWidth="1"/>
    <col min="1279" max="1279" width="19" style="1" customWidth="1"/>
    <col min="1280" max="1280" width="0" style="1" hidden="1" customWidth="1"/>
    <col min="1281" max="1281" width="17.7109375" style="1" customWidth="1"/>
    <col min="1282" max="1282" width="0" style="1" hidden="1" customWidth="1"/>
    <col min="1283" max="1283" width="22.28515625" style="1" customWidth="1"/>
    <col min="1284" max="1284" width="5.28515625" style="1" customWidth="1"/>
    <col min="1285" max="1285" width="36.28515625" style="1" customWidth="1"/>
    <col min="1286" max="1286" width="5.7109375" style="1" customWidth="1"/>
    <col min="1287" max="1287" width="0" style="1" hidden="1" customWidth="1"/>
    <col min="1288" max="1288" width="20.7109375" style="1" customWidth="1"/>
    <col min="1289" max="1289" width="4.85546875" style="1" customWidth="1"/>
    <col min="1290" max="1290" width="0" style="1" hidden="1" customWidth="1"/>
    <col min="1291" max="1291" width="24.7109375" style="1" customWidth="1"/>
    <col min="1292" max="1292" width="12.28515625" style="1" customWidth="1"/>
    <col min="1293" max="1293" width="0" style="1" hidden="1" customWidth="1"/>
    <col min="1294" max="1294" width="3.42578125" style="1" customWidth="1"/>
    <col min="1295" max="1295" width="0" style="1" hidden="1" customWidth="1"/>
    <col min="1296" max="1296" width="17.7109375" style="1" customWidth="1"/>
    <col min="1297" max="1297" width="3.42578125" style="1" customWidth="1"/>
    <col min="1298" max="1298" width="0" style="1" hidden="1" customWidth="1"/>
    <col min="1299" max="1299" width="23.7109375" style="1" customWidth="1"/>
    <col min="1300" max="1300" width="10" style="1" customWidth="1"/>
    <col min="1301" max="1301" width="0" style="1" hidden="1" customWidth="1"/>
    <col min="1302" max="1303" width="14.7109375" style="1" customWidth="1"/>
    <col min="1304" max="1304" width="12.85546875" style="1" customWidth="1"/>
    <col min="1305" max="1305" width="3.28515625" style="1" customWidth="1"/>
    <col min="1306" max="1306" width="30.28515625" style="1" customWidth="1"/>
    <col min="1307" max="1307" width="5" style="1" customWidth="1"/>
    <col min="1308" max="1308" width="0" style="1" hidden="1" customWidth="1"/>
    <col min="1309" max="1309" width="14.28515625" style="1" customWidth="1"/>
    <col min="1310" max="1310" width="5.7109375" style="1" customWidth="1"/>
    <col min="1311" max="1311" width="0" style="1" hidden="1" customWidth="1"/>
    <col min="1312" max="1312" width="17.28515625" style="1" customWidth="1"/>
    <col min="1313" max="1313" width="12.7109375" style="1" customWidth="1"/>
    <col min="1314" max="1314" width="0" style="1" hidden="1" customWidth="1"/>
    <col min="1315" max="1315" width="5.28515625" style="1" customWidth="1"/>
    <col min="1316" max="1316" width="0" style="1" hidden="1" customWidth="1"/>
    <col min="1317" max="1317" width="17" style="1" customWidth="1"/>
    <col min="1318" max="1318" width="6.28515625" style="1" customWidth="1"/>
    <col min="1319" max="1319" width="0" style="1" hidden="1" customWidth="1"/>
    <col min="1320" max="1320" width="14.28515625" style="1" customWidth="1"/>
    <col min="1321" max="1321" width="7.5703125" style="1" customWidth="1"/>
    <col min="1322" max="1322" width="0" style="1" hidden="1" customWidth="1"/>
    <col min="1323" max="1324" width="14.28515625" style="1" customWidth="1"/>
    <col min="1325" max="1325" width="20.85546875" style="1" customWidth="1"/>
    <col min="1326" max="1326" width="14.42578125" style="1" customWidth="1"/>
    <col min="1327" max="1327" width="15" style="1" customWidth="1"/>
    <col min="1328" max="1328" width="2.7109375" style="1" customWidth="1"/>
    <col min="1329" max="1329" width="11.7109375" style="1" customWidth="1"/>
    <col min="1330" max="1330" width="11.5703125" style="1" customWidth="1"/>
    <col min="1331" max="1331" width="2.28515625" style="1" customWidth="1"/>
    <col min="1332" max="1332" width="41" style="1" customWidth="1"/>
    <col min="1333" max="1333" width="14.28515625" style="1" customWidth="1"/>
    <col min="1334" max="1335" width="11.5703125" style="1" customWidth="1"/>
    <col min="1336" max="1336" width="21.85546875" style="1" customWidth="1"/>
    <col min="1337" max="1528" width="11.5703125" style="1"/>
    <col min="1529" max="1529" width="21.85546875" style="1" customWidth="1"/>
    <col min="1530" max="1530" width="13.85546875" style="1" customWidth="1"/>
    <col min="1531" max="1531" width="38.7109375" style="1" customWidth="1"/>
    <col min="1532" max="1532" width="3" style="1" bestFit="1" customWidth="1"/>
    <col min="1533" max="1533" width="32.28515625" style="1" customWidth="1"/>
    <col min="1534" max="1534" width="46.28515625" style="1" customWidth="1"/>
    <col min="1535" max="1535" width="19" style="1" customWidth="1"/>
    <col min="1536" max="1536" width="0" style="1" hidden="1" customWidth="1"/>
    <col min="1537" max="1537" width="17.7109375" style="1" customWidth="1"/>
    <col min="1538" max="1538" width="0" style="1" hidden="1" customWidth="1"/>
    <col min="1539" max="1539" width="22.28515625" style="1" customWidth="1"/>
    <col min="1540" max="1540" width="5.28515625" style="1" customWidth="1"/>
    <col min="1541" max="1541" width="36.28515625" style="1" customWidth="1"/>
    <col min="1542" max="1542" width="5.7109375" style="1" customWidth="1"/>
    <col min="1543" max="1543" width="0" style="1" hidden="1" customWidth="1"/>
    <col min="1544" max="1544" width="20.7109375" style="1" customWidth="1"/>
    <col min="1545" max="1545" width="4.85546875" style="1" customWidth="1"/>
    <col min="1546" max="1546" width="0" style="1" hidden="1" customWidth="1"/>
    <col min="1547" max="1547" width="24.7109375" style="1" customWidth="1"/>
    <col min="1548" max="1548" width="12.28515625" style="1" customWidth="1"/>
    <col min="1549" max="1549" width="0" style="1" hidden="1" customWidth="1"/>
    <col min="1550" max="1550" width="3.42578125" style="1" customWidth="1"/>
    <col min="1551" max="1551" width="0" style="1" hidden="1" customWidth="1"/>
    <col min="1552" max="1552" width="17.7109375" style="1" customWidth="1"/>
    <col min="1553" max="1553" width="3.42578125" style="1" customWidth="1"/>
    <col min="1554" max="1554" width="0" style="1" hidden="1" customWidth="1"/>
    <col min="1555" max="1555" width="23.7109375" style="1" customWidth="1"/>
    <col min="1556" max="1556" width="10" style="1" customWidth="1"/>
    <col min="1557" max="1557" width="0" style="1" hidden="1" customWidth="1"/>
    <col min="1558" max="1559" width="14.7109375" style="1" customWidth="1"/>
    <col min="1560" max="1560" width="12.85546875" style="1" customWidth="1"/>
    <col min="1561" max="1561" width="3.28515625" style="1" customWidth="1"/>
    <col min="1562" max="1562" width="30.28515625" style="1" customWidth="1"/>
    <col min="1563" max="1563" width="5" style="1" customWidth="1"/>
    <col min="1564" max="1564" width="0" style="1" hidden="1" customWidth="1"/>
    <col min="1565" max="1565" width="14.28515625" style="1" customWidth="1"/>
    <col min="1566" max="1566" width="5.7109375" style="1" customWidth="1"/>
    <col min="1567" max="1567" width="0" style="1" hidden="1" customWidth="1"/>
    <col min="1568" max="1568" width="17.28515625" style="1" customWidth="1"/>
    <col min="1569" max="1569" width="12.7109375" style="1" customWidth="1"/>
    <col min="1570" max="1570" width="0" style="1" hidden="1" customWidth="1"/>
    <col min="1571" max="1571" width="5.28515625" style="1" customWidth="1"/>
    <col min="1572" max="1572" width="0" style="1" hidden="1" customWidth="1"/>
    <col min="1573" max="1573" width="17" style="1" customWidth="1"/>
    <col min="1574" max="1574" width="6.28515625" style="1" customWidth="1"/>
    <col min="1575" max="1575" width="0" style="1" hidden="1" customWidth="1"/>
    <col min="1576" max="1576" width="14.28515625" style="1" customWidth="1"/>
    <col min="1577" max="1577" width="7.5703125" style="1" customWidth="1"/>
    <col min="1578" max="1578" width="0" style="1" hidden="1" customWidth="1"/>
    <col min="1579" max="1580" width="14.28515625" style="1" customWidth="1"/>
    <col min="1581" max="1581" width="20.85546875" style="1" customWidth="1"/>
    <col min="1582" max="1582" width="14.42578125" style="1" customWidth="1"/>
    <col min="1583" max="1583" width="15" style="1" customWidth="1"/>
    <col min="1584" max="1584" width="2.7109375" style="1" customWidth="1"/>
    <col min="1585" max="1585" width="11.7109375" style="1" customWidth="1"/>
    <col min="1586" max="1586" width="11.5703125" style="1" customWidth="1"/>
    <col min="1587" max="1587" width="2.28515625" style="1" customWidth="1"/>
    <col min="1588" max="1588" width="41" style="1" customWidth="1"/>
    <col min="1589" max="1589" width="14.28515625" style="1" customWidth="1"/>
    <col min="1590" max="1591" width="11.5703125" style="1" customWidth="1"/>
    <col min="1592" max="1592" width="21.85546875" style="1" customWidth="1"/>
    <col min="1593" max="1784" width="11.5703125" style="1"/>
    <col min="1785" max="1785" width="21.85546875" style="1" customWidth="1"/>
    <col min="1786" max="1786" width="13.85546875" style="1" customWidth="1"/>
    <col min="1787" max="1787" width="38.7109375" style="1" customWidth="1"/>
    <col min="1788" max="1788" width="3" style="1" bestFit="1" customWidth="1"/>
    <col min="1789" max="1789" width="32.28515625" style="1" customWidth="1"/>
    <col min="1790" max="1790" width="46.28515625" style="1" customWidth="1"/>
    <col min="1791" max="1791" width="19" style="1" customWidth="1"/>
    <col min="1792" max="1792" width="0" style="1" hidden="1" customWidth="1"/>
    <col min="1793" max="1793" width="17.7109375" style="1" customWidth="1"/>
    <col min="1794" max="1794" width="0" style="1" hidden="1" customWidth="1"/>
    <col min="1795" max="1795" width="22.28515625" style="1" customWidth="1"/>
    <col min="1796" max="1796" width="5.28515625" style="1" customWidth="1"/>
    <col min="1797" max="1797" width="36.28515625" style="1" customWidth="1"/>
    <col min="1798" max="1798" width="5.7109375" style="1" customWidth="1"/>
    <col min="1799" max="1799" width="0" style="1" hidden="1" customWidth="1"/>
    <col min="1800" max="1800" width="20.7109375" style="1" customWidth="1"/>
    <col min="1801" max="1801" width="4.85546875" style="1" customWidth="1"/>
    <col min="1802" max="1802" width="0" style="1" hidden="1" customWidth="1"/>
    <col min="1803" max="1803" width="24.7109375" style="1" customWidth="1"/>
    <col min="1804" max="1804" width="12.28515625" style="1" customWidth="1"/>
    <col min="1805" max="1805" width="0" style="1" hidden="1" customWidth="1"/>
    <col min="1806" max="1806" width="3.42578125" style="1" customWidth="1"/>
    <col min="1807" max="1807" width="0" style="1" hidden="1" customWidth="1"/>
    <col min="1808" max="1808" width="17.7109375" style="1" customWidth="1"/>
    <col min="1809" max="1809" width="3.42578125" style="1" customWidth="1"/>
    <col min="1810" max="1810" width="0" style="1" hidden="1" customWidth="1"/>
    <col min="1811" max="1811" width="23.7109375" style="1" customWidth="1"/>
    <col min="1812" max="1812" width="10" style="1" customWidth="1"/>
    <col min="1813" max="1813" width="0" style="1" hidden="1" customWidth="1"/>
    <col min="1814" max="1815" width="14.7109375" style="1" customWidth="1"/>
    <col min="1816" max="1816" width="12.85546875" style="1" customWidth="1"/>
    <col min="1817" max="1817" width="3.28515625" style="1" customWidth="1"/>
    <col min="1818" max="1818" width="30.28515625" style="1" customWidth="1"/>
    <col min="1819" max="1819" width="5" style="1" customWidth="1"/>
    <col min="1820" max="1820" width="0" style="1" hidden="1" customWidth="1"/>
    <col min="1821" max="1821" width="14.28515625" style="1" customWidth="1"/>
    <col min="1822" max="1822" width="5.7109375" style="1" customWidth="1"/>
    <col min="1823" max="1823" width="0" style="1" hidden="1" customWidth="1"/>
    <col min="1824" max="1824" width="17.28515625" style="1" customWidth="1"/>
    <col min="1825" max="1825" width="12.7109375" style="1" customWidth="1"/>
    <col min="1826" max="1826" width="0" style="1" hidden="1" customWidth="1"/>
    <col min="1827" max="1827" width="5.28515625" style="1" customWidth="1"/>
    <col min="1828" max="1828" width="0" style="1" hidden="1" customWidth="1"/>
    <col min="1829" max="1829" width="17" style="1" customWidth="1"/>
    <col min="1830" max="1830" width="6.28515625" style="1" customWidth="1"/>
    <col min="1831" max="1831" width="0" style="1" hidden="1" customWidth="1"/>
    <col min="1832" max="1832" width="14.28515625" style="1" customWidth="1"/>
    <col min="1833" max="1833" width="7.5703125" style="1" customWidth="1"/>
    <col min="1834" max="1834" width="0" style="1" hidden="1" customWidth="1"/>
    <col min="1835" max="1836" width="14.28515625" style="1" customWidth="1"/>
    <col min="1837" max="1837" width="20.85546875" style="1" customWidth="1"/>
    <col min="1838" max="1838" width="14.42578125" style="1" customWidth="1"/>
    <col min="1839" max="1839" width="15" style="1" customWidth="1"/>
    <col min="1840" max="1840" width="2.7109375" style="1" customWidth="1"/>
    <col min="1841" max="1841" width="11.7109375" style="1" customWidth="1"/>
    <col min="1842" max="1842" width="11.5703125" style="1" customWidth="1"/>
    <col min="1843" max="1843" width="2.28515625" style="1" customWidth="1"/>
    <col min="1844" max="1844" width="41" style="1" customWidth="1"/>
    <col min="1845" max="1845" width="14.28515625" style="1" customWidth="1"/>
    <col min="1846" max="1847" width="11.5703125" style="1" customWidth="1"/>
    <col min="1848" max="1848" width="21.85546875" style="1" customWidth="1"/>
    <col min="1849" max="2040" width="11.5703125" style="1"/>
    <col min="2041" max="2041" width="21.85546875" style="1" customWidth="1"/>
    <col min="2042" max="2042" width="13.85546875" style="1" customWidth="1"/>
    <col min="2043" max="2043" width="38.7109375" style="1" customWidth="1"/>
    <col min="2044" max="2044" width="3" style="1" bestFit="1" customWidth="1"/>
    <col min="2045" max="2045" width="32.28515625" style="1" customWidth="1"/>
    <col min="2046" max="2046" width="46.28515625" style="1" customWidth="1"/>
    <col min="2047" max="2047" width="19" style="1" customWidth="1"/>
    <col min="2048" max="2048" width="0" style="1" hidden="1" customWidth="1"/>
    <col min="2049" max="2049" width="17.7109375" style="1" customWidth="1"/>
    <col min="2050" max="2050" width="0" style="1" hidden="1" customWidth="1"/>
    <col min="2051" max="2051" width="22.28515625" style="1" customWidth="1"/>
    <col min="2052" max="2052" width="5.28515625" style="1" customWidth="1"/>
    <col min="2053" max="2053" width="36.28515625" style="1" customWidth="1"/>
    <col min="2054" max="2054" width="5.7109375" style="1" customWidth="1"/>
    <col min="2055" max="2055" width="0" style="1" hidden="1" customWidth="1"/>
    <col min="2056" max="2056" width="20.7109375" style="1" customWidth="1"/>
    <col min="2057" max="2057" width="4.85546875" style="1" customWidth="1"/>
    <col min="2058" max="2058" width="0" style="1" hidden="1" customWidth="1"/>
    <col min="2059" max="2059" width="24.7109375" style="1" customWidth="1"/>
    <col min="2060" max="2060" width="12.28515625" style="1" customWidth="1"/>
    <col min="2061" max="2061" width="0" style="1" hidden="1" customWidth="1"/>
    <col min="2062" max="2062" width="3.42578125" style="1" customWidth="1"/>
    <col min="2063" max="2063" width="0" style="1" hidden="1" customWidth="1"/>
    <col min="2064" max="2064" width="17.7109375" style="1" customWidth="1"/>
    <col min="2065" max="2065" width="3.42578125" style="1" customWidth="1"/>
    <col min="2066" max="2066" width="0" style="1" hidden="1" customWidth="1"/>
    <col min="2067" max="2067" width="23.7109375" style="1" customWidth="1"/>
    <col min="2068" max="2068" width="10" style="1" customWidth="1"/>
    <col min="2069" max="2069" width="0" style="1" hidden="1" customWidth="1"/>
    <col min="2070" max="2071" width="14.7109375" style="1" customWidth="1"/>
    <col min="2072" max="2072" width="12.85546875" style="1" customWidth="1"/>
    <col min="2073" max="2073" width="3.28515625" style="1" customWidth="1"/>
    <col min="2074" max="2074" width="30.28515625" style="1" customWidth="1"/>
    <col min="2075" max="2075" width="5" style="1" customWidth="1"/>
    <col min="2076" max="2076" width="0" style="1" hidden="1" customWidth="1"/>
    <col min="2077" max="2077" width="14.28515625" style="1" customWidth="1"/>
    <col min="2078" max="2078" width="5.7109375" style="1" customWidth="1"/>
    <col min="2079" max="2079" width="0" style="1" hidden="1" customWidth="1"/>
    <col min="2080" max="2080" width="17.28515625" style="1" customWidth="1"/>
    <col min="2081" max="2081" width="12.7109375" style="1" customWidth="1"/>
    <col min="2082" max="2082" width="0" style="1" hidden="1" customWidth="1"/>
    <col min="2083" max="2083" width="5.28515625" style="1" customWidth="1"/>
    <col min="2084" max="2084" width="0" style="1" hidden="1" customWidth="1"/>
    <col min="2085" max="2085" width="17" style="1" customWidth="1"/>
    <col min="2086" max="2086" width="6.28515625" style="1" customWidth="1"/>
    <col min="2087" max="2087" width="0" style="1" hidden="1" customWidth="1"/>
    <col min="2088" max="2088" width="14.28515625" style="1" customWidth="1"/>
    <col min="2089" max="2089" width="7.5703125" style="1" customWidth="1"/>
    <col min="2090" max="2090" width="0" style="1" hidden="1" customWidth="1"/>
    <col min="2091" max="2092" width="14.28515625" style="1" customWidth="1"/>
    <col min="2093" max="2093" width="20.85546875" style="1" customWidth="1"/>
    <col min="2094" max="2094" width="14.42578125" style="1" customWidth="1"/>
    <col min="2095" max="2095" width="15" style="1" customWidth="1"/>
    <col min="2096" max="2096" width="2.7109375" style="1" customWidth="1"/>
    <col min="2097" max="2097" width="11.7109375" style="1" customWidth="1"/>
    <col min="2098" max="2098" width="11.5703125" style="1" customWidth="1"/>
    <col min="2099" max="2099" width="2.28515625" style="1" customWidth="1"/>
    <col min="2100" max="2100" width="41" style="1" customWidth="1"/>
    <col min="2101" max="2101" width="14.28515625" style="1" customWidth="1"/>
    <col min="2102" max="2103" width="11.5703125" style="1" customWidth="1"/>
    <col min="2104" max="2104" width="21.85546875" style="1" customWidth="1"/>
    <col min="2105" max="2296" width="11.5703125" style="1"/>
    <col min="2297" max="2297" width="21.85546875" style="1" customWidth="1"/>
    <col min="2298" max="2298" width="13.85546875" style="1" customWidth="1"/>
    <col min="2299" max="2299" width="38.7109375" style="1" customWidth="1"/>
    <col min="2300" max="2300" width="3" style="1" bestFit="1" customWidth="1"/>
    <col min="2301" max="2301" width="32.28515625" style="1" customWidth="1"/>
    <col min="2302" max="2302" width="46.28515625" style="1" customWidth="1"/>
    <col min="2303" max="2303" width="19" style="1" customWidth="1"/>
    <col min="2304" max="2304" width="0" style="1" hidden="1" customWidth="1"/>
    <col min="2305" max="2305" width="17.7109375" style="1" customWidth="1"/>
    <col min="2306" max="2306" width="0" style="1" hidden="1" customWidth="1"/>
    <col min="2307" max="2307" width="22.28515625" style="1" customWidth="1"/>
    <col min="2308" max="2308" width="5.28515625" style="1" customWidth="1"/>
    <col min="2309" max="2309" width="36.28515625" style="1" customWidth="1"/>
    <col min="2310" max="2310" width="5.7109375" style="1" customWidth="1"/>
    <col min="2311" max="2311" width="0" style="1" hidden="1" customWidth="1"/>
    <col min="2312" max="2312" width="20.7109375" style="1" customWidth="1"/>
    <col min="2313" max="2313" width="4.85546875" style="1" customWidth="1"/>
    <col min="2314" max="2314" width="0" style="1" hidden="1" customWidth="1"/>
    <col min="2315" max="2315" width="24.7109375" style="1" customWidth="1"/>
    <col min="2316" max="2316" width="12.28515625" style="1" customWidth="1"/>
    <col min="2317" max="2317" width="0" style="1" hidden="1" customWidth="1"/>
    <col min="2318" max="2318" width="3.42578125" style="1" customWidth="1"/>
    <col min="2319" max="2319" width="0" style="1" hidden="1" customWidth="1"/>
    <col min="2320" max="2320" width="17.7109375" style="1" customWidth="1"/>
    <col min="2321" max="2321" width="3.42578125" style="1" customWidth="1"/>
    <col min="2322" max="2322" width="0" style="1" hidden="1" customWidth="1"/>
    <col min="2323" max="2323" width="23.7109375" style="1" customWidth="1"/>
    <col min="2324" max="2324" width="10" style="1" customWidth="1"/>
    <col min="2325" max="2325" width="0" style="1" hidden="1" customWidth="1"/>
    <col min="2326" max="2327" width="14.7109375" style="1" customWidth="1"/>
    <col min="2328" max="2328" width="12.85546875" style="1" customWidth="1"/>
    <col min="2329" max="2329" width="3.28515625" style="1" customWidth="1"/>
    <col min="2330" max="2330" width="30.28515625" style="1" customWidth="1"/>
    <col min="2331" max="2331" width="5" style="1" customWidth="1"/>
    <col min="2332" max="2332" width="0" style="1" hidden="1" customWidth="1"/>
    <col min="2333" max="2333" width="14.28515625" style="1" customWidth="1"/>
    <col min="2334" max="2334" width="5.7109375" style="1" customWidth="1"/>
    <col min="2335" max="2335" width="0" style="1" hidden="1" customWidth="1"/>
    <col min="2336" max="2336" width="17.28515625" style="1" customWidth="1"/>
    <col min="2337" max="2337" width="12.7109375" style="1" customWidth="1"/>
    <col min="2338" max="2338" width="0" style="1" hidden="1" customWidth="1"/>
    <col min="2339" max="2339" width="5.28515625" style="1" customWidth="1"/>
    <col min="2340" max="2340" width="0" style="1" hidden="1" customWidth="1"/>
    <col min="2341" max="2341" width="17" style="1" customWidth="1"/>
    <col min="2342" max="2342" width="6.28515625" style="1" customWidth="1"/>
    <col min="2343" max="2343" width="0" style="1" hidden="1" customWidth="1"/>
    <col min="2344" max="2344" width="14.28515625" style="1" customWidth="1"/>
    <col min="2345" max="2345" width="7.5703125" style="1" customWidth="1"/>
    <col min="2346" max="2346" width="0" style="1" hidden="1" customWidth="1"/>
    <col min="2347" max="2348" width="14.28515625" style="1" customWidth="1"/>
    <col min="2349" max="2349" width="20.85546875" style="1" customWidth="1"/>
    <col min="2350" max="2350" width="14.42578125" style="1" customWidth="1"/>
    <col min="2351" max="2351" width="15" style="1" customWidth="1"/>
    <col min="2352" max="2352" width="2.7109375" style="1" customWidth="1"/>
    <col min="2353" max="2353" width="11.7109375" style="1" customWidth="1"/>
    <col min="2354" max="2354" width="11.5703125" style="1" customWidth="1"/>
    <col min="2355" max="2355" width="2.28515625" style="1" customWidth="1"/>
    <col min="2356" max="2356" width="41" style="1" customWidth="1"/>
    <col min="2357" max="2357" width="14.28515625" style="1" customWidth="1"/>
    <col min="2358" max="2359" width="11.5703125" style="1" customWidth="1"/>
    <col min="2360" max="2360" width="21.85546875" style="1" customWidth="1"/>
    <col min="2361" max="2552" width="11.5703125" style="1"/>
    <col min="2553" max="2553" width="21.85546875" style="1" customWidth="1"/>
    <col min="2554" max="2554" width="13.85546875" style="1" customWidth="1"/>
    <col min="2555" max="2555" width="38.7109375" style="1" customWidth="1"/>
    <col min="2556" max="2556" width="3" style="1" bestFit="1" customWidth="1"/>
    <col min="2557" max="2557" width="32.28515625" style="1" customWidth="1"/>
    <col min="2558" max="2558" width="46.28515625" style="1" customWidth="1"/>
    <col min="2559" max="2559" width="19" style="1" customWidth="1"/>
    <col min="2560" max="2560" width="0" style="1" hidden="1" customWidth="1"/>
    <col min="2561" max="2561" width="17.7109375" style="1" customWidth="1"/>
    <col min="2562" max="2562" width="0" style="1" hidden="1" customWidth="1"/>
    <col min="2563" max="2563" width="22.28515625" style="1" customWidth="1"/>
    <col min="2564" max="2564" width="5.28515625" style="1" customWidth="1"/>
    <col min="2565" max="2565" width="36.28515625" style="1" customWidth="1"/>
    <col min="2566" max="2566" width="5.7109375" style="1" customWidth="1"/>
    <col min="2567" max="2567" width="0" style="1" hidden="1" customWidth="1"/>
    <col min="2568" max="2568" width="20.7109375" style="1" customWidth="1"/>
    <col min="2569" max="2569" width="4.85546875" style="1" customWidth="1"/>
    <col min="2570" max="2570" width="0" style="1" hidden="1" customWidth="1"/>
    <col min="2571" max="2571" width="24.7109375" style="1" customWidth="1"/>
    <col min="2572" max="2572" width="12.28515625" style="1" customWidth="1"/>
    <col min="2573" max="2573" width="0" style="1" hidden="1" customWidth="1"/>
    <col min="2574" max="2574" width="3.42578125" style="1" customWidth="1"/>
    <col min="2575" max="2575" width="0" style="1" hidden="1" customWidth="1"/>
    <col min="2576" max="2576" width="17.7109375" style="1" customWidth="1"/>
    <col min="2577" max="2577" width="3.42578125" style="1" customWidth="1"/>
    <col min="2578" max="2578" width="0" style="1" hidden="1" customWidth="1"/>
    <col min="2579" max="2579" width="23.7109375" style="1" customWidth="1"/>
    <col min="2580" max="2580" width="10" style="1" customWidth="1"/>
    <col min="2581" max="2581" width="0" style="1" hidden="1" customWidth="1"/>
    <col min="2582" max="2583" width="14.7109375" style="1" customWidth="1"/>
    <col min="2584" max="2584" width="12.85546875" style="1" customWidth="1"/>
    <col min="2585" max="2585" width="3.28515625" style="1" customWidth="1"/>
    <col min="2586" max="2586" width="30.28515625" style="1" customWidth="1"/>
    <col min="2587" max="2587" width="5" style="1" customWidth="1"/>
    <col min="2588" max="2588" width="0" style="1" hidden="1" customWidth="1"/>
    <col min="2589" max="2589" width="14.28515625" style="1" customWidth="1"/>
    <col min="2590" max="2590" width="5.7109375" style="1" customWidth="1"/>
    <col min="2591" max="2591" width="0" style="1" hidden="1" customWidth="1"/>
    <col min="2592" max="2592" width="17.28515625" style="1" customWidth="1"/>
    <col min="2593" max="2593" width="12.7109375" style="1" customWidth="1"/>
    <col min="2594" max="2594" width="0" style="1" hidden="1" customWidth="1"/>
    <col min="2595" max="2595" width="5.28515625" style="1" customWidth="1"/>
    <col min="2596" max="2596" width="0" style="1" hidden="1" customWidth="1"/>
    <col min="2597" max="2597" width="17" style="1" customWidth="1"/>
    <col min="2598" max="2598" width="6.28515625" style="1" customWidth="1"/>
    <col min="2599" max="2599" width="0" style="1" hidden="1" customWidth="1"/>
    <col min="2600" max="2600" width="14.28515625" style="1" customWidth="1"/>
    <col min="2601" max="2601" width="7.5703125" style="1" customWidth="1"/>
    <col min="2602" max="2602" width="0" style="1" hidden="1" customWidth="1"/>
    <col min="2603" max="2604" width="14.28515625" style="1" customWidth="1"/>
    <col min="2605" max="2605" width="20.85546875" style="1" customWidth="1"/>
    <col min="2606" max="2606" width="14.42578125" style="1" customWidth="1"/>
    <col min="2607" max="2607" width="15" style="1" customWidth="1"/>
    <col min="2608" max="2608" width="2.7109375" style="1" customWidth="1"/>
    <col min="2609" max="2609" width="11.7109375" style="1" customWidth="1"/>
    <col min="2610" max="2610" width="11.5703125" style="1" customWidth="1"/>
    <col min="2611" max="2611" width="2.28515625" style="1" customWidth="1"/>
    <col min="2612" max="2612" width="41" style="1" customWidth="1"/>
    <col min="2613" max="2613" width="14.28515625" style="1" customWidth="1"/>
    <col min="2614" max="2615" width="11.5703125" style="1" customWidth="1"/>
    <col min="2616" max="2616" width="21.85546875" style="1" customWidth="1"/>
    <col min="2617" max="2808" width="11.5703125" style="1"/>
    <col min="2809" max="2809" width="21.85546875" style="1" customWidth="1"/>
    <col min="2810" max="2810" width="13.85546875" style="1" customWidth="1"/>
    <col min="2811" max="2811" width="38.7109375" style="1" customWidth="1"/>
    <col min="2812" max="2812" width="3" style="1" bestFit="1" customWidth="1"/>
    <col min="2813" max="2813" width="32.28515625" style="1" customWidth="1"/>
    <col min="2814" max="2814" width="46.28515625" style="1" customWidth="1"/>
    <col min="2815" max="2815" width="19" style="1" customWidth="1"/>
    <col min="2816" max="2816" width="0" style="1" hidden="1" customWidth="1"/>
    <col min="2817" max="2817" width="17.7109375" style="1" customWidth="1"/>
    <col min="2818" max="2818" width="0" style="1" hidden="1" customWidth="1"/>
    <col min="2819" max="2819" width="22.28515625" style="1" customWidth="1"/>
    <col min="2820" max="2820" width="5.28515625" style="1" customWidth="1"/>
    <col min="2821" max="2821" width="36.28515625" style="1" customWidth="1"/>
    <col min="2822" max="2822" width="5.7109375" style="1" customWidth="1"/>
    <col min="2823" max="2823" width="0" style="1" hidden="1" customWidth="1"/>
    <col min="2824" max="2824" width="20.7109375" style="1" customWidth="1"/>
    <col min="2825" max="2825" width="4.85546875" style="1" customWidth="1"/>
    <col min="2826" max="2826" width="0" style="1" hidden="1" customWidth="1"/>
    <col min="2827" max="2827" width="24.7109375" style="1" customWidth="1"/>
    <col min="2828" max="2828" width="12.28515625" style="1" customWidth="1"/>
    <col min="2829" max="2829" width="0" style="1" hidden="1" customWidth="1"/>
    <col min="2830" max="2830" width="3.42578125" style="1" customWidth="1"/>
    <col min="2831" max="2831" width="0" style="1" hidden="1" customWidth="1"/>
    <col min="2832" max="2832" width="17.7109375" style="1" customWidth="1"/>
    <col min="2833" max="2833" width="3.42578125" style="1" customWidth="1"/>
    <col min="2834" max="2834" width="0" style="1" hidden="1" customWidth="1"/>
    <col min="2835" max="2835" width="23.7109375" style="1" customWidth="1"/>
    <col min="2836" max="2836" width="10" style="1" customWidth="1"/>
    <col min="2837" max="2837" width="0" style="1" hidden="1" customWidth="1"/>
    <col min="2838" max="2839" width="14.7109375" style="1" customWidth="1"/>
    <col min="2840" max="2840" width="12.85546875" style="1" customWidth="1"/>
    <col min="2841" max="2841" width="3.28515625" style="1" customWidth="1"/>
    <col min="2842" max="2842" width="30.28515625" style="1" customWidth="1"/>
    <col min="2843" max="2843" width="5" style="1" customWidth="1"/>
    <col min="2844" max="2844" width="0" style="1" hidden="1" customWidth="1"/>
    <col min="2845" max="2845" width="14.28515625" style="1" customWidth="1"/>
    <col min="2846" max="2846" width="5.7109375" style="1" customWidth="1"/>
    <col min="2847" max="2847" width="0" style="1" hidden="1" customWidth="1"/>
    <col min="2848" max="2848" width="17.28515625" style="1" customWidth="1"/>
    <col min="2849" max="2849" width="12.7109375" style="1" customWidth="1"/>
    <col min="2850" max="2850" width="0" style="1" hidden="1" customWidth="1"/>
    <col min="2851" max="2851" width="5.28515625" style="1" customWidth="1"/>
    <col min="2852" max="2852" width="0" style="1" hidden="1" customWidth="1"/>
    <col min="2853" max="2853" width="17" style="1" customWidth="1"/>
    <col min="2854" max="2854" width="6.28515625" style="1" customWidth="1"/>
    <col min="2855" max="2855" width="0" style="1" hidden="1" customWidth="1"/>
    <col min="2856" max="2856" width="14.28515625" style="1" customWidth="1"/>
    <col min="2857" max="2857" width="7.5703125" style="1" customWidth="1"/>
    <col min="2858" max="2858" width="0" style="1" hidden="1" customWidth="1"/>
    <col min="2859" max="2860" width="14.28515625" style="1" customWidth="1"/>
    <col min="2861" max="2861" width="20.85546875" style="1" customWidth="1"/>
    <col min="2862" max="2862" width="14.42578125" style="1" customWidth="1"/>
    <col min="2863" max="2863" width="15" style="1" customWidth="1"/>
    <col min="2864" max="2864" width="2.7109375" style="1" customWidth="1"/>
    <col min="2865" max="2865" width="11.7109375" style="1" customWidth="1"/>
    <col min="2866" max="2866" width="11.5703125" style="1" customWidth="1"/>
    <col min="2867" max="2867" width="2.28515625" style="1" customWidth="1"/>
    <col min="2868" max="2868" width="41" style="1" customWidth="1"/>
    <col min="2869" max="2869" width="14.28515625" style="1" customWidth="1"/>
    <col min="2870" max="2871" width="11.5703125" style="1" customWidth="1"/>
    <col min="2872" max="2872" width="21.85546875" style="1" customWidth="1"/>
    <col min="2873" max="3064" width="11.5703125" style="1"/>
    <col min="3065" max="3065" width="21.85546875" style="1" customWidth="1"/>
    <col min="3066" max="3066" width="13.85546875" style="1" customWidth="1"/>
    <col min="3067" max="3067" width="38.7109375" style="1" customWidth="1"/>
    <col min="3068" max="3068" width="3" style="1" bestFit="1" customWidth="1"/>
    <col min="3069" max="3069" width="32.28515625" style="1" customWidth="1"/>
    <col min="3070" max="3070" width="46.28515625" style="1" customWidth="1"/>
    <col min="3071" max="3071" width="19" style="1" customWidth="1"/>
    <col min="3072" max="3072" width="0" style="1" hidden="1" customWidth="1"/>
    <col min="3073" max="3073" width="17.7109375" style="1" customWidth="1"/>
    <col min="3074" max="3074" width="0" style="1" hidden="1" customWidth="1"/>
    <col min="3075" max="3075" width="22.28515625" style="1" customWidth="1"/>
    <col min="3076" max="3076" width="5.28515625" style="1" customWidth="1"/>
    <col min="3077" max="3077" width="36.28515625" style="1" customWidth="1"/>
    <col min="3078" max="3078" width="5.7109375" style="1" customWidth="1"/>
    <col min="3079" max="3079" width="0" style="1" hidden="1" customWidth="1"/>
    <col min="3080" max="3080" width="20.7109375" style="1" customWidth="1"/>
    <col min="3081" max="3081" width="4.85546875" style="1" customWidth="1"/>
    <col min="3082" max="3082" width="0" style="1" hidden="1" customWidth="1"/>
    <col min="3083" max="3083" width="24.7109375" style="1" customWidth="1"/>
    <col min="3084" max="3084" width="12.28515625" style="1" customWidth="1"/>
    <col min="3085" max="3085" width="0" style="1" hidden="1" customWidth="1"/>
    <col min="3086" max="3086" width="3.42578125" style="1" customWidth="1"/>
    <col min="3087" max="3087" width="0" style="1" hidden="1" customWidth="1"/>
    <col min="3088" max="3088" width="17.7109375" style="1" customWidth="1"/>
    <col min="3089" max="3089" width="3.42578125" style="1" customWidth="1"/>
    <col min="3090" max="3090" width="0" style="1" hidden="1" customWidth="1"/>
    <col min="3091" max="3091" width="23.7109375" style="1" customWidth="1"/>
    <col min="3092" max="3092" width="10" style="1" customWidth="1"/>
    <col min="3093" max="3093" width="0" style="1" hidden="1" customWidth="1"/>
    <col min="3094" max="3095" width="14.7109375" style="1" customWidth="1"/>
    <col min="3096" max="3096" width="12.85546875" style="1" customWidth="1"/>
    <col min="3097" max="3097" width="3.28515625" style="1" customWidth="1"/>
    <col min="3098" max="3098" width="30.28515625" style="1" customWidth="1"/>
    <col min="3099" max="3099" width="5" style="1" customWidth="1"/>
    <col min="3100" max="3100" width="0" style="1" hidden="1" customWidth="1"/>
    <col min="3101" max="3101" width="14.28515625" style="1" customWidth="1"/>
    <col min="3102" max="3102" width="5.7109375" style="1" customWidth="1"/>
    <col min="3103" max="3103" width="0" style="1" hidden="1" customWidth="1"/>
    <col min="3104" max="3104" width="17.28515625" style="1" customWidth="1"/>
    <col min="3105" max="3105" width="12.7109375" style="1" customWidth="1"/>
    <col min="3106" max="3106" width="0" style="1" hidden="1" customWidth="1"/>
    <col min="3107" max="3107" width="5.28515625" style="1" customWidth="1"/>
    <col min="3108" max="3108" width="0" style="1" hidden="1" customWidth="1"/>
    <col min="3109" max="3109" width="17" style="1" customWidth="1"/>
    <col min="3110" max="3110" width="6.28515625" style="1" customWidth="1"/>
    <col min="3111" max="3111" width="0" style="1" hidden="1" customWidth="1"/>
    <col min="3112" max="3112" width="14.28515625" style="1" customWidth="1"/>
    <col min="3113" max="3113" width="7.5703125" style="1" customWidth="1"/>
    <col min="3114" max="3114" width="0" style="1" hidden="1" customWidth="1"/>
    <col min="3115" max="3116" width="14.28515625" style="1" customWidth="1"/>
    <col min="3117" max="3117" width="20.85546875" style="1" customWidth="1"/>
    <col min="3118" max="3118" width="14.42578125" style="1" customWidth="1"/>
    <col min="3119" max="3119" width="15" style="1" customWidth="1"/>
    <col min="3120" max="3120" width="2.7109375" style="1" customWidth="1"/>
    <col min="3121" max="3121" width="11.7109375" style="1" customWidth="1"/>
    <col min="3122" max="3122" width="11.5703125" style="1" customWidth="1"/>
    <col min="3123" max="3123" width="2.28515625" style="1" customWidth="1"/>
    <col min="3124" max="3124" width="41" style="1" customWidth="1"/>
    <col min="3125" max="3125" width="14.28515625" style="1" customWidth="1"/>
    <col min="3126" max="3127" width="11.5703125" style="1" customWidth="1"/>
    <col min="3128" max="3128" width="21.85546875" style="1" customWidth="1"/>
    <col min="3129" max="3320" width="11.5703125" style="1"/>
    <col min="3321" max="3321" width="21.85546875" style="1" customWidth="1"/>
    <col min="3322" max="3322" width="13.85546875" style="1" customWidth="1"/>
    <col min="3323" max="3323" width="38.7109375" style="1" customWidth="1"/>
    <col min="3324" max="3324" width="3" style="1" bestFit="1" customWidth="1"/>
    <col min="3325" max="3325" width="32.28515625" style="1" customWidth="1"/>
    <col min="3326" max="3326" width="46.28515625" style="1" customWidth="1"/>
    <col min="3327" max="3327" width="19" style="1" customWidth="1"/>
    <col min="3328" max="3328" width="0" style="1" hidden="1" customWidth="1"/>
    <col min="3329" max="3329" width="17.7109375" style="1" customWidth="1"/>
    <col min="3330" max="3330" width="0" style="1" hidden="1" customWidth="1"/>
    <col min="3331" max="3331" width="22.28515625" style="1" customWidth="1"/>
    <col min="3332" max="3332" width="5.28515625" style="1" customWidth="1"/>
    <col min="3333" max="3333" width="36.28515625" style="1" customWidth="1"/>
    <col min="3334" max="3334" width="5.7109375" style="1" customWidth="1"/>
    <col min="3335" max="3335" width="0" style="1" hidden="1" customWidth="1"/>
    <col min="3336" max="3336" width="20.7109375" style="1" customWidth="1"/>
    <col min="3337" max="3337" width="4.85546875" style="1" customWidth="1"/>
    <col min="3338" max="3338" width="0" style="1" hidden="1" customWidth="1"/>
    <col min="3339" max="3339" width="24.7109375" style="1" customWidth="1"/>
    <col min="3340" max="3340" width="12.28515625" style="1" customWidth="1"/>
    <col min="3341" max="3341" width="0" style="1" hidden="1" customWidth="1"/>
    <col min="3342" max="3342" width="3.42578125" style="1" customWidth="1"/>
    <col min="3343" max="3343" width="0" style="1" hidden="1" customWidth="1"/>
    <col min="3344" max="3344" width="17.7109375" style="1" customWidth="1"/>
    <col min="3345" max="3345" width="3.42578125" style="1" customWidth="1"/>
    <col min="3346" max="3346" width="0" style="1" hidden="1" customWidth="1"/>
    <col min="3347" max="3347" width="23.7109375" style="1" customWidth="1"/>
    <col min="3348" max="3348" width="10" style="1" customWidth="1"/>
    <col min="3349" max="3349" width="0" style="1" hidden="1" customWidth="1"/>
    <col min="3350" max="3351" width="14.7109375" style="1" customWidth="1"/>
    <col min="3352" max="3352" width="12.85546875" style="1" customWidth="1"/>
    <col min="3353" max="3353" width="3.28515625" style="1" customWidth="1"/>
    <col min="3354" max="3354" width="30.28515625" style="1" customWidth="1"/>
    <col min="3355" max="3355" width="5" style="1" customWidth="1"/>
    <col min="3356" max="3356" width="0" style="1" hidden="1" customWidth="1"/>
    <col min="3357" max="3357" width="14.28515625" style="1" customWidth="1"/>
    <col min="3358" max="3358" width="5.7109375" style="1" customWidth="1"/>
    <col min="3359" max="3359" width="0" style="1" hidden="1" customWidth="1"/>
    <col min="3360" max="3360" width="17.28515625" style="1" customWidth="1"/>
    <col min="3361" max="3361" width="12.7109375" style="1" customWidth="1"/>
    <col min="3362" max="3362" width="0" style="1" hidden="1" customWidth="1"/>
    <col min="3363" max="3363" width="5.28515625" style="1" customWidth="1"/>
    <col min="3364" max="3364" width="0" style="1" hidden="1" customWidth="1"/>
    <col min="3365" max="3365" width="17" style="1" customWidth="1"/>
    <col min="3366" max="3366" width="6.28515625" style="1" customWidth="1"/>
    <col min="3367" max="3367" width="0" style="1" hidden="1" customWidth="1"/>
    <col min="3368" max="3368" width="14.28515625" style="1" customWidth="1"/>
    <col min="3369" max="3369" width="7.5703125" style="1" customWidth="1"/>
    <col min="3370" max="3370" width="0" style="1" hidden="1" customWidth="1"/>
    <col min="3371" max="3372" width="14.28515625" style="1" customWidth="1"/>
    <col min="3373" max="3373" width="20.85546875" style="1" customWidth="1"/>
    <col min="3374" max="3374" width="14.42578125" style="1" customWidth="1"/>
    <col min="3375" max="3375" width="15" style="1" customWidth="1"/>
    <col min="3376" max="3376" width="2.7109375" style="1" customWidth="1"/>
    <col min="3377" max="3377" width="11.7109375" style="1" customWidth="1"/>
    <col min="3378" max="3378" width="11.5703125" style="1" customWidth="1"/>
    <col min="3379" max="3379" width="2.28515625" style="1" customWidth="1"/>
    <col min="3380" max="3380" width="41" style="1" customWidth="1"/>
    <col min="3381" max="3381" width="14.28515625" style="1" customWidth="1"/>
    <col min="3382" max="3383" width="11.5703125" style="1" customWidth="1"/>
    <col min="3384" max="3384" width="21.85546875" style="1" customWidth="1"/>
    <col min="3385" max="3576" width="11.5703125" style="1"/>
    <col min="3577" max="3577" width="21.85546875" style="1" customWidth="1"/>
    <col min="3578" max="3578" width="13.85546875" style="1" customWidth="1"/>
    <col min="3579" max="3579" width="38.7109375" style="1" customWidth="1"/>
    <col min="3580" max="3580" width="3" style="1" bestFit="1" customWidth="1"/>
    <col min="3581" max="3581" width="32.28515625" style="1" customWidth="1"/>
    <col min="3582" max="3582" width="46.28515625" style="1" customWidth="1"/>
    <col min="3583" max="3583" width="19" style="1" customWidth="1"/>
    <col min="3584" max="3584" width="0" style="1" hidden="1" customWidth="1"/>
    <col min="3585" max="3585" width="17.7109375" style="1" customWidth="1"/>
    <col min="3586" max="3586" width="0" style="1" hidden="1" customWidth="1"/>
    <col min="3587" max="3587" width="22.28515625" style="1" customWidth="1"/>
    <col min="3588" max="3588" width="5.28515625" style="1" customWidth="1"/>
    <col min="3589" max="3589" width="36.28515625" style="1" customWidth="1"/>
    <col min="3590" max="3590" width="5.7109375" style="1" customWidth="1"/>
    <col min="3591" max="3591" width="0" style="1" hidden="1" customWidth="1"/>
    <col min="3592" max="3592" width="20.7109375" style="1" customWidth="1"/>
    <col min="3593" max="3593" width="4.85546875" style="1" customWidth="1"/>
    <col min="3594" max="3594" width="0" style="1" hidden="1" customWidth="1"/>
    <col min="3595" max="3595" width="24.7109375" style="1" customWidth="1"/>
    <col min="3596" max="3596" width="12.28515625" style="1" customWidth="1"/>
    <col min="3597" max="3597" width="0" style="1" hidden="1" customWidth="1"/>
    <col min="3598" max="3598" width="3.42578125" style="1" customWidth="1"/>
    <col min="3599" max="3599" width="0" style="1" hidden="1" customWidth="1"/>
    <col min="3600" max="3600" width="17.7109375" style="1" customWidth="1"/>
    <col min="3601" max="3601" width="3.42578125" style="1" customWidth="1"/>
    <col min="3602" max="3602" width="0" style="1" hidden="1" customWidth="1"/>
    <col min="3603" max="3603" width="23.7109375" style="1" customWidth="1"/>
    <col min="3604" max="3604" width="10" style="1" customWidth="1"/>
    <col min="3605" max="3605" width="0" style="1" hidden="1" customWidth="1"/>
    <col min="3606" max="3607" width="14.7109375" style="1" customWidth="1"/>
    <col min="3608" max="3608" width="12.85546875" style="1" customWidth="1"/>
    <col min="3609" max="3609" width="3.28515625" style="1" customWidth="1"/>
    <col min="3610" max="3610" width="30.28515625" style="1" customWidth="1"/>
    <col min="3611" max="3611" width="5" style="1" customWidth="1"/>
    <col min="3612" max="3612" width="0" style="1" hidden="1" customWidth="1"/>
    <col min="3613" max="3613" width="14.28515625" style="1" customWidth="1"/>
    <col min="3614" max="3614" width="5.7109375" style="1" customWidth="1"/>
    <col min="3615" max="3615" width="0" style="1" hidden="1" customWidth="1"/>
    <col min="3616" max="3616" width="17.28515625" style="1" customWidth="1"/>
    <col min="3617" max="3617" width="12.7109375" style="1" customWidth="1"/>
    <col min="3618" max="3618" width="0" style="1" hidden="1" customWidth="1"/>
    <col min="3619" max="3619" width="5.28515625" style="1" customWidth="1"/>
    <col min="3620" max="3620" width="0" style="1" hidden="1" customWidth="1"/>
    <col min="3621" max="3621" width="17" style="1" customWidth="1"/>
    <col min="3622" max="3622" width="6.28515625" style="1" customWidth="1"/>
    <col min="3623" max="3623" width="0" style="1" hidden="1" customWidth="1"/>
    <col min="3624" max="3624" width="14.28515625" style="1" customWidth="1"/>
    <col min="3625" max="3625" width="7.5703125" style="1" customWidth="1"/>
    <col min="3626" max="3626" width="0" style="1" hidden="1" customWidth="1"/>
    <col min="3627" max="3628" width="14.28515625" style="1" customWidth="1"/>
    <col min="3629" max="3629" width="20.85546875" style="1" customWidth="1"/>
    <col min="3630" max="3630" width="14.42578125" style="1" customWidth="1"/>
    <col min="3631" max="3631" width="15" style="1" customWidth="1"/>
    <col min="3632" max="3632" width="2.7109375" style="1" customWidth="1"/>
    <col min="3633" max="3633" width="11.7109375" style="1" customWidth="1"/>
    <col min="3634" max="3634" width="11.5703125" style="1" customWidth="1"/>
    <col min="3635" max="3635" width="2.28515625" style="1" customWidth="1"/>
    <col min="3636" max="3636" width="41" style="1" customWidth="1"/>
    <col min="3637" max="3637" width="14.28515625" style="1" customWidth="1"/>
    <col min="3638" max="3639" width="11.5703125" style="1" customWidth="1"/>
    <col min="3640" max="3640" width="21.85546875" style="1" customWidth="1"/>
    <col min="3641" max="3832" width="11.5703125" style="1"/>
    <col min="3833" max="3833" width="21.85546875" style="1" customWidth="1"/>
    <col min="3834" max="3834" width="13.85546875" style="1" customWidth="1"/>
    <col min="3835" max="3835" width="38.7109375" style="1" customWidth="1"/>
    <col min="3836" max="3836" width="3" style="1" bestFit="1" customWidth="1"/>
    <col min="3837" max="3837" width="32.28515625" style="1" customWidth="1"/>
    <col min="3838" max="3838" width="46.28515625" style="1" customWidth="1"/>
    <col min="3839" max="3839" width="19" style="1" customWidth="1"/>
    <col min="3840" max="3840" width="0" style="1" hidden="1" customWidth="1"/>
    <col min="3841" max="3841" width="17.7109375" style="1" customWidth="1"/>
    <col min="3842" max="3842" width="0" style="1" hidden="1" customWidth="1"/>
    <col min="3843" max="3843" width="22.28515625" style="1" customWidth="1"/>
    <col min="3844" max="3844" width="5.28515625" style="1" customWidth="1"/>
    <col min="3845" max="3845" width="36.28515625" style="1" customWidth="1"/>
    <col min="3846" max="3846" width="5.7109375" style="1" customWidth="1"/>
    <col min="3847" max="3847" width="0" style="1" hidden="1" customWidth="1"/>
    <col min="3848" max="3848" width="20.7109375" style="1" customWidth="1"/>
    <col min="3849" max="3849" width="4.85546875" style="1" customWidth="1"/>
    <col min="3850" max="3850" width="0" style="1" hidden="1" customWidth="1"/>
    <col min="3851" max="3851" width="24.7109375" style="1" customWidth="1"/>
    <col min="3852" max="3852" width="12.28515625" style="1" customWidth="1"/>
    <col min="3853" max="3853" width="0" style="1" hidden="1" customWidth="1"/>
    <col min="3854" max="3854" width="3.42578125" style="1" customWidth="1"/>
    <col min="3855" max="3855" width="0" style="1" hidden="1" customWidth="1"/>
    <col min="3856" max="3856" width="17.7109375" style="1" customWidth="1"/>
    <col min="3857" max="3857" width="3.42578125" style="1" customWidth="1"/>
    <col min="3858" max="3858" width="0" style="1" hidden="1" customWidth="1"/>
    <col min="3859" max="3859" width="23.7109375" style="1" customWidth="1"/>
    <col min="3860" max="3860" width="10" style="1" customWidth="1"/>
    <col min="3861" max="3861" width="0" style="1" hidden="1" customWidth="1"/>
    <col min="3862" max="3863" width="14.7109375" style="1" customWidth="1"/>
    <col min="3864" max="3864" width="12.85546875" style="1" customWidth="1"/>
    <col min="3865" max="3865" width="3.28515625" style="1" customWidth="1"/>
    <col min="3866" max="3866" width="30.28515625" style="1" customWidth="1"/>
    <col min="3867" max="3867" width="5" style="1" customWidth="1"/>
    <col min="3868" max="3868" width="0" style="1" hidden="1" customWidth="1"/>
    <col min="3869" max="3869" width="14.28515625" style="1" customWidth="1"/>
    <col min="3870" max="3870" width="5.7109375" style="1" customWidth="1"/>
    <col min="3871" max="3871" width="0" style="1" hidden="1" customWidth="1"/>
    <col min="3872" max="3872" width="17.28515625" style="1" customWidth="1"/>
    <col min="3873" max="3873" width="12.7109375" style="1" customWidth="1"/>
    <col min="3874" max="3874" width="0" style="1" hidden="1" customWidth="1"/>
    <col min="3875" max="3875" width="5.28515625" style="1" customWidth="1"/>
    <col min="3876" max="3876" width="0" style="1" hidden="1" customWidth="1"/>
    <col min="3877" max="3877" width="17" style="1" customWidth="1"/>
    <col min="3878" max="3878" width="6.28515625" style="1" customWidth="1"/>
    <col min="3879" max="3879" width="0" style="1" hidden="1" customWidth="1"/>
    <col min="3880" max="3880" width="14.28515625" style="1" customWidth="1"/>
    <col min="3881" max="3881" width="7.5703125" style="1" customWidth="1"/>
    <col min="3882" max="3882" width="0" style="1" hidden="1" customWidth="1"/>
    <col min="3883" max="3884" width="14.28515625" style="1" customWidth="1"/>
    <col min="3885" max="3885" width="20.85546875" style="1" customWidth="1"/>
    <col min="3886" max="3886" width="14.42578125" style="1" customWidth="1"/>
    <col min="3887" max="3887" width="15" style="1" customWidth="1"/>
    <col min="3888" max="3888" width="2.7109375" style="1" customWidth="1"/>
    <col min="3889" max="3889" width="11.7109375" style="1" customWidth="1"/>
    <col min="3890" max="3890" width="11.5703125" style="1" customWidth="1"/>
    <col min="3891" max="3891" width="2.28515625" style="1" customWidth="1"/>
    <col min="3892" max="3892" width="41" style="1" customWidth="1"/>
    <col min="3893" max="3893" width="14.28515625" style="1" customWidth="1"/>
    <col min="3894" max="3895" width="11.5703125" style="1" customWidth="1"/>
    <col min="3896" max="3896" width="21.85546875" style="1" customWidth="1"/>
    <col min="3897" max="4088" width="11.5703125" style="1"/>
    <col min="4089" max="4089" width="21.85546875" style="1" customWidth="1"/>
    <col min="4090" max="4090" width="13.85546875" style="1" customWidth="1"/>
    <col min="4091" max="4091" width="38.7109375" style="1" customWidth="1"/>
    <col min="4092" max="4092" width="3" style="1" bestFit="1" customWidth="1"/>
    <col min="4093" max="4093" width="32.28515625" style="1" customWidth="1"/>
    <col min="4094" max="4094" width="46.28515625" style="1" customWidth="1"/>
    <col min="4095" max="4095" width="19" style="1" customWidth="1"/>
    <col min="4096" max="4096" width="0" style="1" hidden="1" customWidth="1"/>
    <col min="4097" max="4097" width="17.7109375" style="1" customWidth="1"/>
    <col min="4098" max="4098" width="0" style="1" hidden="1" customWidth="1"/>
    <col min="4099" max="4099" width="22.28515625" style="1" customWidth="1"/>
    <col min="4100" max="4100" width="5.28515625" style="1" customWidth="1"/>
    <col min="4101" max="4101" width="36.28515625" style="1" customWidth="1"/>
    <col min="4102" max="4102" width="5.7109375" style="1" customWidth="1"/>
    <col min="4103" max="4103" width="0" style="1" hidden="1" customWidth="1"/>
    <col min="4104" max="4104" width="20.7109375" style="1" customWidth="1"/>
    <col min="4105" max="4105" width="4.85546875" style="1" customWidth="1"/>
    <col min="4106" max="4106" width="0" style="1" hidden="1" customWidth="1"/>
    <col min="4107" max="4107" width="24.7109375" style="1" customWidth="1"/>
    <col min="4108" max="4108" width="12.28515625" style="1" customWidth="1"/>
    <col min="4109" max="4109" width="0" style="1" hidden="1" customWidth="1"/>
    <col min="4110" max="4110" width="3.42578125" style="1" customWidth="1"/>
    <col min="4111" max="4111" width="0" style="1" hidden="1" customWidth="1"/>
    <col min="4112" max="4112" width="17.7109375" style="1" customWidth="1"/>
    <col min="4113" max="4113" width="3.42578125" style="1" customWidth="1"/>
    <col min="4114" max="4114" width="0" style="1" hidden="1" customWidth="1"/>
    <col min="4115" max="4115" width="23.7109375" style="1" customWidth="1"/>
    <col min="4116" max="4116" width="10" style="1" customWidth="1"/>
    <col min="4117" max="4117" width="0" style="1" hidden="1" customWidth="1"/>
    <col min="4118" max="4119" width="14.7109375" style="1" customWidth="1"/>
    <col min="4120" max="4120" width="12.85546875" style="1" customWidth="1"/>
    <col min="4121" max="4121" width="3.28515625" style="1" customWidth="1"/>
    <col min="4122" max="4122" width="30.28515625" style="1" customWidth="1"/>
    <col min="4123" max="4123" width="5" style="1" customWidth="1"/>
    <col min="4124" max="4124" width="0" style="1" hidden="1" customWidth="1"/>
    <col min="4125" max="4125" width="14.28515625" style="1" customWidth="1"/>
    <col min="4126" max="4126" width="5.7109375" style="1" customWidth="1"/>
    <col min="4127" max="4127" width="0" style="1" hidden="1" customWidth="1"/>
    <col min="4128" max="4128" width="17.28515625" style="1" customWidth="1"/>
    <col min="4129" max="4129" width="12.7109375" style="1" customWidth="1"/>
    <col min="4130" max="4130" width="0" style="1" hidden="1" customWidth="1"/>
    <col min="4131" max="4131" width="5.28515625" style="1" customWidth="1"/>
    <col min="4132" max="4132" width="0" style="1" hidden="1" customWidth="1"/>
    <col min="4133" max="4133" width="17" style="1" customWidth="1"/>
    <col min="4134" max="4134" width="6.28515625" style="1" customWidth="1"/>
    <col min="4135" max="4135" width="0" style="1" hidden="1" customWidth="1"/>
    <col min="4136" max="4136" width="14.28515625" style="1" customWidth="1"/>
    <col min="4137" max="4137" width="7.5703125" style="1" customWidth="1"/>
    <col min="4138" max="4138" width="0" style="1" hidden="1" customWidth="1"/>
    <col min="4139" max="4140" width="14.28515625" style="1" customWidth="1"/>
    <col min="4141" max="4141" width="20.85546875" style="1" customWidth="1"/>
    <col min="4142" max="4142" width="14.42578125" style="1" customWidth="1"/>
    <col min="4143" max="4143" width="15" style="1" customWidth="1"/>
    <col min="4144" max="4144" width="2.7109375" style="1" customWidth="1"/>
    <col min="4145" max="4145" width="11.7109375" style="1" customWidth="1"/>
    <col min="4146" max="4146" width="11.5703125" style="1" customWidth="1"/>
    <col min="4147" max="4147" width="2.28515625" style="1" customWidth="1"/>
    <col min="4148" max="4148" width="41" style="1" customWidth="1"/>
    <col min="4149" max="4149" width="14.28515625" style="1" customWidth="1"/>
    <col min="4150" max="4151" width="11.5703125" style="1" customWidth="1"/>
    <col min="4152" max="4152" width="21.85546875" style="1" customWidth="1"/>
    <col min="4153" max="4344" width="11.5703125" style="1"/>
    <col min="4345" max="4345" width="21.85546875" style="1" customWidth="1"/>
    <col min="4346" max="4346" width="13.85546875" style="1" customWidth="1"/>
    <col min="4347" max="4347" width="38.7109375" style="1" customWidth="1"/>
    <col min="4348" max="4348" width="3" style="1" bestFit="1" customWidth="1"/>
    <col min="4349" max="4349" width="32.28515625" style="1" customWidth="1"/>
    <col min="4350" max="4350" width="46.28515625" style="1" customWidth="1"/>
    <col min="4351" max="4351" width="19" style="1" customWidth="1"/>
    <col min="4352" max="4352" width="0" style="1" hidden="1" customWidth="1"/>
    <col min="4353" max="4353" width="17.7109375" style="1" customWidth="1"/>
    <col min="4354" max="4354" width="0" style="1" hidden="1" customWidth="1"/>
    <col min="4355" max="4355" width="22.28515625" style="1" customWidth="1"/>
    <col min="4356" max="4356" width="5.28515625" style="1" customWidth="1"/>
    <col min="4357" max="4357" width="36.28515625" style="1" customWidth="1"/>
    <col min="4358" max="4358" width="5.7109375" style="1" customWidth="1"/>
    <col min="4359" max="4359" width="0" style="1" hidden="1" customWidth="1"/>
    <col min="4360" max="4360" width="20.7109375" style="1" customWidth="1"/>
    <col min="4361" max="4361" width="4.85546875" style="1" customWidth="1"/>
    <col min="4362" max="4362" width="0" style="1" hidden="1" customWidth="1"/>
    <col min="4363" max="4363" width="24.7109375" style="1" customWidth="1"/>
    <col min="4364" max="4364" width="12.28515625" style="1" customWidth="1"/>
    <col min="4365" max="4365" width="0" style="1" hidden="1" customWidth="1"/>
    <col min="4366" max="4366" width="3.42578125" style="1" customWidth="1"/>
    <col min="4367" max="4367" width="0" style="1" hidden="1" customWidth="1"/>
    <col min="4368" max="4368" width="17.7109375" style="1" customWidth="1"/>
    <col min="4369" max="4369" width="3.42578125" style="1" customWidth="1"/>
    <col min="4370" max="4370" width="0" style="1" hidden="1" customWidth="1"/>
    <col min="4371" max="4371" width="23.7109375" style="1" customWidth="1"/>
    <col min="4372" max="4372" width="10" style="1" customWidth="1"/>
    <col min="4373" max="4373" width="0" style="1" hidden="1" customWidth="1"/>
    <col min="4374" max="4375" width="14.7109375" style="1" customWidth="1"/>
    <col min="4376" max="4376" width="12.85546875" style="1" customWidth="1"/>
    <col min="4377" max="4377" width="3.28515625" style="1" customWidth="1"/>
    <col min="4378" max="4378" width="30.28515625" style="1" customWidth="1"/>
    <col min="4379" max="4379" width="5" style="1" customWidth="1"/>
    <col min="4380" max="4380" width="0" style="1" hidden="1" customWidth="1"/>
    <col min="4381" max="4381" width="14.28515625" style="1" customWidth="1"/>
    <col min="4382" max="4382" width="5.7109375" style="1" customWidth="1"/>
    <col min="4383" max="4383" width="0" style="1" hidden="1" customWidth="1"/>
    <col min="4384" max="4384" width="17.28515625" style="1" customWidth="1"/>
    <col min="4385" max="4385" width="12.7109375" style="1" customWidth="1"/>
    <col min="4386" max="4386" width="0" style="1" hidden="1" customWidth="1"/>
    <col min="4387" max="4387" width="5.28515625" style="1" customWidth="1"/>
    <col min="4388" max="4388" width="0" style="1" hidden="1" customWidth="1"/>
    <col min="4389" max="4389" width="17" style="1" customWidth="1"/>
    <col min="4390" max="4390" width="6.28515625" style="1" customWidth="1"/>
    <col min="4391" max="4391" width="0" style="1" hidden="1" customWidth="1"/>
    <col min="4392" max="4392" width="14.28515625" style="1" customWidth="1"/>
    <col min="4393" max="4393" width="7.5703125" style="1" customWidth="1"/>
    <col min="4394" max="4394" width="0" style="1" hidden="1" customWidth="1"/>
    <col min="4395" max="4396" width="14.28515625" style="1" customWidth="1"/>
    <col min="4397" max="4397" width="20.85546875" style="1" customWidth="1"/>
    <col min="4398" max="4398" width="14.42578125" style="1" customWidth="1"/>
    <col min="4399" max="4399" width="15" style="1" customWidth="1"/>
    <col min="4400" max="4400" width="2.7109375" style="1" customWidth="1"/>
    <col min="4401" max="4401" width="11.7109375" style="1" customWidth="1"/>
    <col min="4402" max="4402" width="11.5703125" style="1" customWidth="1"/>
    <col min="4403" max="4403" width="2.28515625" style="1" customWidth="1"/>
    <col min="4404" max="4404" width="41" style="1" customWidth="1"/>
    <col min="4405" max="4405" width="14.28515625" style="1" customWidth="1"/>
    <col min="4406" max="4407" width="11.5703125" style="1" customWidth="1"/>
    <col min="4408" max="4408" width="21.85546875" style="1" customWidth="1"/>
    <col min="4409" max="4600" width="11.5703125" style="1"/>
    <col min="4601" max="4601" width="21.85546875" style="1" customWidth="1"/>
    <col min="4602" max="4602" width="13.85546875" style="1" customWidth="1"/>
    <col min="4603" max="4603" width="38.7109375" style="1" customWidth="1"/>
    <col min="4604" max="4604" width="3" style="1" bestFit="1" customWidth="1"/>
    <col min="4605" max="4605" width="32.28515625" style="1" customWidth="1"/>
    <col min="4606" max="4606" width="46.28515625" style="1" customWidth="1"/>
    <col min="4607" max="4607" width="19" style="1" customWidth="1"/>
    <col min="4608" max="4608" width="0" style="1" hidden="1" customWidth="1"/>
    <col min="4609" max="4609" width="17.7109375" style="1" customWidth="1"/>
    <col min="4610" max="4610" width="0" style="1" hidden="1" customWidth="1"/>
    <col min="4611" max="4611" width="22.28515625" style="1" customWidth="1"/>
    <col min="4612" max="4612" width="5.28515625" style="1" customWidth="1"/>
    <col min="4613" max="4613" width="36.28515625" style="1" customWidth="1"/>
    <col min="4614" max="4614" width="5.7109375" style="1" customWidth="1"/>
    <col min="4615" max="4615" width="0" style="1" hidden="1" customWidth="1"/>
    <col min="4616" max="4616" width="20.7109375" style="1" customWidth="1"/>
    <col min="4617" max="4617" width="4.85546875" style="1" customWidth="1"/>
    <col min="4618" max="4618" width="0" style="1" hidden="1" customWidth="1"/>
    <col min="4619" max="4619" width="24.7109375" style="1" customWidth="1"/>
    <col min="4620" max="4620" width="12.28515625" style="1" customWidth="1"/>
    <col min="4621" max="4621" width="0" style="1" hidden="1" customWidth="1"/>
    <col min="4622" max="4622" width="3.42578125" style="1" customWidth="1"/>
    <col min="4623" max="4623" width="0" style="1" hidden="1" customWidth="1"/>
    <col min="4624" max="4624" width="17.7109375" style="1" customWidth="1"/>
    <col min="4625" max="4625" width="3.42578125" style="1" customWidth="1"/>
    <col min="4626" max="4626" width="0" style="1" hidden="1" customWidth="1"/>
    <col min="4627" max="4627" width="23.7109375" style="1" customWidth="1"/>
    <col min="4628" max="4628" width="10" style="1" customWidth="1"/>
    <col min="4629" max="4629" width="0" style="1" hidden="1" customWidth="1"/>
    <col min="4630" max="4631" width="14.7109375" style="1" customWidth="1"/>
    <col min="4632" max="4632" width="12.85546875" style="1" customWidth="1"/>
    <col min="4633" max="4633" width="3.28515625" style="1" customWidth="1"/>
    <col min="4634" max="4634" width="30.28515625" style="1" customWidth="1"/>
    <col min="4635" max="4635" width="5" style="1" customWidth="1"/>
    <col min="4636" max="4636" width="0" style="1" hidden="1" customWidth="1"/>
    <col min="4637" max="4637" width="14.28515625" style="1" customWidth="1"/>
    <col min="4638" max="4638" width="5.7109375" style="1" customWidth="1"/>
    <col min="4639" max="4639" width="0" style="1" hidden="1" customWidth="1"/>
    <col min="4640" max="4640" width="17.28515625" style="1" customWidth="1"/>
    <col min="4641" max="4641" width="12.7109375" style="1" customWidth="1"/>
    <col min="4642" max="4642" width="0" style="1" hidden="1" customWidth="1"/>
    <col min="4643" max="4643" width="5.28515625" style="1" customWidth="1"/>
    <col min="4644" max="4644" width="0" style="1" hidden="1" customWidth="1"/>
    <col min="4645" max="4645" width="17" style="1" customWidth="1"/>
    <col min="4646" max="4646" width="6.28515625" style="1" customWidth="1"/>
    <col min="4647" max="4647" width="0" style="1" hidden="1" customWidth="1"/>
    <col min="4648" max="4648" width="14.28515625" style="1" customWidth="1"/>
    <col min="4649" max="4649" width="7.5703125" style="1" customWidth="1"/>
    <col min="4650" max="4650" width="0" style="1" hidden="1" customWidth="1"/>
    <col min="4651" max="4652" width="14.28515625" style="1" customWidth="1"/>
    <col min="4653" max="4653" width="20.85546875" style="1" customWidth="1"/>
    <col min="4654" max="4654" width="14.42578125" style="1" customWidth="1"/>
    <col min="4655" max="4655" width="15" style="1" customWidth="1"/>
    <col min="4656" max="4656" width="2.7109375" style="1" customWidth="1"/>
    <col min="4657" max="4657" width="11.7109375" style="1" customWidth="1"/>
    <col min="4658" max="4658" width="11.5703125" style="1" customWidth="1"/>
    <col min="4659" max="4659" width="2.28515625" style="1" customWidth="1"/>
    <col min="4660" max="4660" width="41" style="1" customWidth="1"/>
    <col min="4661" max="4661" width="14.28515625" style="1" customWidth="1"/>
    <col min="4662" max="4663" width="11.5703125" style="1" customWidth="1"/>
    <col min="4664" max="4664" width="21.85546875" style="1" customWidth="1"/>
    <col min="4665" max="4856" width="11.5703125" style="1"/>
    <col min="4857" max="4857" width="21.85546875" style="1" customWidth="1"/>
    <col min="4858" max="4858" width="13.85546875" style="1" customWidth="1"/>
    <col min="4859" max="4859" width="38.7109375" style="1" customWidth="1"/>
    <col min="4860" max="4860" width="3" style="1" bestFit="1" customWidth="1"/>
    <col min="4861" max="4861" width="32.28515625" style="1" customWidth="1"/>
    <col min="4862" max="4862" width="46.28515625" style="1" customWidth="1"/>
    <col min="4863" max="4863" width="19" style="1" customWidth="1"/>
    <col min="4864" max="4864" width="0" style="1" hidden="1" customWidth="1"/>
    <col min="4865" max="4865" width="17.7109375" style="1" customWidth="1"/>
    <col min="4866" max="4866" width="0" style="1" hidden="1" customWidth="1"/>
    <col min="4867" max="4867" width="22.28515625" style="1" customWidth="1"/>
    <col min="4868" max="4868" width="5.28515625" style="1" customWidth="1"/>
    <col min="4869" max="4869" width="36.28515625" style="1" customWidth="1"/>
    <col min="4870" max="4870" width="5.7109375" style="1" customWidth="1"/>
    <col min="4871" max="4871" width="0" style="1" hidden="1" customWidth="1"/>
    <col min="4872" max="4872" width="20.7109375" style="1" customWidth="1"/>
    <col min="4873" max="4873" width="4.85546875" style="1" customWidth="1"/>
    <col min="4874" max="4874" width="0" style="1" hidden="1" customWidth="1"/>
    <col min="4875" max="4875" width="24.7109375" style="1" customWidth="1"/>
    <col min="4876" max="4876" width="12.28515625" style="1" customWidth="1"/>
    <col min="4877" max="4877" width="0" style="1" hidden="1" customWidth="1"/>
    <col min="4878" max="4878" width="3.42578125" style="1" customWidth="1"/>
    <col min="4879" max="4879" width="0" style="1" hidden="1" customWidth="1"/>
    <col min="4880" max="4880" width="17.7109375" style="1" customWidth="1"/>
    <col min="4881" max="4881" width="3.42578125" style="1" customWidth="1"/>
    <col min="4882" max="4882" width="0" style="1" hidden="1" customWidth="1"/>
    <col min="4883" max="4883" width="23.7109375" style="1" customWidth="1"/>
    <col min="4884" max="4884" width="10" style="1" customWidth="1"/>
    <col min="4885" max="4885" width="0" style="1" hidden="1" customWidth="1"/>
    <col min="4886" max="4887" width="14.7109375" style="1" customWidth="1"/>
    <col min="4888" max="4888" width="12.85546875" style="1" customWidth="1"/>
    <col min="4889" max="4889" width="3.28515625" style="1" customWidth="1"/>
    <col min="4890" max="4890" width="30.28515625" style="1" customWidth="1"/>
    <col min="4891" max="4891" width="5" style="1" customWidth="1"/>
    <col min="4892" max="4892" width="0" style="1" hidden="1" customWidth="1"/>
    <col min="4893" max="4893" width="14.28515625" style="1" customWidth="1"/>
    <col min="4894" max="4894" width="5.7109375" style="1" customWidth="1"/>
    <col min="4895" max="4895" width="0" style="1" hidden="1" customWidth="1"/>
    <col min="4896" max="4896" width="17.28515625" style="1" customWidth="1"/>
    <col min="4897" max="4897" width="12.7109375" style="1" customWidth="1"/>
    <col min="4898" max="4898" width="0" style="1" hidden="1" customWidth="1"/>
    <col min="4899" max="4899" width="5.28515625" style="1" customWidth="1"/>
    <col min="4900" max="4900" width="0" style="1" hidden="1" customWidth="1"/>
    <col min="4901" max="4901" width="17" style="1" customWidth="1"/>
    <col min="4902" max="4902" width="6.28515625" style="1" customWidth="1"/>
    <col min="4903" max="4903" width="0" style="1" hidden="1" customWidth="1"/>
    <col min="4904" max="4904" width="14.28515625" style="1" customWidth="1"/>
    <col min="4905" max="4905" width="7.5703125" style="1" customWidth="1"/>
    <col min="4906" max="4906" width="0" style="1" hidden="1" customWidth="1"/>
    <col min="4907" max="4908" width="14.28515625" style="1" customWidth="1"/>
    <col min="4909" max="4909" width="20.85546875" style="1" customWidth="1"/>
    <col min="4910" max="4910" width="14.42578125" style="1" customWidth="1"/>
    <col min="4911" max="4911" width="15" style="1" customWidth="1"/>
    <col min="4912" max="4912" width="2.7109375" style="1" customWidth="1"/>
    <col min="4913" max="4913" width="11.7109375" style="1" customWidth="1"/>
    <col min="4914" max="4914" width="11.5703125" style="1" customWidth="1"/>
    <col min="4915" max="4915" width="2.28515625" style="1" customWidth="1"/>
    <col min="4916" max="4916" width="41" style="1" customWidth="1"/>
    <col min="4917" max="4917" width="14.28515625" style="1" customWidth="1"/>
    <col min="4918" max="4919" width="11.5703125" style="1" customWidth="1"/>
    <col min="4920" max="4920" width="21.85546875" style="1" customWidth="1"/>
    <col min="4921" max="5112" width="11.5703125" style="1"/>
    <col min="5113" max="5113" width="21.85546875" style="1" customWidth="1"/>
    <col min="5114" max="5114" width="13.85546875" style="1" customWidth="1"/>
    <col min="5115" max="5115" width="38.7109375" style="1" customWidth="1"/>
    <col min="5116" max="5116" width="3" style="1" bestFit="1" customWidth="1"/>
    <col min="5117" max="5117" width="32.28515625" style="1" customWidth="1"/>
    <col min="5118" max="5118" width="46.28515625" style="1" customWidth="1"/>
    <col min="5119" max="5119" width="19" style="1" customWidth="1"/>
    <col min="5120" max="5120" width="0" style="1" hidden="1" customWidth="1"/>
    <col min="5121" max="5121" width="17.7109375" style="1" customWidth="1"/>
    <col min="5122" max="5122" width="0" style="1" hidden="1" customWidth="1"/>
    <col min="5123" max="5123" width="22.28515625" style="1" customWidth="1"/>
    <col min="5124" max="5124" width="5.28515625" style="1" customWidth="1"/>
    <col min="5125" max="5125" width="36.28515625" style="1" customWidth="1"/>
    <col min="5126" max="5126" width="5.7109375" style="1" customWidth="1"/>
    <col min="5127" max="5127" width="0" style="1" hidden="1" customWidth="1"/>
    <col min="5128" max="5128" width="20.7109375" style="1" customWidth="1"/>
    <col min="5129" max="5129" width="4.85546875" style="1" customWidth="1"/>
    <col min="5130" max="5130" width="0" style="1" hidden="1" customWidth="1"/>
    <col min="5131" max="5131" width="24.7109375" style="1" customWidth="1"/>
    <col min="5132" max="5132" width="12.28515625" style="1" customWidth="1"/>
    <col min="5133" max="5133" width="0" style="1" hidden="1" customWidth="1"/>
    <col min="5134" max="5134" width="3.42578125" style="1" customWidth="1"/>
    <col min="5135" max="5135" width="0" style="1" hidden="1" customWidth="1"/>
    <col min="5136" max="5136" width="17.7109375" style="1" customWidth="1"/>
    <col min="5137" max="5137" width="3.42578125" style="1" customWidth="1"/>
    <col min="5138" max="5138" width="0" style="1" hidden="1" customWidth="1"/>
    <col min="5139" max="5139" width="23.7109375" style="1" customWidth="1"/>
    <col min="5140" max="5140" width="10" style="1" customWidth="1"/>
    <col min="5141" max="5141" width="0" style="1" hidden="1" customWidth="1"/>
    <col min="5142" max="5143" width="14.7109375" style="1" customWidth="1"/>
    <col min="5144" max="5144" width="12.85546875" style="1" customWidth="1"/>
    <col min="5145" max="5145" width="3.28515625" style="1" customWidth="1"/>
    <col min="5146" max="5146" width="30.28515625" style="1" customWidth="1"/>
    <col min="5147" max="5147" width="5" style="1" customWidth="1"/>
    <col min="5148" max="5148" width="0" style="1" hidden="1" customWidth="1"/>
    <col min="5149" max="5149" width="14.28515625" style="1" customWidth="1"/>
    <col min="5150" max="5150" width="5.7109375" style="1" customWidth="1"/>
    <col min="5151" max="5151" width="0" style="1" hidden="1" customWidth="1"/>
    <col min="5152" max="5152" width="17.28515625" style="1" customWidth="1"/>
    <col min="5153" max="5153" width="12.7109375" style="1" customWidth="1"/>
    <col min="5154" max="5154" width="0" style="1" hidden="1" customWidth="1"/>
    <col min="5155" max="5155" width="5.28515625" style="1" customWidth="1"/>
    <col min="5156" max="5156" width="0" style="1" hidden="1" customWidth="1"/>
    <col min="5157" max="5157" width="17" style="1" customWidth="1"/>
    <col min="5158" max="5158" width="6.28515625" style="1" customWidth="1"/>
    <col min="5159" max="5159" width="0" style="1" hidden="1" customWidth="1"/>
    <col min="5160" max="5160" width="14.28515625" style="1" customWidth="1"/>
    <col min="5161" max="5161" width="7.5703125" style="1" customWidth="1"/>
    <col min="5162" max="5162" width="0" style="1" hidden="1" customWidth="1"/>
    <col min="5163" max="5164" width="14.28515625" style="1" customWidth="1"/>
    <col min="5165" max="5165" width="20.85546875" style="1" customWidth="1"/>
    <col min="5166" max="5166" width="14.42578125" style="1" customWidth="1"/>
    <col min="5167" max="5167" width="15" style="1" customWidth="1"/>
    <col min="5168" max="5168" width="2.7109375" style="1" customWidth="1"/>
    <col min="5169" max="5169" width="11.7109375" style="1" customWidth="1"/>
    <col min="5170" max="5170" width="11.5703125" style="1" customWidth="1"/>
    <col min="5171" max="5171" width="2.28515625" style="1" customWidth="1"/>
    <col min="5172" max="5172" width="41" style="1" customWidth="1"/>
    <col min="5173" max="5173" width="14.28515625" style="1" customWidth="1"/>
    <col min="5174" max="5175" width="11.5703125" style="1" customWidth="1"/>
    <col min="5176" max="5176" width="21.85546875" style="1" customWidth="1"/>
    <col min="5177" max="5368" width="11.5703125" style="1"/>
    <col min="5369" max="5369" width="21.85546875" style="1" customWidth="1"/>
    <col min="5370" max="5370" width="13.85546875" style="1" customWidth="1"/>
    <col min="5371" max="5371" width="38.7109375" style="1" customWidth="1"/>
    <col min="5372" max="5372" width="3" style="1" bestFit="1" customWidth="1"/>
    <col min="5373" max="5373" width="32.28515625" style="1" customWidth="1"/>
    <col min="5374" max="5374" width="46.28515625" style="1" customWidth="1"/>
    <col min="5375" max="5375" width="19" style="1" customWidth="1"/>
    <col min="5376" max="5376" width="0" style="1" hidden="1" customWidth="1"/>
    <col min="5377" max="5377" width="17.7109375" style="1" customWidth="1"/>
    <col min="5378" max="5378" width="0" style="1" hidden="1" customWidth="1"/>
    <col min="5379" max="5379" width="22.28515625" style="1" customWidth="1"/>
    <col min="5380" max="5380" width="5.28515625" style="1" customWidth="1"/>
    <col min="5381" max="5381" width="36.28515625" style="1" customWidth="1"/>
    <col min="5382" max="5382" width="5.7109375" style="1" customWidth="1"/>
    <col min="5383" max="5383" width="0" style="1" hidden="1" customWidth="1"/>
    <col min="5384" max="5384" width="20.7109375" style="1" customWidth="1"/>
    <col min="5385" max="5385" width="4.85546875" style="1" customWidth="1"/>
    <col min="5386" max="5386" width="0" style="1" hidden="1" customWidth="1"/>
    <col min="5387" max="5387" width="24.7109375" style="1" customWidth="1"/>
    <col min="5388" max="5388" width="12.28515625" style="1" customWidth="1"/>
    <col min="5389" max="5389" width="0" style="1" hidden="1" customWidth="1"/>
    <col min="5390" max="5390" width="3.42578125" style="1" customWidth="1"/>
    <col min="5391" max="5391" width="0" style="1" hidden="1" customWidth="1"/>
    <col min="5392" max="5392" width="17.7109375" style="1" customWidth="1"/>
    <col min="5393" max="5393" width="3.42578125" style="1" customWidth="1"/>
    <col min="5394" max="5394" width="0" style="1" hidden="1" customWidth="1"/>
    <col min="5395" max="5395" width="23.7109375" style="1" customWidth="1"/>
    <col min="5396" max="5396" width="10" style="1" customWidth="1"/>
    <col min="5397" max="5397" width="0" style="1" hidden="1" customWidth="1"/>
    <col min="5398" max="5399" width="14.7109375" style="1" customWidth="1"/>
    <col min="5400" max="5400" width="12.85546875" style="1" customWidth="1"/>
    <col min="5401" max="5401" width="3.28515625" style="1" customWidth="1"/>
    <col min="5402" max="5402" width="30.28515625" style="1" customWidth="1"/>
    <col min="5403" max="5403" width="5" style="1" customWidth="1"/>
    <col min="5404" max="5404" width="0" style="1" hidden="1" customWidth="1"/>
    <col min="5405" max="5405" width="14.28515625" style="1" customWidth="1"/>
    <col min="5406" max="5406" width="5.7109375" style="1" customWidth="1"/>
    <col min="5407" max="5407" width="0" style="1" hidden="1" customWidth="1"/>
    <col min="5408" max="5408" width="17.28515625" style="1" customWidth="1"/>
    <col min="5409" max="5409" width="12.7109375" style="1" customWidth="1"/>
    <col min="5410" max="5410" width="0" style="1" hidden="1" customWidth="1"/>
    <col min="5411" max="5411" width="5.28515625" style="1" customWidth="1"/>
    <col min="5412" max="5412" width="0" style="1" hidden="1" customWidth="1"/>
    <col min="5413" max="5413" width="17" style="1" customWidth="1"/>
    <col min="5414" max="5414" width="6.28515625" style="1" customWidth="1"/>
    <col min="5415" max="5415" width="0" style="1" hidden="1" customWidth="1"/>
    <col min="5416" max="5416" width="14.28515625" style="1" customWidth="1"/>
    <col min="5417" max="5417" width="7.5703125" style="1" customWidth="1"/>
    <col min="5418" max="5418" width="0" style="1" hidden="1" customWidth="1"/>
    <col min="5419" max="5420" width="14.28515625" style="1" customWidth="1"/>
    <col min="5421" max="5421" width="20.85546875" style="1" customWidth="1"/>
    <col min="5422" max="5422" width="14.42578125" style="1" customWidth="1"/>
    <col min="5423" max="5423" width="15" style="1" customWidth="1"/>
    <col min="5424" max="5424" width="2.7109375" style="1" customWidth="1"/>
    <col min="5425" max="5425" width="11.7109375" style="1" customWidth="1"/>
    <col min="5426" max="5426" width="11.5703125" style="1" customWidth="1"/>
    <col min="5427" max="5427" width="2.28515625" style="1" customWidth="1"/>
    <col min="5428" max="5428" width="41" style="1" customWidth="1"/>
    <col min="5429" max="5429" width="14.28515625" style="1" customWidth="1"/>
    <col min="5430" max="5431" width="11.5703125" style="1" customWidth="1"/>
    <col min="5432" max="5432" width="21.85546875" style="1" customWidth="1"/>
    <col min="5433" max="5624" width="11.5703125" style="1"/>
    <col min="5625" max="5625" width="21.85546875" style="1" customWidth="1"/>
    <col min="5626" max="5626" width="13.85546875" style="1" customWidth="1"/>
    <col min="5627" max="5627" width="38.7109375" style="1" customWidth="1"/>
    <col min="5628" max="5628" width="3" style="1" bestFit="1" customWidth="1"/>
    <col min="5629" max="5629" width="32.28515625" style="1" customWidth="1"/>
    <col min="5630" max="5630" width="46.28515625" style="1" customWidth="1"/>
    <col min="5631" max="5631" width="19" style="1" customWidth="1"/>
    <col min="5632" max="5632" width="0" style="1" hidden="1" customWidth="1"/>
    <col min="5633" max="5633" width="17.7109375" style="1" customWidth="1"/>
    <col min="5634" max="5634" width="0" style="1" hidden="1" customWidth="1"/>
    <col min="5635" max="5635" width="22.28515625" style="1" customWidth="1"/>
    <col min="5636" max="5636" width="5.28515625" style="1" customWidth="1"/>
    <col min="5637" max="5637" width="36.28515625" style="1" customWidth="1"/>
    <col min="5638" max="5638" width="5.7109375" style="1" customWidth="1"/>
    <col min="5639" max="5639" width="0" style="1" hidden="1" customWidth="1"/>
    <col min="5640" max="5640" width="20.7109375" style="1" customWidth="1"/>
    <col min="5641" max="5641" width="4.85546875" style="1" customWidth="1"/>
    <col min="5642" max="5642" width="0" style="1" hidden="1" customWidth="1"/>
    <col min="5643" max="5643" width="24.7109375" style="1" customWidth="1"/>
    <col min="5644" max="5644" width="12.28515625" style="1" customWidth="1"/>
    <col min="5645" max="5645" width="0" style="1" hidden="1" customWidth="1"/>
    <col min="5646" max="5646" width="3.42578125" style="1" customWidth="1"/>
    <col min="5647" max="5647" width="0" style="1" hidden="1" customWidth="1"/>
    <col min="5648" max="5648" width="17.7109375" style="1" customWidth="1"/>
    <col min="5649" max="5649" width="3.42578125" style="1" customWidth="1"/>
    <col min="5650" max="5650" width="0" style="1" hidden="1" customWidth="1"/>
    <col min="5651" max="5651" width="23.7109375" style="1" customWidth="1"/>
    <col min="5652" max="5652" width="10" style="1" customWidth="1"/>
    <col min="5653" max="5653" width="0" style="1" hidden="1" customWidth="1"/>
    <col min="5654" max="5655" width="14.7109375" style="1" customWidth="1"/>
    <col min="5656" max="5656" width="12.85546875" style="1" customWidth="1"/>
    <col min="5657" max="5657" width="3.28515625" style="1" customWidth="1"/>
    <col min="5658" max="5658" width="30.28515625" style="1" customWidth="1"/>
    <col min="5659" max="5659" width="5" style="1" customWidth="1"/>
    <col min="5660" max="5660" width="0" style="1" hidden="1" customWidth="1"/>
    <col min="5661" max="5661" width="14.28515625" style="1" customWidth="1"/>
    <col min="5662" max="5662" width="5.7109375" style="1" customWidth="1"/>
    <col min="5663" max="5663" width="0" style="1" hidden="1" customWidth="1"/>
    <col min="5664" max="5664" width="17.28515625" style="1" customWidth="1"/>
    <col min="5665" max="5665" width="12.7109375" style="1" customWidth="1"/>
    <col min="5666" max="5666" width="0" style="1" hidden="1" customWidth="1"/>
    <col min="5667" max="5667" width="5.28515625" style="1" customWidth="1"/>
    <col min="5668" max="5668" width="0" style="1" hidden="1" customWidth="1"/>
    <col min="5669" max="5669" width="17" style="1" customWidth="1"/>
    <col min="5670" max="5670" width="6.28515625" style="1" customWidth="1"/>
    <col min="5671" max="5671" width="0" style="1" hidden="1" customWidth="1"/>
    <col min="5672" max="5672" width="14.28515625" style="1" customWidth="1"/>
    <col min="5673" max="5673" width="7.5703125" style="1" customWidth="1"/>
    <col min="5674" max="5674" width="0" style="1" hidden="1" customWidth="1"/>
    <col min="5675" max="5676" width="14.28515625" style="1" customWidth="1"/>
    <col min="5677" max="5677" width="20.85546875" style="1" customWidth="1"/>
    <col min="5678" max="5678" width="14.42578125" style="1" customWidth="1"/>
    <col min="5679" max="5679" width="15" style="1" customWidth="1"/>
    <col min="5680" max="5680" width="2.7109375" style="1" customWidth="1"/>
    <col min="5681" max="5681" width="11.7109375" style="1" customWidth="1"/>
    <col min="5682" max="5682" width="11.5703125" style="1" customWidth="1"/>
    <col min="5683" max="5683" width="2.28515625" style="1" customWidth="1"/>
    <col min="5684" max="5684" width="41" style="1" customWidth="1"/>
    <col min="5685" max="5685" width="14.28515625" style="1" customWidth="1"/>
    <col min="5686" max="5687" width="11.5703125" style="1" customWidth="1"/>
    <col min="5688" max="5688" width="21.85546875" style="1" customWidth="1"/>
    <col min="5689" max="5880" width="11.5703125" style="1"/>
    <col min="5881" max="5881" width="21.85546875" style="1" customWidth="1"/>
    <col min="5882" max="5882" width="13.85546875" style="1" customWidth="1"/>
    <col min="5883" max="5883" width="38.7109375" style="1" customWidth="1"/>
    <col min="5884" max="5884" width="3" style="1" bestFit="1" customWidth="1"/>
    <col min="5885" max="5885" width="32.28515625" style="1" customWidth="1"/>
    <col min="5886" max="5886" width="46.28515625" style="1" customWidth="1"/>
    <col min="5887" max="5887" width="19" style="1" customWidth="1"/>
    <col min="5888" max="5888" width="0" style="1" hidden="1" customWidth="1"/>
    <col min="5889" max="5889" width="17.7109375" style="1" customWidth="1"/>
    <col min="5890" max="5890" width="0" style="1" hidden="1" customWidth="1"/>
    <col min="5891" max="5891" width="22.28515625" style="1" customWidth="1"/>
    <col min="5892" max="5892" width="5.28515625" style="1" customWidth="1"/>
    <col min="5893" max="5893" width="36.28515625" style="1" customWidth="1"/>
    <col min="5894" max="5894" width="5.7109375" style="1" customWidth="1"/>
    <col min="5895" max="5895" width="0" style="1" hidden="1" customWidth="1"/>
    <col min="5896" max="5896" width="20.7109375" style="1" customWidth="1"/>
    <col min="5897" max="5897" width="4.85546875" style="1" customWidth="1"/>
    <col min="5898" max="5898" width="0" style="1" hidden="1" customWidth="1"/>
    <col min="5899" max="5899" width="24.7109375" style="1" customWidth="1"/>
    <col min="5900" max="5900" width="12.28515625" style="1" customWidth="1"/>
    <col min="5901" max="5901" width="0" style="1" hidden="1" customWidth="1"/>
    <col min="5902" max="5902" width="3.42578125" style="1" customWidth="1"/>
    <col min="5903" max="5903" width="0" style="1" hidden="1" customWidth="1"/>
    <col min="5904" max="5904" width="17.7109375" style="1" customWidth="1"/>
    <col min="5905" max="5905" width="3.42578125" style="1" customWidth="1"/>
    <col min="5906" max="5906" width="0" style="1" hidden="1" customWidth="1"/>
    <col min="5907" max="5907" width="23.7109375" style="1" customWidth="1"/>
    <col min="5908" max="5908" width="10" style="1" customWidth="1"/>
    <col min="5909" max="5909" width="0" style="1" hidden="1" customWidth="1"/>
    <col min="5910" max="5911" width="14.7109375" style="1" customWidth="1"/>
    <col min="5912" max="5912" width="12.85546875" style="1" customWidth="1"/>
    <col min="5913" max="5913" width="3.28515625" style="1" customWidth="1"/>
    <col min="5914" max="5914" width="30.28515625" style="1" customWidth="1"/>
    <col min="5915" max="5915" width="5" style="1" customWidth="1"/>
    <col min="5916" max="5916" width="0" style="1" hidden="1" customWidth="1"/>
    <col min="5917" max="5917" width="14.28515625" style="1" customWidth="1"/>
    <col min="5918" max="5918" width="5.7109375" style="1" customWidth="1"/>
    <col min="5919" max="5919" width="0" style="1" hidden="1" customWidth="1"/>
    <col min="5920" max="5920" width="17.28515625" style="1" customWidth="1"/>
    <col min="5921" max="5921" width="12.7109375" style="1" customWidth="1"/>
    <col min="5922" max="5922" width="0" style="1" hidden="1" customWidth="1"/>
    <col min="5923" max="5923" width="5.28515625" style="1" customWidth="1"/>
    <col min="5924" max="5924" width="0" style="1" hidden="1" customWidth="1"/>
    <col min="5925" max="5925" width="17" style="1" customWidth="1"/>
    <col min="5926" max="5926" width="6.28515625" style="1" customWidth="1"/>
    <col min="5927" max="5927" width="0" style="1" hidden="1" customWidth="1"/>
    <col min="5928" max="5928" width="14.28515625" style="1" customWidth="1"/>
    <col min="5929" max="5929" width="7.5703125" style="1" customWidth="1"/>
    <col min="5930" max="5930" width="0" style="1" hidden="1" customWidth="1"/>
    <col min="5931" max="5932" width="14.28515625" style="1" customWidth="1"/>
    <col min="5933" max="5933" width="20.85546875" style="1" customWidth="1"/>
    <col min="5934" max="5934" width="14.42578125" style="1" customWidth="1"/>
    <col min="5935" max="5935" width="15" style="1" customWidth="1"/>
    <col min="5936" max="5936" width="2.7109375" style="1" customWidth="1"/>
    <col min="5937" max="5937" width="11.7109375" style="1" customWidth="1"/>
    <col min="5938" max="5938" width="11.5703125" style="1" customWidth="1"/>
    <col min="5939" max="5939" width="2.28515625" style="1" customWidth="1"/>
    <col min="5940" max="5940" width="41" style="1" customWidth="1"/>
    <col min="5941" max="5941" width="14.28515625" style="1" customWidth="1"/>
    <col min="5942" max="5943" width="11.5703125" style="1" customWidth="1"/>
    <col min="5944" max="5944" width="21.85546875" style="1" customWidth="1"/>
    <col min="5945" max="6136" width="11.5703125" style="1"/>
    <col min="6137" max="6137" width="21.85546875" style="1" customWidth="1"/>
    <col min="6138" max="6138" width="13.85546875" style="1" customWidth="1"/>
    <col min="6139" max="6139" width="38.7109375" style="1" customWidth="1"/>
    <col min="6140" max="6140" width="3" style="1" bestFit="1" customWidth="1"/>
    <col min="6141" max="6141" width="32.28515625" style="1" customWidth="1"/>
    <col min="6142" max="6142" width="46.28515625" style="1" customWidth="1"/>
    <col min="6143" max="6143" width="19" style="1" customWidth="1"/>
    <col min="6144" max="6144" width="0" style="1" hidden="1" customWidth="1"/>
    <col min="6145" max="6145" width="17.7109375" style="1" customWidth="1"/>
    <col min="6146" max="6146" width="0" style="1" hidden="1" customWidth="1"/>
    <col min="6147" max="6147" width="22.28515625" style="1" customWidth="1"/>
    <col min="6148" max="6148" width="5.28515625" style="1" customWidth="1"/>
    <col min="6149" max="6149" width="36.28515625" style="1" customWidth="1"/>
    <col min="6150" max="6150" width="5.7109375" style="1" customWidth="1"/>
    <col min="6151" max="6151" width="0" style="1" hidden="1" customWidth="1"/>
    <col min="6152" max="6152" width="20.7109375" style="1" customWidth="1"/>
    <col min="6153" max="6153" width="4.85546875" style="1" customWidth="1"/>
    <col min="6154" max="6154" width="0" style="1" hidden="1" customWidth="1"/>
    <col min="6155" max="6155" width="24.7109375" style="1" customWidth="1"/>
    <col min="6156" max="6156" width="12.28515625" style="1" customWidth="1"/>
    <col min="6157" max="6157" width="0" style="1" hidden="1" customWidth="1"/>
    <col min="6158" max="6158" width="3.42578125" style="1" customWidth="1"/>
    <col min="6159" max="6159" width="0" style="1" hidden="1" customWidth="1"/>
    <col min="6160" max="6160" width="17.7109375" style="1" customWidth="1"/>
    <col min="6161" max="6161" width="3.42578125" style="1" customWidth="1"/>
    <col min="6162" max="6162" width="0" style="1" hidden="1" customWidth="1"/>
    <col min="6163" max="6163" width="23.7109375" style="1" customWidth="1"/>
    <col min="6164" max="6164" width="10" style="1" customWidth="1"/>
    <col min="6165" max="6165" width="0" style="1" hidden="1" customWidth="1"/>
    <col min="6166" max="6167" width="14.7109375" style="1" customWidth="1"/>
    <col min="6168" max="6168" width="12.85546875" style="1" customWidth="1"/>
    <col min="6169" max="6169" width="3.28515625" style="1" customWidth="1"/>
    <col min="6170" max="6170" width="30.28515625" style="1" customWidth="1"/>
    <col min="6171" max="6171" width="5" style="1" customWidth="1"/>
    <col min="6172" max="6172" width="0" style="1" hidden="1" customWidth="1"/>
    <col min="6173" max="6173" width="14.28515625" style="1" customWidth="1"/>
    <col min="6174" max="6174" width="5.7109375" style="1" customWidth="1"/>
    <col min="6175" max="6175" width="0" style="1" hidden="1" customWidth="1"/>
    <col min="6176" max="6176" width="17.28515625" style="1" customWidth="1"/>
    <col min="6177" max="6177" width="12.7109375" style="1" customWidth="1"/>
    <col min="6178" max="6178" width="0" style="1" hidden="1" customWidth="1"/>
    <col min="6179" max="6179" width="5.28515625" style="1" customWidth="1"/>
    <col min="6180" max="6180" width="0" style="1" hidden="1" customWidth="1"/>
    <col min="6181" max="6181" width="17" style="1" customWidth="1"/>
    <col min="6182" max="6182" width="6.28515625" style="1" customWidth="1"/>
    <col min="6183" max="6183" width="0" style="1" hidden="1" customWidth="1"/>
    <col min="6184" max="6184" width="14.28515625" style="1" customWidth="1"/>
    <col min="6185" max="6185" width="7.5703125" style="1" customWidth="1"/>
    <col min="6186" max="6186" width="0" style="1" hidden="1" customWidth="1"/>
    <col min="6187" max="6188" width="14.28515625" style="1" customWidth="1"/>
    <col min="6189" max="6189" width="20.85546875" style="1" customWidth="1"/>
    <col min="6190" max="6190" width="14.42578125" style="1" customWidth="1"/>
    <col min="6191" max="6191" width="15" style="1" customWidth="1"/>
    <col min="6192" max="6192" width="2.7109375" style="1" customWidth="1"/>
    <col min="6193" max="6193" width="11.7109375" style="1" customWidth="1"/>
    <col min="6194" max="6194" width="11.5703125" style="1" customWidth="1"/>
    <col min="6195" max="6195" width="2.28515625" style="1" customWidth="1"/>
    <col min="6196" max="6196" width="41" style="1" customWidth="1"/>
    <col min="6197" max="6197" width="14.28515625" style="1" customWidth="1"/>
    <col min="6198" max="6199" width="11.5703125" style="1" customWidth="1"/>
    <col min="6200" max="6200" width="21.85546875" style="1" customWidth="1"/>
    <col min="6201" max="6392" width="11.5703125" style="1"/>
    <col min="6393" max="6393" width="21.85546875" style="1" customWidth="1"/>
    <col min="6394" max="6394" width="13.85546875" style="1" customWidth="1"/>
    <col min="6395" max="6395" width="38.7109375" style="1" customWidth="1"/>
    <col min="6396" max="6396" width="3" style="1" bestFit="1" customWidth="1"/>
    <col min="6397" max="6397" width="32.28515625" style="1" customWidth="1"/>
    <col min="6398" max="6398" width="46.28515625" style="1" customWidth="1"/>
    <col min="6399" max="6399" width="19" style="1" customWidth="1"/>
    <col min="6400" max="6400" width="0" style="1" hidden="1" customWidth="1"/>
    <col min="6401" max="6401" width="17.7109375" style="1" customWidth="1"/>
    <col min="6402" max="6402" width="0" style="1" hidden="1" customWidth="1"/>
    <col min="6403" max="6403" width="22.28515625" style="1" customWidth="1"/>
    <col min="6404" max="6404" width="5.28515625" style="1" customWidth="1"/>
    <col min="6405" max="6405" width="36.28515625" style="1" customWidth="1"/>
    <col min="6406" max="6406" width="5.7109375" style="1" customWidth="1"/>
    <col min="6407" max="6407" width="0" style="1" hidden="1" customWidth="1"/>
    <col min="6408" max="6408" width="20.7109375" style="1" customWidth="1"/>
    <col min="6409" max="6409" width="4.85546875" style="1" customWidth="1"/>
    <col min="6410" max="6410" width="0" style="1" hidden="1" customWidth="1"/>
    <col min="6411" max="6411" width="24.7109375" style="1" customWidth="1"/>
    <col min="6412" max="6412" width="12.28515625" style="1" customWidth="1"/>
    <col min="6413" max="6413" width="0" style="1" hidden="1" customWidth="1"/>
    <col min="6414" max="6414" width="3.42578125" style="1" customWidth="1"/>
    <col min="6415" max="6415" width="0" style="1" hidden="1" customWidth="1"/>
    <col min="6416" max="6416" width="17.7109375" style="1" customWidth="1"/>
    <col min="6417" max="6417" width="3.42578125" style="1" customWidth="1"/>
    <col min="6418" max="6418" width="0" style="1" hidden="1" customWidth="1"/>
    <col min="6419" max="6419" width="23.7109375" style="1" customWidth="1"/>
    <col min="6420" max="6420" width="10" style="1" customWidth="1"/>
    <col min="6421" max="6421" width="0" style="1" hidden="1" customWidth="1"/>
    <col min="6422" max="6423" width="14.7109375" style="1" customWidth="1"/>
    <col min="6424" max="6424" width="12.85546875" style="1" customWidth="1"/>
    <col min="6425" max="6425" width="3.28515625" style="1" customWidth="1"/>
    <col min="6426" max="6426" width="30.28515625" style="1" customWidth="1"/>
    <col min="6427" max="6427" width="5" style="1" customWidth="1"/>
    <col min="6428" max="6428" width="0" style="1" hidden="1" customWidth="1"/>
    <col min="6429" max="6429" width="14.28515625" style="1" customWidth="1"/>
    <col min="6430" max="6430" width="5.7109375" style="1" customWidth="1"/>
    <col min="6431" max="6431" width="0" style="1" hidden="1" customWidth="1"/>
    <col min="6432" max="6432" width="17.28515625" style="1" customWidth="1"/>
    <col min="6433" max="6433" width="12.7109375" style="1" customWidth="1"/>
    <col min="6434" max="6434" width="0" style="1" hidden="1" customWidth="1"/>
    <col min="6435" max="6435" width="5.28515625" style="1" customWidth="1"/>
    <col min="6436" max="6436" width="0" style="1" hidden="1" customWidth="1"/>
    <col min="6437" max="6437" width="17" style="1" customWidth="1"/>
    <col min="6438" max="6438" width="6.28515625" style="1" customWidth="1"/>
    <col min="6439" max="6439" width="0" style="1" hidden="1" customWidth="1"/>
    <col min="6440" max="6440" width="14.28515625" style="1" customWidth="1"/>
    <col min="6441" max="6441" width="7.5703125" style="1" customWidth="1"/>
    <col min="6442" max="6442" width="0" style="1" hidden="1" customWidth="1"/>
    <col min="6443" max="6444" width="14.28515625" style="1" customWidth="1"/>
    <col min="6445" max="6445" width="20.85546875" style="1" customWidth="1"/>
    <col min="6446" max="6446" width="14.42578125" style="1" customWidth="1"/>
    <col min="6447" max="6447" width="15" style="1" customWidth="1"/>
    <col min="6448" max="6448" width="2.7109375" style="1" customWidth="1"/>
    <col min="6449" max="6449" width="11.7109375" style="1" customWidth="1"/>
    <col min="6450" max="6450" width="11.5703125" style="1" customWidth="1"/>
    <col min="6451" max="6451" width="2.28515625" style="1" customWidth="1"/>
    <col min="6452" max="6452" width="41" style="1" customWidth="1"/>
    <col min="6453" max="6453" width="14.28515625" style="1" customWidth="1"/>
    <col min="6454" max="6455" width="11.5703125" style="1" customWidth="1"/>
    <col min="6456" max="6456" width="21.85546875" style="1" customWidth="1"/>
    <col min="6457" max="6648" width="11.5703125" style="1"/>
    <col min="6649" max="6649" width="21.85546875" style="1" customWidth="1"/>
    <col min="6650" max="6650" width="13.85546875" style="1" customWidth="1"/>
    <col min="6651" max="6651" width="38.7109375" style="1" customWidth="1"/>
    <col min="6652" max="6652" width="3" style="1" bestFit="1" customWidth="1"/>
    <col min="6653" max="6653" width="32.28515625" style="1" customWidth="1"/>
    <col min="6654" max="6654" width="46.28515625" style="1" customWidth="1"/>
    <col min="6655" max="6655" width="19" style="1" customWidth="1"/>
    <col min="6656" max="6656" width="0" style="1" hidden="1" customWidth="1"/>
    <col min="6657" max="6657" width="17.7109375" style="1" customWidth="1"/>
    <col min="6658" max="6658" width="0" style="1" hidden="1" customWidth="1"/>
    <col min="6659" max="6659" width="22.28515625" style="1" customWidth="1"/>
    <col min="6660" max="6660" width="5.28515625" style="1" customWidth="1"/>
    <col min="6661" max="6661" width="36.28515625" style="1" customWidth="1"/>
    <col min="6662" max="6662" width="5.7109375" style="1" customWidth="1"/>
    <col min="6663" max="6663" width="0" style="1" hidden="1" customWidth="1"/>
    <col min="6664" max="6664" width="20.7109375" style="1" customWidth="1"/>
    <col min="6665" max="6665" width="4.85546875" style="1" customWidth="1"/>
    <col min="6666" max="6666" width="0" style="1" hidden="1" customWidth="1"/>
    <col min="6667" max="6667" width="24.7109375" style="1" customWidth="1"/>
    <col min="6668" max="6668" width="12.28515625" style="1" customWidth="1"/>
    <col min="6669" max="6669" width="0" style="1" hidden="1" customWidth="1"/>
    <col min="6670" max="6670" width="3.42578125" style="1" customWidth="1"/>
    <col min="6671" max="6671" width="0" style="1" hidden="1" customWidth="1"/>
    <col min="6672" max="6672" width="17.7109375" style="1" customWidth="1"/>
    <col min="6673" max="6673" width="3.42578125" style="1" customWidth="1"/>
    <col min="6674" max="6674" width="0" style="1" hidden="1" customWidth="1"/>
    <col min="6675" max="6675" width="23.7109375" style="1" customWidth="1"/>
    <col min="6676" max="6676" width="10" style="1" customWidth="1"/>
    <col min="6677" max="6677" width="0" style="1" hidden="1" customWidth="1"/>
    <col min="6678" max="6679" width="14.7109375" style="1" customWidth="1"/>
    <col min="6680" max="6680" width="12.85546875" style="1" customWidth="1"/>
    <col min="6681" max="6681" width="3.28515625" style="1" customWidth="1"/>
    <col min="6682" max="6682" width="30.28515625" style="1" customWidth="1"/>
    <col min="6683" max="6683" width="5" style="1" customWidth="1"/>
    <col min="6684" max="6684" width="0" style="1" hidden="1" customWidth="1"/>
    <col min="6685" max="6685" width="14.28515625" style="1" customWidth="1"/>
    <col min="6686" max="6686" width="5.7109375" style="1" customWidth="1"/>
    <col min="6687" max="6687" width="0" style="1" hidden="1" customWidth="1"/>
    <col min="6688" max="6688" width="17.28515625" style="1" customWidth="1"/>
    <col min="6689" max="6689" width="12.7109375" style="1" customWidth="1"/>
    <col min="6690" max="6690" width="0" style="1" hidden="1" customWidth="1"/>
    <col min="6691" max="6691" width="5.28515625" style="1" customWidth="1"/>
    <col min="6692" max="6692" width="0" style="1" hidden="1" customWidth="1"/>
    <col min="6693" max="6693" width="17" style="1" customWidth="1"/>
    <col min="6694" max="6694" width="6.28515625" style="1" customWidth="1"/>
    <col min="6695" max="6695" width="0" style="1" hidden="1" customWidth="1"/>
    <col min="6696" max="6696" width="14.28515625" style="1" customWidth="1"/>
    <col min="6697" max="6697" width="7.5703125" style="1" customWidth="1"/>
    <col min="6698" max="6698" width="0" style="1" hidden="1" customWidth="1"/>
    <col min="6699" max="6700" width="14.28515625" style="1" customWidth="1"/>
    <col min="6701" max="6701" width="20.85546875" style="1" customWidth="1"/>
    <col min="6702" max="6702" width="14.42578125" style="1" customWidth="1"/>
    <col min="6703" max="6703" width="15" style="1" customWidth="1"/>
    <col min="6704" max="6704" width="2.7109375" style="1" customWidth="1"/>
    <col min="6705" max="6705" width="11.7109375" style="1" customWidth="1"/>
    <col min="6706" max="6706" width="11.5703125" style="1" customWidth="1"/>
    <col min="6707" max="6707" width="2.28515625" style="1" customWidth="1"/>
    <col min="6708" max="6708" width="41" style="1" customWidth="1"/>
    <col min="6709" max="6709" width="14.28515625" style="1" customWidth="1"/>
    <col min="6710" max="6711" width="11.5703125" style="1" customWidth="1"/>
    <col min="6712" max="6712" width="21.85546875" style="1" customWidth="1"/>
    <col min="6713" max="6904" width="11.5703125" style="1"/>
    <col min="6905" max="6905" width="21.85546875" style="1" customWidth="1"/>
    <col min="6906" max="6906" width="13.85546875" style="1" customWidth="1"/>
    <col min="6907" max="6907" width="38.7109375" style="1" customWidth="1"/>
    <col min="6908" max="6908" width="3" style="1" bestFit="1" customWidth="1"/>
    <col min="6909" max="6909" width="32.28515625" style="1" customWidth="1"/>
    <col min="6910" max="6910" width="46.28515625" style="1" customWidth="1"/>
    <col min="6911" max="6911" width="19" style="1" customWidth="1"/>
    <col min="6912" max="6912" width="0" style="1" hidden="1" customWidth="1"/>
    <col min="6913" max="6913" width="17.7109375" style="1" customWidth="1"/>
    <col min="6914" max="6914" width="0" style="1" hidden="1" customWidth="1"/>
    <col min="6915" max="6915" width="22.28515625" style="1" customWidth="1"/>
    <col min="6916" max="6916" width="5.28515625" style="1" customWidth="1"/>
    <col min="6917" max="6917" width="36.28515625" style="1" customWidth="1"/>
    <col min="6918" max="6918" width="5.7109375" style="1" customWidth="1"/>
    <col min="6919" max="6919" width="0" style="1" hidden="1" customWidth="1"/>
    <col min="6920" max="6920" width="20.7109375" style="1" customWidth="1"/>
    <col min="6921" max="6921" width="4.85546875" style="1" customWidth="1"/>
    <col min="6922" max="6922" width="0" style="1" hidden="1" customWidth="1"/>
    <col min="6923" max="6923" width="24.7109375" style="1" customWidth="1"/>
    <col min="6924" max="6924" width="12.28515625" style="1" customWidth="1"/>
    <col min="6925" max="6925" width="0" style="1" hidden="1" customWidth="1"/>
    <col min="6926" max="6926" width="3.42578125" style="1" customWidth="1"/>
    <col min="6927" max="6927" width="0" style="1" hidden="1" customWidth="1"/>
    <col min="6928" max="6928" width="17.7109375" style="1" customWidth="1"/>
    <col min="6929" max="6929" width="3.42578125" style="1" customWidth="1"/>
    <col min="6930" max="6930" width="0" style="1" hidden="1" customWidth="1"/>
    <col min="6931" max="6931" width="23.7109375" style="1" customWidth="1"/>
    <col min="6932" max="6932" width="10" style="1" customWidth="1"/>
    <col min="6933" max="6933" width="0" style="1" hidden="1" customWidth="1"/>
    <col min="6934" max="6935" width="14.7109375" style="1" customWidth="1"/>
    <col min="6936" max="6936" width="12.85546875" style="1" customWidth="1"/>
    <col min="6937" max="6937" width="3.28515625" style="1" customWidth="1"/>
    <col min="6938" max="6938" width="30.28515625" style="1" customWidth="1"/>
    <col min="6939" max="6939" width="5" style="1" customWidth="1"/>
    <col min="6940" max="6940" width="0" style="1" hidden="1" customWidth="1"/>
    <col min="6941" max="6941" width="14.28515625" style="1" customWidth="1"/>
    <col min="6942" max="6942" width="5.7109375" style="1" customWidth="1"/>
    <col min="6943" max="6943" width="0" style="1" hidden="1" customWidth="1"/>
    <col min="6944" max="6944" width="17.28515625" style="1" customWidth="1"/>
    <col min="6945" max="6945" width="12.7109375" style="1" customWidth="1"/>
    <col min="6946" max="6946" width="0" style="1" hidden="1" customWidth="1"/>
    <col min="6947" max="6947" width="5.28515625" style="1" customWidth="1"/>
    <col min="6948" max="6948" width="0" style="1" hidden="1" customWidth="1"/>
    <col min="6949" max="6949" width="17" style="1" customWidth="1"/>
    <col min="6950" max="6950" width="6.28515625" style="1" customWidth="1"/>
    <col min="6951" max="6951" width="0" style="1" hidden="1" customWidth="1"/>
    <col min="6952" max="6952" width="14.28515625" style="1" customWidth="1"/>
    <col min="6953" max="6953" width="7.5703125" style="1" customWidth="1"/>
    <col min="6954" max="6954" width="0" style="1" hidden="1" customWidth="1"/>
    <col min="6955" max="6956" width="14.28515625" style="1" customWidth="1"/>
    <col min="6957" max="6957" width="20.85546875" style="1" customWidth="1"/>
    <col min="6958" max="6958" width="14.42578125" style="1" customWidth="1"/>
    <col min="6959" max="6959" width="15" style="1" customWidth="1"/>
    <col min="6960" max="6960" width="2.7109375" style="1" customWidth="1"/>
    <col min="6961" max="6961" width="11.7109375" style="1" customWidth="1"/>
    <col min="6962" max="6962" width="11.5703125" style="1" customWidth="1"/>
    <col min="6963" max="6963" width="2.28515625" style="1" customWidth="1"/>
    <col min="6964" max="6964" width="41" style="1" customWidth="1"/>
    <col min="6965" max="6965" width="14.28515625" style="1" customWidth="1"/>
    <col min="6966" max="6967" width="11.5703125" style="1" customWidth="1"/>
    <col min="6968" max="6968" width="21.85546875" style="1" customWidth="1"/>
    <col min="6969" max="7160" width="11.5703125" style="1"/>
    <col min="7161" max="7161" width="21.85546875" style="1" customWidth="1"/>
    <col min="7162" max="7162" width="13.85546875" style="1" customWidth="1"/>
    <col min="7163" max="7163" width="38.7109375" style="1" customWidth="1"/>
    <col min="7164" max="7164" width="3" style="1" bestFit="1" customWidth="1"/>
    <col min="7165" max="7165" width="32.28515625" style="1" customWidth="1"/>
    <col min="7166" max="7166" width="46.28515625" style="1" customWidth="1"/>
    <col min="7167" max="7167" width="19" style="1" customWidth="1"/>
    <col min="7168" max="7168" width="0" style="1" hidden="1" customWidth="1"/>
    <col min="7169" max="7169" width="17.7109375" style="1" customWidth="1"/>
    <col min="7170" max="7170" width="0" style="1" hidden="1" customWidth="1"/>
    <col min="7171" max="7171" width="22.28515625" style="1" customWidth="1"/>
    <col min="7172" max="7172" width="5.28515625" style="1" customWidth="1"/>
    <col min="7173" max="7173" width="36.28515625" style="1" customWidth="1"/>
    <col min="7174" max="7174" width="5.7109375" style="1" customWidth="1"/>
    <col min="7175" max="7175" width="0" style="1" hidden="1" customWidth="1"/>
    <col min="7176" max="7176" width="20.7109375" style="1" customWidth="1"/>
    <col min="7177" max="7177" width="4.85546875" style="1" customWidth="1"/>
    <col min="7178" max="7178" width="0" style="1" hidden="1" customWidth="1"/>
    <col min="7179" max="7179" width="24.7109375" style="1" customWidth="1"/>
    <col min="7180" max="7180" width="12.28515625" style="1" customWidth="1"/>
    <col min="7181" max="7181" width="0" style="1" hidden="1" customWidth="1"/>
    <col min="7182" max="7182" width="3.42578125" style="1" customWidth="1"/>
    <col min="7183" max="7183" width="0" style="1" hidden="1" customWidth="1"/>
    <col min="7184" max="7184" width="17.7109375" style="1" customWidth="1"/>
    <col min="7185" max="7185" width="3.42578125" style="1" customWidth="1"/>
    <col min="7186" max="7186" width="0" style="1" hidden="1" customWidth="1"/>
    <col min="7187" max="7187" width="23.7109375" style="1" customWidth="1"/>
    <col min="7188" max="7188" width="10" style="1" customWidth="1"/>
    <col min="7189" max="7189" width="0" style="1" hidden="1" customWidth="1"/>
    <col min="7190" max="7191" width="14.7109375" style="1" customWidth="1"/>
    <col min="7192" max="7192" width="12.85546875" style="1" customWidth="1"/>
    <col min="7193" max="7193" width="3.28515625" style="1" customWidth="1"/>
    <col min="7194" max="7194" width="30.28515625" style="1" customWidth="1"/>
    <col min="7195" max="7195" width="5" style="1" customWidth="1"/>
    <col min="7196" max="7196" width="0" style="1" hidden="1" customWidth="1"/>
    <col min="7197" max="7197" width="14.28515625" style="1" customWidth="1"/>
    <col min="7198" max="7198" width="5.7109375" style="1" customWidth="1"/>
    <col min="7199" max="7199" width="0" style="1" hidden="1" customWidth="1"/>
    <col min="7200" max="7200" width="17.28515625" style="1" customWidth="1"/>
    <col min="7201" max="7201" width="12.7109375" style="1" customWidth="1"/>
    <col min="7202" max="7202" width="0" style="1" hidden="1" customWidth="1"/>
    <col min="7203" max="7203" width="5.28515625" style="1" customWidth="1"/>
    <col min="7204" max="7204" width="0" style="1" hidden="1" customWidth="1"/>
    <col min="7205" max="7205" width="17" style="1" customWidth="1"/>
    <col min="7206" max="7206" width="6.28515625" style="1" customWidth="1"/>
    <col min="7207" max="7207" width="0" style="1" hidden="1" customWidth="1"/>
    <col min="7208" max="7208" width="14.28515625" style="1" customWidth="1"/>
    <col min="7209" max="7209" width="7.5703125" style="1" customWidth="1"/>
    <col min="7210" max="7210" width="0" style="1" hidden="1" customWidth="1"/>
    <col min="7211" max="7212" width="14.28515625" style="1" customWidth="1"/>
    <col min="7213" max="7213" width="20.85546875" style="1" customWidth="1"/>
    <col min="7214" max="7214" width="14.42578125" style="1" customWidth="1"/>
    <col min="7215" max="7215" width="15" style="1" customWidth="1"/>
    <col min="7216" max="7216" width="2.7109375" style="1" customWidth="1"/>
    <col min="7217" max="7217" width="11.7109375" style="1" customWidth="1"/>
    <col min="7218" max="7218" width="11.5703125" style="1" customWidth="1"/>
    <col min="7219" max="7219" width="2.28515625" style="1" customWidth="1"/>
    <col min="7220" max="7220" width="41" style="1" customWidth="1"/>
    <col min="7221" max="7221" width="14.28515625" style="1" customWidth="1"/>
    <col min="7222" max="7223" width="11.5703125" style="1" customWidth="1"/>
    <col min="7224" max="7224" width="21.85546875" style="1" customWidth="1"/>
    <col min="7225" max="7416" width="11.5703125" style="1"/>
    <col min="7417" max="7417" width="21.85546875" style="1" customWidth="1"/>
    <col min="7418" max="7418" width="13.85546875" style="1" customWidth="1"/>
    <col min="7419" max="7419" width="38.7109375" style="1" customWidth="1"/>
    <col min="7420" max="7420" width="3" style="1" bestFit="1" customWidth="1"/>
    <col min="7421" max="7421" width="32.28515625" style="1" customWidth="1"/>
    <col min="7422" max="7422" width="46.28515625" style="1" customWidth="1"/>
    <col min="7423" max="7423" width="19" style="1" customWidth="1"/>
    <col min="7424" max="7424" width="0" style="1" hidden="1" customWidth="1"/>
    <col min="7425" max="7425" width="17.7109375" style="1" customWidth="1"/>
    <col min="7426" max="7426" width="0" style="1" hidden="1" customWidth="1"/>
    <col min="7427" max="7427" width="22.28515625" style="1" customWidth="1"/>
    <col min="7428" max="7428" width="5.28515625" style="1" customWidth="1"/>
    <col min="7429" max="7429" width="36.28515625" style="1" customWidth="1"/>
    <col min="7430" max="7430" width="5.7109375" style="1" customWidth="1"/>
    <col min="7431" max="7431" width="0" style="1" hidden="1" customWidth="1"/>
    <col min="7432" max="7432" width="20.7109375" style="1" customWidth="1"/>
    <col min="7433" max="7433" width="4.85546875" style="1" customWidth="1"/>
    <col min="7434" max="7434" width="0" style="1" hidden="1" customWidth="1"/>
    <col min="7435" max="7435" width="24.7109375" style="1" customWidth="1"/>
    <col min="7436" max="7436" width="12.28515625" style="1" customWidth="1"/>
    <col min="7437" max="7437" width="0" style="1" hidden="1" customWidth="1"/>
    <col min="7438" max="7438" width="3.42578125" style="1" customWidth="1"/>
    <col min="7439" max="7439" width="0" style="1" hidden="1" customWidth="1"/>
    <col min="7440" max="7440" width="17.7109375" style="1" customWidth="1"/>
    <col min="7441" max="7441" width="3.42578125" style="1" customWidth="1"/>
    <col min="7442" max="7442" width="0" style="1" hidden="1" customWidth="1"/>
    <col min="7443" max="7443" width="23.7109375" style="1" customWidth="1"/>
    <col min="7444" max="7444" width="10" style="1" customWidth="1"/>
    <col min="7445" max="7445" width="0" style="1" hidden="1" customWidth="1"/>
    <col min="7446" max="7447" width="14.7109375" style="1" customWidth="1"/>
    <col min="7448" max="7448" width="12.85546875" style="1" customWidth="1"/>
    <col min="7449" max="7449" width="3.28515625" style="1" customWidth="1"/>
    <col min="7450" max="7450" width="30.28515625" style="1" customWidth="1"/>
    <col min="7451" max="7451" width="5" style="1" customWidth="1"/>
    <col min="7452" max="7452" width="0" style="1" hidden="1" customWidth="1"/>
    <col min="7453" max="7453" width="14.28515625" style="1" customWidth="1"/>
    <col min="7454" max="7454" width="5.7109375" style="1" customWidth="1"/>
    <col min="7455" max="7455" width="0" style="1" hidden="1" customWidth="1"/>
    <col min="7456" max="7456" width="17.28515625" style="1" customWidth="1"/>
    <col min="7457" max="7457" width="12.7109375" style="1" customWidth="1"/>
    <col min="7458" max="7458" width="0" style="1" hidden="1" customWidth="1"/>
    <col min="7459" max="7459" width="5.28515625" style="1" customWidth="1"/>
    <col min="7460" max="7460" width="0" style="1" hidden="1" customWidth="1"/>
    <col min="7461" max="7461" width="17" style="1" customWidth="1"/>
    <col min="7462" max="7462" width="6.28515625" style="1" customWidth="1"/>
    <col min="7463" max="7463" width="0" style="1" hidden="1" customWidth="1"/>
    <col min="7464" max="7464" width="14.28515625" style="1" customWidth="1"/>
    <col min="7465" max="7465" width="7.5703125" style="1" customWidth="1"/>
    <col min="7466" max="7466" width="0" style="1" hidden="1" customWidth="1"/>
    <col min="7467" max="7468" width="14.28515625" style="1" customWidth="1"/>
    <col min="7469" max="7469" width="20.85546875" style="1" customWidth="1"/>
    <col min="7470" max="7470" width="14.42578125" style="1" customWidth="1"/>
    <col min="7471" max="7471" width="15" style="1" customWidth="1"/>
    <col min="7472" max="7472" width="2.7109375" style="1" customWidth="1"/>
    <col min="7473" max="7473" width="11.7109375" style="1" customWidth="1"/>
    <col min="7474" max="7474" width="11.5703125" style="1" customWidth="1"/>
    <col min="7475" max="7475" width="2.28515625" style="1" customWidth="1"/>
    <col min="7476" max="7476" width="41" style="1" customWidth="1"/>
    <col min="7477" max="7477" width="14.28515625" style="1" customWidth="1"/>
    <col min="7478" max="7479" width="11.5703125" style="1" customWidth="1"/>
    <col min="7480" max="7480" width="21.85546875" style="1" customWidth="1"/>
    <col min="7481" max="7672" width="11.5703125" style="1"/>
    <col min="7673" max="7673" width="21.85546875" style="1" customWidth="1"/>
    <col min="7674" max="7674" width="13.85546875" style="1" customWidth="1"/>
    <col min="7675" max="7675" width="38.7109375" style="1" customWidth="1"/>
    <col min="7676" max="7676" width="3" style="1" bestFit="1" customWidth="1"/>
    <col min="7677" max="7677" width="32.28515625" style="1" customWidth="1"/>
    <col min="7678" max="7678" width="46.28515625" style="1" customWidth="1"/>
    <col min="7679" max="7679" width="19" style="1" customWidth="1"/>
    <col min="7680" max="7680" width="0" style="1" hidden="1" customWidth="1"/>
    <col min="7681" max="7681" width="17.7109375" style="1" customWidth="1"/>
    <col min="7682" max="7682" width="0" style="1" hidden="1" customWidth="1"/>
    <col min="7683" max="7683" width="22.28515625" style="1" customWidth="1"/>
    <col min="7684" max="7684" width="5.28515625" style="1" customWidth="1"/>
    <col min="7685" max="7685" width="36.28515625" style="1" customWidth="1"/>
    <col min="7686" max="7686" width="5.7109375" style="1" customWidth="1"/>
    <col min="7687" max="7687" width="0" style="1" hidden="1" customWidth="1"/>
    <col min="7688" max="7688" width="20.7109375" style="1" customWidth="1"/>
    <col min="7689" max="7689" width="4.85546875" style="1" customWidth="1"/>
    <col min="7690" max="7690" width="0" style="1" hidden="1" customWidth="1"/>
    <col min="7691" max="7691" width="24.7109375" style="1" customWidth="1"/>
    <col min="7692" max="7692" width="12.28515625" style="1" customWidth="1"/>
    <col min="7693" max="7693" width="0" style="1" hidden="1" customWidth="1"/>
    <col min="7694" max="7694" width="3.42578125" style="1" customWidth="1"/>
    <col min="7695" max="7695" width="0" style="1" hidden="1" customWidth="1"/>
    <col min="7696" max="7696" width="17.7109375" style="1" customWidth="1"/>
    <col min="7697" max="7697" width="3.42578125" style="1" customWidth="1"/>
    <col min="7698" max="7698" width="0" style="1" hidden="1" customWidth="1"/>
    <col min="7699" max="7699" width="23.7109375" style="1" customWidth="1"/>
    <col min="7700" max="7700" width="10" style="1" customWidth="1"/>
    <col min="7701" max="7701" width="0" style="1" hidden="1" customWidth="1"/>
    <col min="7702" max="7703" width="14.7109375" style="1" customWidth="1"/>
    <col min="7704" max="7704" width="12.85546875" style="1" customWidth="1"/>
    <col min="7705" max="7705" width="3.28515625" style="1" customWidth="1"/>
    <col min="7706" max="7706" width="30.28515625" style="1" customWidth="1"/>
    <col min="7707" max="7707" width="5" style="1" customWidth="1"/>
    <col min="7708" max="7708" width="0" style="1" hidden="1" customWidth="1"/>
    <col min="7709" max="7709" width="14.28515625" style="1" customWidth="1"/>
    <col min="7710" max="7710" width="5.7109375" style="1" customWidth="1"/>
    <col min="7711" max="7711" width="0" style="1" hidden="1" customWidth="1"/>
    <col min="7712" max="7712" width="17.28515625" style="1" customWidth="1"/>
    <col min="7713" max="7713" width="12.7109375" style="1" customWidth="1"/>
    <col min="7714" max="7714" width="0" style="1" hidden="1" customWidth="1"/>
    <col min="7715" max="7715" width="5.28515625" style="1" customWidth="1"/>
    <col min="7716" max="7716" width="0" style="1" hidden="1" customWidth="1"/>
    <col min="7717" max="7717" width="17" style="1" customWidth="1"/>
    <col min="7718" max="7718" width="6.28515625" style="1" customWidth="1"/>
    <col min="7719" max="7719" width="0" style="1" hidden="1" customWidth="1"/>
    <col min="7720" max="7720" width="14.28515625" style="1" customWidth="1"/>
    <col min="7721" max="7721" width="7.5703125" style="1" customWidth="1"/>
    <col min="7722" max="7722" width="0" style="1" hidden="1" customWidth="1"/>
    <col min="7723" max="7724" width="14.28515625" style="1" customWidth="1"/>
    <col min="7725" max="7725" width="20.85546875" style="1" customWidth="1"/>
    <col min="7726" max="7726" width="14.42578125" style="1" customWidth="1"/>
    <col min="7727" max="7727" width="15" style="1" customWidth="1"/>
    <col min="7728" max="7728" width="2.7109375" style="1" customWidth="1"/>
    <col min="7729" max="7729" width="11.7109375" style="1" customWidth="1"/>
    <col min="7730" max="7730" width="11.5703125" style="1" customWidth="1"/>
    <col min="7731" max="7731" width="2.28515625" style="1" customWidth="1"/>
    <col min="7732" max="7732" width="41" style="1" customWidth="1"/>
    <col min="7733" max="7733" width="14.28515625" style="1" customWidth="1"/>
    <col min="7734" max="7735" width="11.5703125" style="1" customWidth="1"/>
    <col min="7736" max="7736" width="21.85546875" style="1" customWidth="1"/>
    <col min="7737" max="7928" width="11.5703125" style="1"/>
    <col min="7929" max="7929" width="21.85546875" style="1" customWidth="1"/>
    <col min="7930" max="7930" width="13.85546875" style="1" customWidth="1"/>
    <col min="7931" max="7931" width="38.7109375" style="1" customWidth="1"/>
    <col min="7932" max="7932" width="3" style="1" bestFit="1" customWidth="1"/>
    <col min="7933" max="7933" width="32.28515625" style="1" customWidth="1"/>
    <col min="7934" max="7934" width="46.28515625" style="1" customWidth="1"/>
    <col min="7935" max="7935" width="19" style="1" customWidth="1"/>
    <col min="7936" max="7936" width="0" style="1" hidden="1" customWidth="1"/>
    <col min="7937" max="7937" width="17.7109375" style="1" customWidth="1"/>
    <col min="7938" max="7938" width="0" style="1" hidden="1" customWidth="1"/>
    <col min="7939" max="7939" width="22.28515625" style="1" customWidth="1"/>
    <col min="7940" max="7940" width="5.28515625" style="1" customWidth="1"/>
    <col min="7941" max="7941" width="36.28515625" style="1" customWidth="1"/>
    <col min="7942" max="7942" width="5.7109375" style="1" customWidth="1"/>
    <col min="7943" max="7943" width="0" style="1" hidden="1" customWidth="1"/>
    <col min="7944" max="7944" width="20.7109375" style="1" customWidth="1"/>
    <col min="7945" max="7945" width="4.85546875" style="1" customWidth="1"/>
    <col min="7946" max="7946" width="0" style="1" hidden="1" customWidth="1"/>
    <col min="7947" max="7947" width="24.7109375" style="1" customWidth="1"/>
    <col min="7948" max="7948" width="12.28515625" style="1" customWidth="1"/>
    <col min="7949" max="7949" width="0" style="1" hidden="1" customWidth="1"/>
    <col min="7950" max="7950" width="3.42578125" style="1" customWidth="1"/>
    <col min="7951" max="7951" width="0" style="1" hidden="1" customWidth="1"/>
    <col min="7952" max="7952" width="17.7109375" style="1" customWidth="1"/>
    <col min="7953" max="7953" width="3.42578125" style="1" customWidth="1"/>
    <col min="7954" max="7954" width="0" style="1" hidden="1" customWidth="1"/>
    <col min="7955" max="7955" width="23.7109375" style="1" customWidth="1"/>
    <col min="7956" max="7956" width="10" style="1" customWidth="1"/>
    <col min="7957" max="7957" width="0" style="1" hidden="1" customWidth="1"/>
    <col min="7958" max="7959" width="14.7109375" style="1" customWidth="1"/>
    <col min="7960" max="7960" width="12.85546875" style="1" customWidth="1"/>
    <col min="7961" max="7961" width="3.28515625" style="1" customWidth="1"/>
    <col min="7962" max="7962" width="30.28515625" style="1" customWidth="1"/>
    <col min="7963" max="7963" width="5" style="1" customWidth="1"/>
    <col min="7964" max="7964" width="0" style="1" hidden="1" customWidth="1"/>
    <col min="7965" max="7965" width="14.28515625" style="1" customWidth="1"/>
    <col min="7966" max="7966" width="5.7109375" style="1" customWidth="1"/>
    <col min="7967" max="7967" width="0" style="1" hidden="1" customWidth="1"/>
    <col min="7968" max="7968" width="17.28515625" style="1" customWidth="1"/>
    <col min="7969" max="7969" width="12.7109375" style="1" customWidth="1"/>
    <col min="7970" max="7970" width="0" style="1" hidden="1" customWidth="1"/>
    <col min="7971" max="7971" width="5.28515625" style="1" customWidth="1"/>
    <col min="7972" max="7972" width="0" style="1" hidden="1" customWidth="1"/>
    <col min="7973" max="7973" width="17" style="1" customWidth="1"/>
    <col min="7974" max="7974" width="6.28515625" style="1" customWidth="1"/>
    <col min="7975" max="7975" width="0" style="1" hidden="1" customWidth="1"/>
    <col min="7976" max="7976" width="14.28515625" style="1" customWidth="1"/>
    <col min="7977" max="7977" width="7.5703125" style="1" customWidth="1"/>
    <col min="7978" max="7978" width="0" style="1" hidden="1" customWidth="1"/>
    <col min="7979" max="7980" width="14.28515625" style="1" customWidth="1"/>
    <col min="7981" max="7981" width="20.85546875" style="1" customWidth="1"/>
    <col min="7982" max="7982" width="14.42578125" style="1" customWidth="1"/>
    <col min="7983" max="7983" width="15" style="1" customWidth="1"/>
    <col min="7984" max="7984" width="2.7109375" style="1" customWidth="1"/>
    <col min="7985" max="7985" width="11.7109375" style="1" customWidth="1"/>
    <col min="7986" max="7986" width="11.5703125" style="1" customWidth="1"/>
    <col min="7987" max="7987" width="2.28515625" style="1" customWidth="1"/>
    <col min="7988" max="7988" width="41" style="1" customWidth="1"/>
    <col min="7989" max="7989" width="14.28515625" style="1" customWidth="1"/>
    <col min="7990" max="7991" width="11.5703125" style="1" customWidth="1"/>
    <col min="7992" max="7992" width="21.85546875" style="1" customWidth="1"/>
    <col min="7993" max="8184" width="11.5703125" style="1"/>
    <col min="8185" max="8185" width="21.85546875" style="1" customWidth="1"/>
    <col min="8186" max="8186" width="13.85546875" style="1" customWidth="1"/>
    <col min="8187" max="8187" width="38.7109375" style="1" customWidth="1"/>
    <col min="8188" max="8188" width="3" style="1" bestFit="1" customWidth="1"/>
    <col min="8189" max="8189" width="32.28515625" style="1" customWidth="1"/>
    <col min="8190" max="8190" width="46.28515625" style="1" customWidth="1"/>
    <col min="8191" max="8191" width="19" style="1" customWidth="1"/>
    <col min="8192" max="8192" width="0" style="1" hidden="1" customWidth="1"/>
    <col min="8193" max="8193" width="17.7109375" style="1" customWidth="1"/>
    <col min="8194" max="8194" width="0" style="1" hidden="1" customWidth="1"/>
    <col min="8195" max="8195" width="22.28515625" style="1" customWidth="1"/>
    <col min="8196" max="8196" width="5.28515625" style="1" customWidth="1"/>
    <col min="8197" max="8197" width="36.28515625" style="1" customWidth="1"/>
    <col min="8198" max="8198" width="5.7109375" style="1" customWidth="1"/>
    <col min="8199" max="8199" width="0" style="1" hidden="1" customWidth="1"/>
    <col min="8200" max="8200" width="20.7109375" style="1" customWidth="1"/>
    <col min="8201" max="8201" width="4.85546875" style="1" customWidth="1"/>
    <col min="8202" max="8202" width="0" style="1" hidden="1" customWidth="1"/>
    <col min="8203" max="8203" width="24.7109375" style="1" customWidth="1"/>
    <col min="8204" max="8204" width="12.28515625" style="1" customWidth="1"/>
    <col min="8205" max="8205" width="0" style="1" hidden="1" customWidth="1"/>
    <col min="8206" max="8206" width="3.42578125" style="1" customWidth="1"/>
    <col min="8207" max="8207" width="0" style="1" hidden="1" customWidth="1"/>
    <col min="8208" max="8208" width="17.7109375" style="1" customWidth="1"/>
    <col min="8209" max="8209" width="3.42578125" style="1" customWidth="1"/>
    <col min="8210" max="8210" width="0" style="1" hidden="1" customWidth="1"/>
    <col min="8211" max="8211" width="23.7109375" style="1" customWidth="1"/>
    <col min="8212" max="8212" width="10" style="1" customWidth="1"/>
    <col min="8213" max="8213" width="0" style="1" hidden="1" customWidth="1"/>
    <col min="8214" max="8215" width="14.7109375" style="1" customWidth="1"/>
    <col min="8216" max="8216" width="12.85546875" style="1" customWidth="1"/>
    <col min="8217" max="8217" width="3.28515625" style="1" customWidth="1"/>
    <col min="8218" max="8218" width="30.28515625" style="1" customWidth="1"/>
    <col min="8219" max="8219" width="5" style="1" customWidth="1"/>
    <col min="8220" max="8220" width="0" style="1" hidden="1" customWidth="1"/>
    <col min="8221" max="8221" width="14.28515625" style="1" customWidth="1"/>
    <col min="8222" max="8222" width="5.7109375" style="1" customWidth="1"/>
    <col min="8223" max="8223" width="0" style="1" hidden="1" customWidth="1"/>
    <col min="8224" max="8224" width="17.28515625" style="1" customWidth="1"/>
    <col min="8225" max="8225" width="12.7109375" style="1" customWidth="1"/>
    <col min="8226" max="8226" width="0" style="1" hidden="1" customWidth="1"/>
    <col min="8227" max="8227" width="5.28515625" style="1" customWidth="1"/>
    <col min="8228" max="8228" width="0" style="1" hidden="1" customWidth="1"/>
    <col min="8229" max="8229" width="17" style="1" customWidth="1"/>
    <col min="8230" max="8230" width="6.28515625" style="1" customWidth="1"/>
    <col min="8231" max="8231" width="0" style="1" hidden="1" customWidth="1"/>
    <col min="8232" max="8232" width="14.28515625" style="1" customWidth="1"/>
    <col min="8233" max="8233" width="7.5703125" style="1" customWidth="1"/>
    <col min="8234" max="8234" width="0" style="1" hidden="1" customWidth="1"/>
    <col min="8235" max="8236" width="14.28515625" style="1" customWidth="1"/>
    <col min="8237" max="8237" width="20.85546875" style="1" customWidth="1"/>
    <col min="8238" max="8238" width="14.42578125" style="1" customWidth="1"/>
    <col min="8239" max="8239" width="15" style="1" customWidth="1"/>
    <col min="8240" max="8240" width="2.7109375" style="1" customWidth="1"/>
    <col min="8241" max="8241" width="11.7109375" style="1" customWidth="1"/>
    <col min="8242" max="8242" width="11.5703125" style="1" customWidth="1"/>
    <col min="8243" max="8243" width="2.28515625" style="1" customWidth="1"/>
    <col min="8244" max="8244" width="41" style="1" customWidth="1"/>
    <col min="8245" max="8245" width="14.28515625" style="1" customWidth="1"/>
    <col min="8246" max="8247" width="11.5703125" style="1" customWidth="1"/>
    <col min="8248" max="8248" width="21.85546875" style="1" customWidth="1"/>
    <col min="8249" max="8440" width="11.5703125" style="1"/>
    <col min="8441" max="8441" width="21.85546875" style="1" customWidth="1"/>
    <col min="8442" max="8442" width="13.85546875" style="1" customWidth="1"/>
    <col min="8443" max="8443" width="38.7109375" style="1" customWidth="1"/>
    <col min="8444" max="8444" width="3" style="1" bestFit="1" customWidth="1"/>
    <col min="8445" max="8445" width="32.28515625" style="1" customWidth="1"/>
    <col min="8446" max="8446" width="46.28515625" style="1" customWidth="1"/>
    <col min="8447" max="8447" width="19" style="1" customWidth="1"/>
    <col min="8448" max="8448" width="0" style="1" hidden="1" customWidth="1"/>
    <col min="8449" max="8449" width="17.7109375" style="1" customWidth="1"/>
    <col min="8450" max="8450" width="0" style="1" hidden="1" customWidth="1"/>
    <col min="8451" max="8451" width="22.28515625" style="1" customWidth="1"/>
    <col min="8452" max="8452" width="5.28515625" style="1" customWidth="1"/>
    <col min="8453" max="8453" width="36.28515625" style="1" customWidth="1"/>
    <col min="8454" max="8454" width="5.7109375" style="1" customWidth="1"/>
    <col min="8455" max="8455" width="0" style="1" hidden="1" customWidth="1"/>
    <col min="8456" max="8456" width="20.7109375" style="1" customWidth="1"/>
    <col min="8457" max="8457" width="4.85546875" style="1" customWidth="1"/>
    <col min="8458" max="8458" width="0" style="1" hidden="1" customWidth="1"/>
    <col min="8459" max="8459" width="24.7109375" style="1" customWidth="1"/>
    <col min="8460" max="8460" width="12.28515625" style="1" customWidth="1"/>
    <col min="8461" max="8461" width="0" style="1" hidden="1" customWidth="1"/>
    <col min="8462" max="8462" width="3.42578125" style="1" customWidth="1"/>
    <col min="8463" max="8463" width="0" style="1" hidden="1" customWidth="1"/>
    <col min="8464" max="8464" width="17.7109375" style="1" customWidth="1"/>
    <col min="8465" max="8465" width="3.42578125" style="1" customWidth="1"/>
    <col min="8466" max="8466" width="0" style="1" hidden="1" customWidth="1"/>
    <col min="8467" max="8467" width="23.7109375" style="1" customWidth="1"/>
    <col min="8468" max="8468" width="10" style="1" customWidth="1"/>
    <col min="8469" max="8469" width="0" style="1" hidden="1" customWidth="1"/>
    <col min="8470" max="8471" width="14.7109375" style="1" customWidth="1"/>
    <col min="8472" max="8472" width="12.85546875" style="1" customWidth="1"/>
    <col min="8473" max="8473" width="3.28515625" style="1" customWidth="1"/>
    <col min="8474" max="8474" width="30.28515625" style="1" customWidth="1"/>
    <col min="8475" max="8475" width="5" style="1" customWidth="1"/>
    <col min="8476" max="8476" width="0" style="1" hidden="1" customWidth="1"/>
    <col min="8477" max="8477" width="14.28515625" style="1" customWidth="1"/>
    <col min="8478" max="8478" width="5.7109375" style="1" customWidth="1"/>
    <col min="8479" max="8479" width="0" style="1" hidden="1" customWidth="1"/>
    <col min="8480" max="8480" width="17.28515625" style="1" customWidth="1"/>
    <col min="8481" max="8481" width="12.7109375" style="1" customWidth="1"/>
    <col min="8482" max="8482" width="0" style="1" hidden="1" customWidth="1"/>
    <col min="8483" max="8483" width="5.28515625" style="1" customWidth="1"/>
    <col min="8484" max="8484" width="0" style="1" hidden="1" customWidth="1"/>
    <col min="8485" max="8485" width="17" style="1" customWidth="1"/>
    <col min="8486" max="8486" width="6.28515625" style="1" customWidth="1"/>
    <col min="8487" max="8487" width="0" style="1" hidden="1" customWidth="1"/>
    <col min="8488" max="8488" width="14.28515625" style="1" customWidth="1"/>
    <col min="8489" max="8489" width="7.5703125" style="1" customWidth="1"/>
    <col min="8490" max="8490" width="0" style="1" hidden="1" customWidth="1"/>
    <col min="8491" max="8492" width="14.28515625" style="1" customWidth="1"/>
    <col min="8493" max="8493" width="20.85546875" style="1" customWidth="1"/>
    <col min="8494" max="8494" width="14.42578125" style="1" customWidth="1"/>
    <col min="8495" max="8495" width="15" style="1" customWidth="1"/>
    <col min="8496" max="8496" width="2.7109375" style="1" customWidth="1"/>
    <col min="8497" max="8497" width="11.7109375" style="1" customWidth="1"/>
    <col min="8498" max="8498" width="11.5703125" style="1" customWidth="1"/>
    <col min="8499" max="8499" width="2.28515625" style="1" customWidth="1"/>
    <col min="8500" max="8500" width="41" style="1" customWidth="1"/>
    <col min="8501" max="8501" width="14.28515625" style="1" customWidth="1"/>
    <col min="8502" max="8503" width="11.5703125" style="1" customWidth="1"/>
    <col min="8504" max="8504" width="21.85546875" style="1" customWidth="1"/>
    <col min="8505" max="8696" width="11.5703125" style="1"/>
    <col min="8697" max="8697" width="21.85546875" style="1" customWidth="1"/>
    <col min="8698" max="8698" width="13.85546875" style="1" customWidth="1"/>
    <col min="8699" max="8699" width="38.7109375" style="1" customWidth="1"/>
    <col min="8700" max="8700" width="3" style="1" bestFit="1" customWidth="1"/>
    <col min="8701" max="8701" width="32.28515625" style="1" customWidth="1"/>
    <col min="8702" max="8702" width="46.28515625" style="1" customWidth="1"/>
    <col min="8703" max="8703" width="19" style="1" customWidth="1"/>
    <col min="8704" max="8704" width="0" style="1" hidden="1" customWidth="1"/>
    <col min="8705" max="8705" width="17.7109375" style="1" customWidth="1"/>
    <col min="8706" max="8706" width="0" style="1" hidden="1" customWidth="1"/>
    <col min="8707" max="8707" width="22.28515625" style="1" customWidth="1"/>
    <col min="8708" max="8708" width="5.28515625" style="1" customWidth="1"/>
    <col min="8709" max="8709" width="36.28515625" style="1" customWidth="1"/>
    <col min="8710" max="8710" width="5.7109375" style="1" customWidth="1"/>
    <col min="8711" max="8711" width="0" style="1" hidden="1" customWidth="1"/>
    <col min="8712" max="8712" width="20.7109375" style="1" customWidth="1"/>
    <col min="8713" max="8713" width="4.85546875" style="1" customWidth="1"/>
    <col min="8714" max="8714" width="0" style="1" hidden="1" customWidth="1"/>
    <col min="8715" max="8715" width="24.7109375" style="1" customWidth="1"/>
    <col min="8716" max="8716" width="12.28515625" style="1" customWidth="1"/>
    <col min="8717" max="8717" width="0" style="1" hidden="1" customWidth="1"/>
    <col min="8718" max="8718" width="3.42578125" style="1" customWidth="1"/>
    <col min="8719" max="8719" width="0" style="1" hidden="1" customWidth="1"/>
    <col min="8720" max="8720" width="17.7109375" style="1" customWidth="1"/>
    <col min="8721" max="8721" width="3.42578125" style="1" customWidth="1"/>
    <col min="8722" max="8722" width="0" style="1" hidden="1" customWidth="1"/>
    <col min="8723" max="8723" width="23.7109375" style="1" customWidth="1"/>
    <col min="8724" max="8724" width="10" style="1" customWidth="1"/>
    <col min="8725" max="8725" width="0" style="1" hidden="1" customWidth="1"/>
    <col min="8726" max="8727" width="14.7109375" style="1" customWidth="1"/>
    <col min="8728" max="8728" width="12.85546875" style="1" customWidth="1"/>
    <col min="8729" max="8729" width="3.28515625" style="1" customWidth="1"/>
    <col min="8730" max="8730" width="30.28515625" style="1" customWidth="1"/>
    <col min="8731" max="8731" width="5" style="1" customWidth="1"/>
    <col min="8732" max="8732" width="0" style="1" hidden="1" customWidth="1"/>
    <col min="8733" max="8733" width="14.28515625" style="1" customWidth="1"/>
    <col min="8734" max="8734" width="5.7109375" style="1" customWidth="1"/>
    <col min="8735" max="8735" width="0" style="1" hidden="1" customWidth="1"/>
    <col min="8736" max="8736" width="17.28515625" style="1" customWidth="1"/>
    <col min="8737" max="8737" width="12.7109375" style="1" customWidth="1"/>
    <col min="8738" max="8738" width="0" style="1" hidden="1" customWidth="1"/>
    <col min="8739" max="8739" width="5.28515625" style="1" customWidth="1"/>
    <col min="8740" max="8740" width="0" style="1" hidden="1" customWidth="1"/>
    <col min="8741" max="8741" width="17" style="1" customWidth="1"/>
    <col min="8742" max="8742" width="6.28515625" style="1" customWidth="1"/>
    <col min="8743" max="8743" width="0" style="1" hidden="1" customWidth="1"/>
    <col min="8744" max="8744" width="14.28515625" style="1" customWidth="1"/>
    <col min="8745" max="8745" width="7.5703125" style="1" customWidth="1"/>
    <col min="8746" max="8746" width="0" style="1" hidden="1" customWidth="1"/>
    <col min="8747" max="8748" width="14.28515625" style="1" customWidth="1"/>
    <col min="8749" max="8749" width="20.85546875" style="1" customWidth="1"/>
    <col min="8750" max="8750" width="14.42578125" style="1" customWidth="1"/>
    <col min="8751" max="8751" width="15" style="1" customWidth="1"/>
    <col min="8752" max="8752" width="2.7109375" style="1" customWidth="1"/>
    <col min="8753" max="8753" width="11.7109375" style="1" customWidth="1"/>
    <col min="8754" max="8754" width="11.5703125" style="1" customWidth="1"/>
    <col min="8755" max="8755" width="2.28515625" style="1" customWidth="1"/>
    <col min="8756" max="8756" width="41" style="1" customWidth="1"/>
    <col min="8757" max="8757" width="14.28515625" style="1" customWidth="1"/>
    <col min="8758" max="8759" width="11.5703125" style="1" customWidth="1"/>
    <col min="8760" max="8760" width="21.85546875" style="1" customWidth="1"/>
    <col min="8761" max="8952" width="11.5703125" style="1"/>
    <col min="8953" max="8953" width="21.85546875" style="1" customWidth="1"/>
    <col min="8954" max="8954" width="13.85546875" style="1" customWidth="1"/>
    <col min="8955" max="8955" width="38.7109375" style="1" customWidth="1"/>
    <col min="8956" max="8956" width="3" style="1" bestFit="1" customWidth="1"/>
    <col min="8957" max="8957" width="32.28515625" style="1" customWidth="1"/>
    <col min="8958" max="8958" width="46.28515625" style="1" customWidth="1"/>
    <col min="8959" max="8959" width="19" style="1" customWidth="1"/>
    <col min="8960" max="8960" width="0" style="1" hidden="1" customWidth="1"/>
    <col min="8961" max="8961" width="17.7109375" style="1" customWidth="1"/>
    <col min="8962" max="8962" width="0" style="1" hidden="1" customWidth="1"/>
    <col min="8963" max="8963" width="22.28515625" style="1" customWidth="1"/>
    <col min="8964" max="8964" width="5.28515625" style="1" customWidth="1"/>
    <col min="8965" max="8965" width="36.28515625" style="1" customWidth="1"/>
    <col min="8966" max="8966" width="5.7109375" style="1" customWidth="1"/>
    <col min="8967" max="8967" width="0" style="1" hidden="1" customWidth="1"/>
    <col min="8968" max="8968" width="20.7109375" style="1" customWidth="1"/>
    <col min="8969" max="8969" width="4.85546875" style="1" customWidth="1"/>
    <col min="8970" max="8970" width="0" style="1" hidden="1" customWidth="1"/>
    <col min="8971" max="8971" width="24.7109375" style="1" customWidth="1"/>
    <col min="8972" max="8972" width="12.28515625" style="1" customWidth="1"/>
    <col min="8973" max="8973" width="0" style="1" hidden="1" customWidth="1"/>
    <col min="8974" max="8974" width="3.42578125" style="1" customWidth="1"/>
    <col min="8975" max="8975" width="0" style="1" hidden="1" customWidth="1"/>
    <col min="8976" max="8976" width="17.7109375" style="1" customWidth="1"/>
    <col min="8977" max="8977" width="3.42578125" style="1" customWidth="1"/>
    <col min="8978" max="8978" width="0" style="1" hidden="1" customWidth="1"/>
    <col min="8979" max="8979" width="23.7109375" style="1" customWidth="1"/>
    <col min="8980" max="8980" width="10" style="1" customWidth="1"/>
    <col min="8981" max="8981" width="0" style="1" hidden="1" customWidth="1"/>
    <col min="8982" max="8983" width="14.7109375" style="1" customWidth="1"/>
    <col min="8984" max="8984" width="12.85546875" style="1" customWidth="1"/>
    <col min="8985" max="8985" width="3.28515625" style="1" customWidth="1"/>
    <col min="8986" max="8986" width="30.28515625" style="1" customWidth="1"/>
    <col min="8987" max="8987" width="5" style="1" customWidth="1"/>
    <col min="8988" max="8988" width="0" style="1" hidden="1" customWidth="1"/>
    <col min="8989" max="8989" width="14.28515625" style="1" customWidth="1"/>
    <col min="8990" max="8990" width="5.7109375" style="1" customWidth="1"/>
    <col min="8991" max="8991" width="0" style="1" hidden="1" customWidth="1"/>
    <col min="8992" max="8992" width="17.28515625" style="1" customWidth="1"/>
    <col min="8993" max="8993" width="12.7109375" style="1" customWidth="1"/>
    <col min="8994" max="8994" width="0" style="1" hidden="1" customWidth="1"/>
    <col min="8995" max="8995" width="5.28515625" style="1" customWidth="1"/>
    <col min="8996" max="8996" width="0" style="1" hidden="1" customWidth="1"/>
    <col min="8997" max="8997" width="17" style="1" customWidth="1"/>
    <col min="8998" max="8998" width="6.28515625" style="1" customWidth="1"/>
    <col min="8999" max="8999" width="0" style="1" hidden="1" customWidth="1"/>
    <col min="9000" max="9000" width="14.28515625" style="1" customWidth="1"/>
    <col min="9001" max="9001" width="7.5703125" style="1" customWidth="1"/>
    <col min="9002" max="9002" width="0" style="1" hidden="1" customWidth="1"/>
    <col min="9003" max="9004" width="14.28515625" style="1" customWidth="1"/>
    <col min="9005" max="9005" width="20.85546875" style="1" customWidth="1"/>
    <col min="9006" max="9006" width="14.42578125" style="1" customWidth="1"/>
    <col min="9007" max="9007" width="15" style="1" customWidth="1"/>
    <col min="9008" max="9008" width="2.7109375" style="1" customWidth="1"/>
    <col min="9009" max="9009" width="11.7109375" style="1" customWidth="1"/>
    <col min="9010" max="9010" width="11.5703125" style="1" customWidth="1"/>
    <col min="9011" max="9011" width="2.28515625" style="1" customWidth="1"/>
    <col min="9012" max="9012" width="41" style="1" customWidth="1"/>
    <col min="9013" max="9013" width="14.28515625" style="1" customWidth="1"/>
    <col min="9014" max="9015" width="11.5703125" style="1" customWidth="1"/>
    <col min="9016" max="9016" width="21.85546875" style="1" customWidth="1"/>
    <col min="9017" max="9208" width="11.5703125" style="1"/>
    <col min="9209" max="9209" width="21.85546875" style="1" customWidth="1"/>
    <col min="9210" max="9210" width="13.85546875" style="1" customWidth="1"/>
    <col min="9211" max="9211" width="38.7109375" style="1" customWidth="1"/>
    <col min="9212" max="9212" width="3" style="1" bestFit="1" customWidth="1"/>
    <col min="9213" max="9213" width="32.28515625" style="1" customWidth="1"/>
    <col min="9214" max="9214" width="46.28515625" style="1" customWidth="1"/>
    <col min="9215" max="9215" width="19" style="1" customWidth="1"/>
    <col min="9216" max="9216" width="0" style="1" hidden="1" customWidth="1"/>
    <col min="9217" max="9217" width="17.7109375" style="1" customWidth="1"/>
    <col min="9218" max="9218" width="0" style="1" hidden="1" customWidth="1"/>
    <col min="9219" max="9219" width="22.28515625" style="1" customWidth="1"/>
    <col min="9220" max="9220" width="5.28515625" style="1" customWidth="1"/>
    <col min="9221" max="9221" width="36.28515625" style="1" customWidth="1"/>
    <col min="9222" max="9222" width="5.7109375" style="1" customWidth="1"/>
    <col min="9223" max="9223" width="0" style="1" hidden="1" customWidth="1"/>
    <col min="9224" max="9224" width="20.7109375" style="1" customWidth="1"/>
    <col min="9225" max="9225" width="4.85546875" style="1" customWidth="1"/>
    <col min="9226" max="9226" width="0" style="1" hidden="1" customWidth="1"/>
    <col min="9227" max="9227" width="24.7109375" style="1" customWidth="1"/>
    <col min="9228" max="9228" width="12.28515625" style="1" customWidth="1"/>
    <col min="9229" max="9229" width="0" style="1" hidden="1" customWidth="1"/>
    <col min="9230" max="9230" width="3.42578125" style="1" customWidth="1"/>
    <col min="9231" max="9231" width="0" style="1" hidden="1" customWidth="1"/>
    <col min="9232" max="9232" width="17.7109375" style="1" customWidth="1"/>
    <col min="9233" max="9233" width="3.42578125" style="1" customWidth="1"/>
    <col min="9234" max="9234" width="0" style="1" hidden="1" customWidth="1"/>
    <col min="9235" max="9235" width="23.7109375" style="1" customWidth="1"/>
    <col min="9236" max="9236" width="10" style="1" customWidth="1"/>
    <col min="9237" max="9237" width="0" style="1" hidden="1" customWidth="1"/>
    <col min="9238" max="9239" width="14.7109375" style="1" customWidth="1"/>
    <col min="9240" max="9240" width="12.85546875" style="1" customWidth="1"/>
    <col min="9241" max="9241" width="3.28515625" style="1" customWidth="1"/>
    <col min="9242" max="9242" width="30.28515625" style="1" customWidth="1"/>
    <col min="9243" max="9243" width="5" style="1" customWidth="1"/>
    <col min="9244" max="9244" width="0" style="1" hidden="1" customWidth="1"/>
    <col min="9245" max="9245" width="14.28515625" style="1" customWidth="1"/>
    <col min="9246" max="9246" width="5.7109375" style="1" customWidth="1"/>
    <col min="9247" max="9247" width="0" style="1" hidden="1" customWidth="1"/>
    <col min="9248" max="9248" width="17.28515625" style="1" customWidth="1"/>
    <col min="9249" max="9249" width="12.7109375" style="1" customWidth="1"/>
    <col min="9250" max="9250" width="0" style="1" hidden="1" customWidth="1"/>
    <col min="9251" max="9251" width="5.28515625" style="1" customWidth="1"/>
    <col min="9252" max="9252" width="0" style="1" hidden="1" customWidth="1"/>
    <col min="9253" max="9253" width="17" style="1" customWidth="1"/>
    <col min="9254" max="9254" width="6.28515625" style="1" customWidth="1"/>
    <col min="9255" max="9255" width="0" style="1" hidden="1" customWidth="1"/>
    <col min="9256" max="9256" width="14.28515625" style="1" customWidth="1"/>
    <col min="9257" max="9257" width="7.5703125" style="1" customWidth="1"/>
    <col min="9258" max="9258" width="0" style="1" hidden="1" customWidth="1"/>
    <col min="9259" max="9260" width="14.28515625" style="1" customWidth="1"/>
    <col min="9261" max="9261" width="20.85546875" style="1" customWidth="1"/>
    <col min="9262" max="9262" width="14.42578125" style="1" customWidth="1"/>
    <col min="9263" max="9263" width="15" style="1" customWidth="1"/>
    <col min="9264" max="9264" width="2.7109375" style="1" customWidth="1"/>
    <col min="9265" max="9265" width="11.7109375" style="1" customWidth="1"/>
    <col min="9266" max="9266" width="11.5703125" style="1" customWidth="1"/>
    <col min="9267" max="9267" width="2.28515625" style="1" customWidth="1"/>
    <col min="9268" max="9268" width="41" style="1" customWidth="1"/>
    <col min="9269" max="9269" width="14.28515625" style="1" customWidth="1"/>
    <col min="9270" max="9271" width="11.5703125" style="1" customWidth="1"/>
    <col min="9272" max="9272" width="21.85546875" style="1" customWidth="1"/>
    <col min="9273" max="9464" width="11.5703125" style="1"/>
    <col min="9465" max="9465" width="21.85546875" style="1" customWidth="1"/>
    <col min="9466" max="9466" width="13.85546875" style="1" customWidth="1"/>
    <col min="9467" max="9467" width="38.7109375" style="1" customWidth="1"/>
    <col min="9468" max="9468" width="3" style="1" bestFit="1" customWidth="1"/>
    <col min="9469" max="9469" width="32.28515625" style="1" customWidth="1"/>
    <col min="9470" max="9470" width="46.28515625" style="1" customWidth="1"/>
    <col min="9471" max="9471" width="19" style="1" customWidth="1"/>
    <col min="9472" max="9472" width="0" style="1" hidden="1" customWidth="1"/>
    <col min="9473" max="9473" width="17.7109375" style="1" customWidth="1"/>
    <col min="9474" max="9474" width="0" style="1" hidden="1" customWidth="1"/>
    <col min="9475" max="9475" width="22.28515625" style="1" customWidth="1"/>
    <col min="9476" max="9476" width="5.28515625" style="1" customWidth="1"/>
    <col min="9477" max="9477" width="36.28515625" style="1" customWidth="1"/>
    <col min="9478" max="9478" width="5.7109375" style="1" customWidth="1"/>
    <col min="9479" max="9479" width="0" style="1" hidden="1" customWidth="1"/>
    <col min="9480" max="9480" width="20.7109375" style="1" customWidth="1"/>
    <col min="9481" max="9481" width="4.85546875" style="1" customWidth="1"/>
    <col min="9482" max="9482" width="0" style="1" hidden="1" customWidth="1"/>
    <col min="9483" max="9483" width="24.7109375" style="1" customWidth="1"/>
    <col min="9484" max="9484" width="12.28515625" style="1" customWidth="1"/>
    <col min="9485" max="9485" width="0" style="1" hidden="1" customWidth="1"/>
    <col min="9486" max="9486" width="3.42578125" style="1" customWidth="1"/>
    <col min="9487" max="9487" width="0" style="1" hidden="1" customWidth="1"/>
    <col min="9488" max="9488" width="17.7109375" style="1" customWidth="1"/>
    <col min="9489" max="9489" width="3.42578125" style="1" customWidth="1"/>
    <col min="9490" max="9490" width="0" style="1" hidden="1" customWidth="1"/>
    <col min="9491" max="9491" width="23.7109375" style="1" customWidth="1"/>
    <col min="9492" max="9492" width="10" style="1" customWidth="1"/>
    <col min="9493" max="9493" width="0" style="1" hidden="1" customWidth="1"/>
    <col min="9494" max="9495" width="14.7109375" style="1" customWidth="1"/>
    <col min="9496" max="9496" width="12.85546875" style="1" customWidth="1"/>
    <col min="9497" max="9497" width="3.28515625" style="1" customWidth="1"/>
    <col min="9498" max="9498" width="30.28515625" style="1" customWidth="1"/>
    <col min="9499" max="9499" width="5" style="1" customWidth="1"/>
    <col min="9500" max="9500" width="0" style="1" hidden="1" customWidth="1"/>
    <col min="9501" max="9501" width="14.28515625" style="1" customWidth="1"/>
    <col min="9502" max="9502" width="5.7109375" style="1" customWidth="1"/>
    <col min="9503" max="9503" width="0" style="1" hidden="1" customWidth="1"/>
    <col min="9504" max="9504" width="17.28515625" style="1" customWidth="1"/>
    <col min="9505" max="9505" width="12.7109375" style="1" customWidth="1"/>
    <col min="9506" max="9506" width="0" style="1" hidden="1" customWidth="1"/>
    <col min="9507" max="9507" width="5.28515625" style="1" customWidth="1"/>
    <col min="9508" max="9508" width="0" style="1" hidden="1" customWidth="1"/>
    <col min="9509" max="9509" width="17" style="1" customWidth="1"/>
    <col min="9510" max="9510" width="6.28515625" style="1" customWidth="1"/>
    <col min="9511" max="9511" width="0" style="1" hidden="1" customWidth="1"/>
    <col min="9512" max="9512" width="14.28515625" style="1" customWidth="1"/>
    <col min="9513" max="9513" width="7.5703125" style="1" customWidth="1"/>
    <col min="9514" max="9514" width="0" style="1" hidden="1" customWidth="1"/>
    <col min="9515" max="9516" width="14.28515625" style="1" customWidth="1"/>
    <col min="9517" max="9517" width="20.85546875" style="1" customWidth="1"/>
    <col min="9518" max="9518" width="14.42578125" style="1" customWidth="1"/>
    <col min="9519" max="9519" width="15" style="1" customWidth="1"/>
    <col min="9520" max="9520" width="2.7109375" style="1" customWidth="1"/>
    <col min="9521" max="9521" width="11.7109375" style="1" customWidth="1"/>
    <col min="9522" max="9522" width="11.5703125" style="1" customWidth="1"/>
    <col min="9523" max="9523" width="2.28515625" style="1" customWidth="1"/>
    <col min="9524" max="9524" width="41" style="1" customWidth="1"/>
    <col min="9525" max="9525" width="14.28515625" style="1" customWidth="1"/>
    <col min="9526" max="9527" width="11.5703125" style="1" customWidth="1"/>
    <col min="9528" max="9528" width="21.85546875" style="1" customWidth="1"/>
    <col min="9529" max="9720" width="11.5703125" style="1"/>
    <col min="9721" max="9721" width="21.85546875" style="1" customWidth="1"/>
    <col min="9722" max="9722" width="13.85546875" style="1" customWidth="1"/>
    <col min="9723" max="9723" width="38.7109375" style="1" customWidth="1"/>
    <col min="9724" max="9724" width="3" style="1" bestFit="1" customWidth="1"/>
    <col min="9725" max="9725" width="32.28515625" style="1" customWidth="1"/>
    <col min="9726" max="9726" width="46.28515625" style="1" customWidth="1"/>
    <col min="9727" max="9727" width="19" style="1" customWidth="1"/>
    <col min="9728" max="9728" width="0" style="1" hidden="1" customWidth="1"/>
    <col min="9729" max="9729" width="17.7109375" style="1" customWidth="1"/>
    <col min="9730" max="9730" width="0" style="1" hidden="1" customWidth="1"/>
    <col min="9731" max="9731" width="22.28515625" style="1" customWidth="1"/>
    <col min="9732" max="9732" width="5.28515625" style="1" customWidth="1"/>
    <col min="9733" max="9733" width="36.28515625" style="1" customWidth="1"/>
    <col min="9734" max="9734" width="5.7109375" style="1" customWidth="1"/>
    <col min="9735" max="9735" width="0" style="1" hidden="1" customWidth="1"/>
    <col min="9736" max="9736" width="20.7109375" style="1" customWidth="1"/>
    <col min="9737" max="9737" width="4.85546875" style="1" customWidth="1"/>
    <col min="9738" max="9738" width="0" style="1" hidden="1" customWidth="1"/>
    <col min="9739" max="9739" width="24.7109375" style="1" customWidth="1"/>
    <col min="9740" max="9740" width="12.28515625" style="1" customWidth="1"/>
    <col min="9741" max="9741" width="0" style="1" hidden="1" customWidth="1"/>
    <col min="9742" max="9742" width="3.42578125" style="1" customWidth="1"/>
    <col min="9743" max="9743" width="0" style="1" hidden="1" customWidth="1"/>
    <col min="9744" max="9744" width="17.7109375" style="1" customWidth="1"/>
    <col min="9745" max="9745" width="3.42578125" style="1" customWidth="1"/>
    <col min="9746" max="9746" width="0" style="1" hidden="1" customWidth="1"/>
    <col min="9747" max="9747" width="23.7109375" style="1" customWidth="1"/>
    <col min="9748" max="9748" width="10" style="1" customWidth="1"/>
    <col min="9749" max="9749" width="0" style="1" hidden="1" customWidth="1"/>
    <col min="9750" max="9751" width="14.7109375" style="1" customWidth="1"/>
    <col min="9752" max="9752" width="12.85546875" style="1" customWidth="1"/>
    <col min="9753" max="9753" width="3.28515625" style="1" customWidth="1"/>
    <col min="9754" max="9754" width="30.28515625" style="1" customWidth="1"/>
    <col min="9755" max="9755" width="5" style="1" customWidth="1"/>
    <col min="9756" max="9756" width="0" style="1" hidden="1" customWidth="1"/>
    <col min="9757" max="9757" width="14.28515625" style="1" customWidth="1"/>
    <col min="9758" max="9758" width="5.7109375" style="1" customWidth="1"/>
    <col min="9759" max="9759" width="0" style="1" hidden="1" customWidth="1"/>
    <col min="9760" max="9760" width="17.28515625" style="1" customWidth="1"/>
    <col min="9761" max="9761" width="12.7109375" style="1" customWidth="1"/>
    <col min="9762" max="9762" width="0" style="1" hidden="1" customWidth="1"/>
    <col min="9763" max="9763" width="5.28515625" style="1" customWidth="1"/>
    <col min="9764" max="9764" width="0" style="1" hidden="1" customWidth="1"/>
    <col min="9765" max="9765" width="17" style="1" customWidth="1"/>
    <col min="9766" max="9766" width="6.28515625" style="1" customWidth="1"/>
    <col min="9767" max="9767" width="0" style="1" hidden="1" customWidth="1"/>
    <col min="9768" max="9768" width="14.28515625" style="1" customWidth="1"/>
    <col min="9769" max="9769" width="7.5703125" style="1" customWidth="1"/>
    <col min="9770" max="9770" width="0" style="1" hidden="1" customWidth="1"/>
    <col min="9771" max="9772" width="14.28515625" style="1" customWidth="1"/>
    <col min="9773" max="9773" width="20.85546875" style="1" customWidth="1"/>
    <col min="9774" max="9774" width="14.42578125" style="1" customWidth="1"/>
    <col min="9775" max="9775" width="15" style="1" customWidth="1"/>
    <col min="9776" max="9776" width="2.7109375" style="1" customWidth="1"/>
    <col min="9777" max="9777" width="11.7109375" style="1" customWidth="1"/>
    <col min="9778" max="9778" width="11.5703125" style="1" customWidth="1"/>
    <col min="9779" max="9779" width="2.28515625" style="1" customWidth="1"/>
    <col min="9780" max="9780" width="41" style="1" customWidth="1"/>
    <col min="9781" max="9781" width="14.28515625" style="1" customWidth="1"/>
    <col min="9782" max="9783" width="11.5703125" style="1" customWidth="1"/>
    <col min="9784" max="9784" width="21.85546875" style="1" customWidth="1"/>
    <col min="9785" max="9976" width="11.5703125" style="1"/>
    <col min="9977" max="9977" width="21.85546875" style="1" customWidth="1"/>
    <col min="9978" max="9978" width="13.85546875" style="1" customWidth="1"/>
    <col min="9979" max="9979" width="38.7109375" style="1" customWidth="1"/>
    <col min="9980" max="9980" width="3" style="1" bestFit="1" customWidth="1"/>
    <col min="9981" max="9981" width="32.28515625" style="1" customWidth="1"/>
    <col min="9982" max="9982" width="46.28515625" style="1" customWidth="1"/>
    <col min="9983" max="9983" width="19" style="1" customWidth="1"/>
    <col min="9984" max="9984" width="0" style="1" hidden="1" customWidth="1"/>
    <col min="9985" max="9985" width="17.7109375" style="1" customWidth="1"/>
    <col min="9986" max="9986" width="0" style="1" hidden="1" customWidth="1"/>
    <col min="9987" max="9987" width="22.28515625" style="1" customWidth="1"/>
    <col min="9988" max="9988" width="5.28515625" style="1" customWidth="1"/>
    <col min="9989" max="9989" width="36.28515625" style="1" customWidth="1"/>
    <col min="9990" max="9990" width="5.7109375" style="1" customWidth="1"/>
    <col min="9991" max="9991" width="0" style="1" hidden="1" customWidth="1"/>
    <col min="9992" max="9992" width="20.7109375" style="1" customWidth="1"/>
    <col min="9993" max="9993" width="4.85546875" style="1" customWidth="1"/>
    <col min="9994" max="9994" width="0" style="1" hidden="1" customWidth="1"/>
    <col min="9995" max="9995" width="24.7109375" style="1" customWidth="1"/>
    <col min="9996" max="9996" width="12.28515625" style="1" customWidth="1"/>
    <col min="9997" max="9997" width="0" style="1" hidden="1" customWidth="1"/>
    <col min="9998" max="9998" width="3.42578125" style="1" customWidth="1"/>
    <col min="9999" max="9999" width="0" style="1" hidden="1" customWidth="1"/>
    <col min="10000" max="10000" width="17.7109375" style="1" customWidth="1"/>
    <col min="10001" max="10001" width="3.42578125" style="1" customWidth="1"/>
    <col min="10002" max="10002" width="0" style="1" hidden="1" customWidth="1"/>
    <col min="10003" max="10003" width="23.7109375" style="1" customWidth="1"/>
    <col min="10004" max="10004" width="10" style="1" customWidth="1"/>
    <col min="10005" max="10005" width="0" style="1" hidden="1" customWidth="1"/>
    <col min="10006" max="10007" width="14.7109375" style="1" customWidth="1"/>
    <col min="10008" max="10008" width="12.85546875" style="1" customWidth="1"/>
    <col min="10009" max="10009" width="3.28515625" style="1" customWidth="1"/>
    <col min="10010" max="10010" width="30.28515625" style="1" customWidth="1"/>
    <col min="10011" max="10011" width="5" style="1" customWidth="1"/>
    <col min="10012" max="10012" width="0" style="1" hidden="1" customWidth="1"/>
    <col min="10013" max="10013" width="14.28515625" style="1" customWidth="1"/>
    <col min="10014" max="10014" width="5.7109375" style="1" customWidth="1"/>
    <col min="10015" max="10015" width="0" style="1" hidden="1" customWidth="1"/>
    <col min="10016" max="10016" width="17.28515625" style="1" customWidth="1"/>
    <col min="10017" max="10017" width="12.7109375" style="1" customWidth="1"/>
    <col min="10018" max="10018" width="0" style="1" hidden="1" customWidth="1"/>
    <col min="10019" max="10019" width="5.28515625" style="1" customWidth="1"/>
    <col min="10020" max="10020" width="0" style="1" hidden="1" customWidth="1"/>
    <col min="10021" max="10021" width="17" style="1" customWidth="1"/>
    <col min="10022" max="10022" width="6.28515625" style="1" customWidth="1"/>
    <col min="10023" max="10023" width="0" style="1" hidden="1" customWidth="1"/>
    <col min="10024" max="10024" width="14.28515625" style="1" customWidth="1"/>
    <col min="10025" max="10025" width="7.5703125" style="1" customWidth="1"/>
    <col min="10026" max="10026" width="0" style="1" hidden="1" customWidth="1"/>
    <col min="10027" max="10028" width="14.28515625" style="1" customWidth="1"/>
    <col min="10029" max="10029" width="20.85546875" style="1" customWidth="1"/>
    <col min="10030" max="10030" width="14.42578125" style="1" customWidth="1"/>
    <col min="10031" max="10031" width="15" style="1" customWidth="1"/>
    <col min="10032" max="10032" width="2.7109375" style="1" customWidth="1"/>
    <col min="10033" max="10033" width="11.7109375" style="1" customWidth="1"/>
    <col min="10034" max="10034" width="11.5703125" style="1" customWidth="1"/>
    <col min="10035" max="10035" width="2.28515625" style="1" customWidth="1"/>
    <col min="10036" max="10036" width="41" style="1" customWidth="1"/>
    <col min="10037" max="10037" width="14.28515625" style="1" customWidth="1"/>
    <col min="10038" max="10039" width="11.5703125" style="1" customWidth="1"/>
    <col min="10040" max="10040" width="21.85546875" style="1" customWidth="1"/>
    <col min="10041" max="10232" width="11.5703125" style="1"/>
    <col min="10233" max="10233" width="21.85546875" style="1" customWidth="1"/>
    <col min="10234" max="10234" width="13.85546875" style="1" customWidth="1"/>
    <col min="10235" max="10235" width="38.7109375" style="1" customWidth="1"/>
    <col min="10236" max="10236" width="3" style="1" bestFit="1" customWidth="1"/>
    <col min="10237" max="10237" width="32.28515625" style="1" customWidth="1"/>
    <col min="10238" max="10238" width="46.28515625" style="1" customWidth="1"/>
    <col min="10239" max="10239" width="19" style="1" customWidth="1"/>
    <col min="10240" max="10240" width="0" style="1" hidden="1" customWidth="1"/>
    <col min="10241" max="10241" width="17.7109375" style="1" customWidth="1"/>
    <col min="10242" max="10242" width="0" style="1" hidden="1" customWidth="1"/>
    <col min="10243" max="10243" width="22.28515625" style="1" customWidth="1"/>
    <col min="10244" max="10244" width="5.28515625" style="1" customWidth="1"/>
    <col min="10245" max="10245" width="36.28515625" style="1" customWidth="1"/>
    <col min="10246" max="10246" width="5.7109375" style="1" customWidth="1"/>
    <col min="10247" max="10247" width="0" style="1" hidden="1" customWidth="1"/>
    <col min="10248" max="10248" width="20.7109375" style="1" customWidth="1"/>
    <col min="10249" max="10249" width="4.85546875" style="1" customWidth="1"/>
    <col min="10250" max="10250" width="0" style="1" hidden="1" customWidth="1"/>
    <col min="10251" max="10251" width="24.7109375" style="1" customWidth="1"/>
    <col min="10252" max="10252" width="12.28515625" style="1" customWidth="1"/>
    <col min="10253" max="10253" width="0" style="1" hidden="1" customWidth="1"/>
    <col min="10254" max="10254" width="3.42578125" style="1" customWidth="1"/>
    <col min="10255" max="10255" width="0" style="1" hidden="1" customWidth="1"/>
    <col min="10256" max="10256" width="17.7109375" style="1" customWidth="1"/>
    <col min="10257" max="10257" width="3.42578125" style="1" customWidth="1"/>
    <col min="10258" max="10258" width="0" style="1" hidden="1" customWidth="1"/>
    <col min="10259" max="10259" width="23.7109375" style="1" customWidth="1"/>
    <col min="10260" max="10260" width="10" style="1" customWidth="1"/>
    <col min="10261" max="10261" width="0" style="1" hidden="1" customWidth="1"/>
    <col min="10262" max="10263" width="14.7109375" style="1" customWidth="1"/>
    <col min="10264" max="10264" width="12.85546875" style="1" customWidth="1"/>
    <col min="10265" max="10265" width="3.28515625" style="1" customWidth="1"/>
    <col min="10266" max="10266" width="30.28515625" style="1" customWidth="1"/>
    <col min="10267" max="10267" width="5" style="1" customWidth="1"/>
    <col min="10268" max="10268" width="0" style="1" hidden="1" customWidth="1"/>
    <col min="10269" max="10269" width="14.28515625" style="1" customWidth="1"/>
    <col min="10270" max="10270" width="5.7109375" style="1" customWidth="1"/>
    <col min="10271" max="10271" width="0" style="1" hidden="1" customWidth="1"/>
    <col min="10272" max="10272" width="17.28515625" style="1" customWidth="1"/>
    <col min="10273" max="10273" width="12.7109375" style="1" customWidth="1"/>
    <col min="10274" max="10274" width="0" style="1" hidden="1" customWidth="1"/>
    <col min="10275" max="10275" width="5.28515625" style="1" customWidth="1"/>
    <col min="10276" max="10276" width="0" style="1" hidden="1" customWidth="1"/>
    <col min="10277" max="10277" width="17" style="1" customWidth="1"/>
    <col min="10278" max="10278" width="6.28515625" style="1" customWidth="1"/>
    <col min="10279" max="10279" width="0" style="1" hidden="1" customWidth="1"/>
    <col min="10280" max="10280" width="14.28515625" style="1" customWidth="1"/>
    <col min="10281" max="10281" width="7.5703125" style="1" customWidth="1"/>
    <col min="10282" max="10282" width="0" style="1" hidden="1" customWidth="1"/>
    <col min="10283" max="10284" width="14.28515625" style="1" customWidth="1"/>
    <col min="10285" max="10285" width="20.85546875" style="1" customWidth="1"/>
    <col min="10286" max="10286" width="14.42578125" style="1" customWidth="1"/>
    <col min="10287" max="10287" width="15" style="1" customWidth="1"/>
    <col min="10288" max="10288" width="2.7109375" style="1" customWidth="1"/>
    <col min="10289" max="10289" width="11.7109375" style="1" customWidth="1"/>
    <col min="10290" max="10290" width="11.5703125" style="1" customWidth="1"/>
    <col min="10291" max="10291" width="2.28515625" style="1" customWidth="1"/>
    <col min="10292" max="10292" width="41" style="1" customWidth="1"/>
    <col min="10293" max="10293" width="14.28515625" style="1" customWidth="1"/>
    <col min="10294" max="10295" width="11.5703125" style="1" customWidth="1"/>
    <col min="10296" max="10296" width="21.85546875" style="1" customWidth="1"/>
    <col min="10297" max="10488" width="11.5703125" style="1"/>
    <col min="10489" max="10489" width="21.85546875" style="1" customWidth="1"/>
    <col min="10490" max="10490" width="13.85546875" style="1" customWidth="1"/>
    <col min="10491" max="10491" width="38.7109375" style="1" customWidth="1"/>
    <col min="10492" max="10492" width="3" style="1" bestFit="1" customWidth="1"/>
    <col min="10493" max="10493" width="32.28515625" style="1" customWidth="1"/>
    <col min="10494" max="10494" width="46.28515625" style="1" customWidth="1"/>
    <col min="10495" max="10495" width="19" style="1" customWidth="1"/>
    <col min="10496" max="10496" width="0" style="1" hidden="1" customWidth="1"/>
    <col min="10497" max="10497" width="17.7109375" style="1" customWidth="1"/>
    <col min="10498" max="10498" width="0" style="1" hidden="1" customWidth="1"/>
    <col min="10499" max="10499" width="22.28515625" style="1" customWidth="1"/>
    <col min="10500" max="10500" width="5.28515625" style="1" customWidth="1"/>
    <col min="10501" max="10501" width="36.28515625" style="1" customWidth="1"/>
    <col min="10502" max="10502" width="5.7109375" style="1" customWidth="1"/>
    <col min="10503" max="10503" width="0" style="1" hidden="1" customWidth="1"/>
    <col min="10504" max="10504" width="20.7109375" style="1" customWidth="1"/>
    <col min="10505" max="10505" width="4.85546875" style="1" customWidth="1"/>
    <col min="10506" max="10506" width="0" style="1" hidden="1" customWidth="1"/>
    <col min="10507" max="10507" width="24.7109375" style="1" customWidth="1"/>
    <col min="10508" max="10508" width="12.28515625" style="1" customWidth="1"/>
    <col min="10509" max="10509" width="0" style="1" hidden="1" customWidth="1"/>
    <col min="10510" max="10510" width="3.42578125" style="1" customWidth="1"/>
    <col min="10511" max="10511" width="0" style="1" hidden="1" customWidth="1"/>
    <col min="10512" max="10512" width="17.7109375" style="1" customWidth="1"/>
    <col min="10513" max="10513" width="3.42578125" style="1" customWidth="1"/>
    <col min="10514" max="10514" width="0" style="1" hidden="1" customWidth="1"/>
    <col min="10515" max="10515" width="23.7109375" style="1" customWidth="1"/>
    <col min="10516" max="10516" width="10" style="1" customWidth="1"/>
    <col min="10517" max="10517" width="0" style="1" hidden="1" customWidth="1"/>
    <col min="10518" max="10519" width="14.7109375" style="1" customWidth="1"/>
    <col min="10520" max="10520" width="12.85546875" style="1" customWidth="1"/>
    <col min="10521" max="10521" width="3.28515625" style="1" customWidth="1"/>
    <col min="10522" max="10522" width="30.28515625" style="1" customWidth="1"/>
    <col min="10523" max="10523" width="5" style="1" customWidth="1"/>
    <col min="10524" max="10524" width="0" style="1" hidden="1" customWidth="1"/>
    <col min="10525" max="10525" width="14.28515625" style="1" customWidth="1"/>
    <col min="10526" max="10526" width="5.7109375" style="1" customWidth="1"/>
    <col min="10527" max="10527" width="0" style="1" hidden="1" customWidth="1"/>
    <col min="10528" max="10528" width="17.28515625" style="1" customWidth="1"/>
    <col min="10529" max="10529" width="12.7109375" style="1" customWidth="1"/>
    <col min="10530" max="10530" width="0" style="1" hidden="1" customWidth="1"/>
    <col min="10531" max="10531" width="5.28515625" style="1" customWidth="1"/>
    <col min="10532" max="10532" width="0" style="1" hidden="1" customWidth="1"/>
    <col min="10533" max="10533" width="17" style="1" customWidth="1"/>
    <col min="10534" max="10534" width="6.28515625" style="1" customWidth="1"/>
    <col min="10535" max="10535" width="0" style="1" hidden="1" customWidth="1"/>
    <col min="10536" max="10536" width="14.28515625" style="1" customWidth="1"/>
    <col min="10537" max="10537" width="7.5703125" style="1" customWidth="1"/>
    <col min="10538" max="10538" width="0" style="1" hidden="1" customWidth="1"/>
    <col min="10539" max="10540" width="14.28515625" style="1" customWidth="1"/>
    <col min="10541" max="10541" width="20.85546875" style="1" customWidth="1"/>
    <col min="10542" max="10542" width="14.42578125" style="1" customWidth="1"/>
    <col min="10543" max="10543" width="15" style="1" customWidth="1"/>
    <col min="10544" max="10544" width="2.7109375" style="1" customWidth="1"/>
    <col min="10545" max="10545" width="11.7109375" style="1" customWidth="1"/>
    <col min="10546" max="10546" width="11.5703125" style="1" customWidth="1"/>
    <col min="10547" max="10547" width="2.28515625" style="1" customWidth="1"/>
    <col min="10548" max="10548" width="41" style="1" customWidth="1"/>
    <col min="10549" max="10549" width="14.28515625" style="1" customWidth="1"/>
    <col min="10550" max="10551" width="11.5703125" style="1" customWidth="1"/>
    <col min="10552" max="10552" width="21.85546875" style="1" customWidth="1"/>
    <col min="10553" max="10744" width="11.5703125" style="1"/>
    <col min="10745" max="10745" width="21.85546875" style="1" customWidth="1"/>
    <col min="10746" max="10746" width="13.85546875" style="1" customWidth="1"/>
    <col min="10747" max="10747" width="38.7109375" style="1" customWidth="1"/>
    <col min="10748" max="10748" width="3" style="1" bestFit="1" customWidth="1"/>
    <col min="10749" max="10749" width="32.28515625" style="1" customWidth="1"/>
    <col min="10750" max="10750" width="46.28515625" style="1" customWidth="1"/>
    <col min="10751" max="10751" width="19" style="1" customWidth="1"/>
    <col min="10752" max="10752" width="0" style="1" hidden="1" customWidth="1"/>
    <col min="10753" max="10753" width="17.7109375" style="1" customWidth="1"/>
    <col min="10754" max="10754" width="0" style="1" hidden="1" customWidth="1"/>
    <col min="10755" max="10755" width="22.28515625" style="1" customWidth="1"/>
    <col min="10756" max="10756" width="5.28515625" style="1" customWidth="1"/>
    <col min="10757" max="10757" width="36.28515625" style="1" customWidth="1"/>
    <col min="10758" max="10758" width="5.7109375" style="1" customWidth="1"/>
    <col min="10759" max="10759" width="0" style="1" hidden="1" customWidth="1"/>
    <col min="10760" max="10760" width="20.7109375" style="1" customWidth="1"/>
    <col min="10761" max="10761" width="4.85546875" style="1" customWidth="1"/>
    <col min="10762" max="10762" width="0" style="1" hidden="1" customWidth="1"/>
    <col min="10763" max="10763" width="24.7109375" style="1" customWidth="1"/>
    <col min="10764" max="10764" width="12.28515625" style="1" customWidth="1"/>
    <col min="10765" max="10765" width="0" style="1" hidden="1" customWidth="1"/>
    <col min="10766" max="10766" width="3.42578125" style="1" customWidth="1"/>
    <col min="10767" max="10767" width="0" style="1" hidden="1" customWidth="1"/>
    <col min="10768" max="10768" width="17.7109375" style="1" customWidth="1"/>
    <col min="10769" max="10769" width="3.42578125" style="1" customWidth="1"/>
    <col min="10770" max="10770" width="0" style="1" hidden="1" customWidth="1"/>
    <col min="10771" max="10771" width="23.7109375" style="1" customWidth="1"/>
    <col min="10772" max="10772" width="10" style="1" customWidth="1"/>
    <col min="10773" max="10773" width="0" style="1" hidden="1" customWidth="1"/>
    <col min="10774" max="10775" width="14.7109375" style="1" customWidth="1"/>
    <col min="10776" max="10776" width="12.85546875" style="1" customWidth="1"/>
    <col min="10777" max="10777" width="3.28515625" style="1" customWidth="1"/>
    <col min="10778" max="10778" width="30.28515625" style="1" customWidth="1"/>
    <col min="10779" max="10779" width="5" style="1" customWidth="1"/>
    <col min="10780" max="10780" width="0" style="1" hidden="1" customWidth="1"/>
    <col min="10781" max="10781" width="14.28515625" style="1" customWidth="1"/>
    <col min="10782" max="10782" width="5.7109375" style="1" customWidth="1"/>
    <col min="10783" max="10783" width="0" style="1" hidden="1" customWidth="1"/>
    <col min="10784" max="10784" width="17.28515625" style="1" customWidth="1"/>
    <col min="10785" max="10785" width="12.7109375" style="1" customWidth="1"/>
    <col min="10786" max="10786" width="0" style="1" hidden="1" customWidth="1"/>
    <col min="10787" max="10787" width="5.28515625" style="1" customWidth="1"/>
    <col min="10788" max="10788" width="0" style="1" hidden="1" customWidth="1"/>
    <col min="10789" max="10789" width="17" style="1" customWidth="1"/>
    <col min="10790" max="10790" width="6.28515625" style="1" customWidth="1"/>
    <col min="10791" max="10791" width="0" style="1" hidden="1" customWidth="1"/>
    <col min="10792" max="10792" width="14.28515625" style="1" customWidth="1"/>
    <col min="10793" max="10793" width="7.5703125" style="1" customWidth="1"/>
    <col min="10794" max="10794" width="0" style="1" hidden="1" customWidth="1"/>
    <col min="10795" max="10796" width="14.28515625" style="1" customWidth="1"/>
    <col min="10797" max="10797" width="20.85546875" style="1" customWidth="1"/>
    <col min="10798" max="10798" width="14.42578125" style="1" customWidth="1"/>
    <col min="10799" max="10799" width="15" style="1" customWidth="1"/>
    <col min="10800" max="10800" width="2.7109375" style="1" customWidth="1"/>
    <col min="10801" max="10801" width="11.7109375" style="1" customWidth="1"/>
    <col min="10802" max="10802" width="11.5703125" style="1" customWidth="1"/>
    <col min="10803" max="10803" width="2.28515625" style="1" customWidth="1"/>
    <col min="10804" max="10804" width="41" style="1" customWidth="1"/>
    <col min="10805" max="10805" width="14.28515625" style="1" customWidth="1"/>
    <col min="10806" max="10807" width="11.5703125" style="1" customWidth="1"/>
    <col min="10808" max="10808" width="21.85546875" style="1" customWidth="1"/>
    <col min="10809" max="11000" width="11.5703125" style="1"/>
    <col min="11001" max="11001" width="21.85546875" style="1" customWidth="1"/>
    <col min="11002" max="11002" width="13.85546875" style="1" customWidth="1"/>
    <col min="11003" max="11003" width="38.7109375" style="1" customWidth="1"/>
    <col min="11004" max="11004" width="3" style="1" bestFit="1" customWidth="1"/>
    <col min="11005" max="11005" width="32.28515625" style="1" customWidth="1"/>
    <col min="11006" max="11006" width="46.28515625" style="1" customWidth="1"/>
    <col min="11007" max="11007" width="19" style="1" customWidth="1"/>
    <col min="11008" max="11008" width="0" style="1" hidden="1" customWidth="1"/>
    <col min="11009" max="11009" width="17.7109375" style="1" customWidth="1"/>
    <col min="11010" max="11010" width="0" style="1" hidden="1" customWidth="1"/>
    <col min="11011" max="11011" width="22.28515625" style="1" customWidth="1"/>
    <col min="11012" max="11012" width="5.28515625" style="1" customWidth="1"/>
    <col min="11013" max="11013" width="36.28515625" style="1" customWidth="1"/>
    <col min="11014" max="11014" width="5.7109375" style="1" customWidth="1"/>
    <col min="11015" max="11015" width="0" style="1" hidden="1" customWidth="1"/>
    <col min="11016" max="11016" width="20.7109375" style="1" customWidth="1"/>
    <col min="11017" max="11017" width="4.85546875" style="1" customWidth="1"/>
    <col min="11018" max="11018" width="0" style="1" hidden="1" customWidth="1"/>
    <col min="11019" max="11019" width="24.7109375" style="1" customWidth="1"/>
    <col min="11020" max="11020" width="12.28515625" style="1" customWidth="1"/>
    <col min="11021" max="11021" width="0" style="1" hidden="1" customWidth="1"/>
    <col min="11022" max="11022" width="3.42578125" style="1" customWidth="1"/>
    <col min="11023" max="11023" width="0" style="1" hidden="1" customWidth="1"/>
    <col min="11024" max="11024" width="17.7109375" style="1" customWidth="1"/>
    <col min="11025" max="11025" width="3.42578125" style="1" customWidth="1"/>
    <col min="11026" max="11026" width="0" style="1" hidden="1" customWidth="1"/>
    <col min="11027" max="11027" width="23.7109375" style="1" customWidth="1"/>
    <col min="11028" max="11028" width="10" style="1" customWidth="1"/>
    <col min="11029" max="11029" width="0" style="1" hidden="1" customWidth="1"/>
    <col min="11030" max="11031" width="14.7109375" style="1" customWidth="1"/>
    <col min="11032" max="11032" width="12.85546875" style="1" customWidth="1"/>
    <col min="11033" max="11033" width="3.28515625" style="1" customWidth="1"/>
    <col min="11034" max="11034" width="30.28515625" style="1" customWidth="1"/>
    <col min="11035" max="11035" width="5" style="1" customWidth="1"/>
    <col min="11036" max="11036" width="0" style="1" hidden="1" customWidth="1"/>
    <col min="11037" max="11037" width="14.28515625" style="1" customWidth="1"/>
    <col min="11038" max="11038" width="5.7109375" style="1" customWidth="1"/>
    <col min="11039" max="11039" width="0" style="1" hidden="1" customWidth="1"/>
    <col min="11040" max="11040" width="17.28515625" style="1" customWidth="1"/>
    <col min="11041" max="11041" width="12.7109375" style="1" customWidth="1"/>
    <col min="11042" max="11042" width="0" style="1" hidden="1" customWidth="1"/>
    <col min="11043" max="11043" width="5.28515625" style="1" customWidth="1"/>
    <col min="11044" max="11044" width="0" style="1" hidden="1" customWidth="1"/>
    <col min="11045" max="11045" width="17" style="1" customWidth="1"/>
    <col min="11046" max="11046" width="6.28515625" style="1" customWidth="1"/>
    <col min="11047" max="11047" width="0" style="1" hidden="1" customWidth="1"/>
    <col min="11048" max="11048" width="14.28515625" style="1" customWidth="1"/>
    <col min="11049" max="11049" width="7.5703125" style="1" customWidth="1"/>
    <col min="11050" max="11050" width="0" style="1" hidden="1" customWidth="1"/>
    <col min="11051" max="11052" width="14.28515625" style="1" customWidth="1"/>
    <col min="11053" max="11053" width="20.85546875" style="1" customWidth="1"/>
    <col min="11054" max="11054" width="14.42578125" style="1" customWidth="1"/>
    <col min="11055" max="11055" width="15" style="1" customWidth="1"/>
    <col min="11056" max="11056" width="2.7109375" style="1" customWidth="1"/>
    <col min="11057" max="11057" width="11.7109375" style="1" customWidth="1"/>
    <col min="11058" max="11058" width="11.5703125" style="1" customWidth="1"/>
    <col min="11059" max="11059" width="2.28515625" style="1" customWidth="1"/>
    <col min="11060" max="11060" width="41" style="1" customWidth="1"/>
    <col min="11061" max="11061" width="14.28515625" style="1" customWidth="1"/>
    <col min="11062" max="11063" width="11.5703125" style="1" customWidth="1"/>
    <col min="11064" max="11064" width="21.85546875" style="1" customWidth="1"/>
    <col min="11065" max="11256" width="11.5703125" style="1"/>
    <col min="11257" max="11257" width="21.85546875" style="1" customWidth="1"/>
    <col min="11258" max="11258" width="13.85546875" style="1" customWidth="1"/>
    <col min="11259" max="11259" width="38.7109375" style="1" customWidth="1"/>
    <col min="11260" max="11260" width="3" style="1" bestFit="1" customWidth="1"/>
    <col min="11261" max="11261" width="32.28515625" style="1" customWidth="1"/>
    <col min="11262" max="11262" width="46.28515625" style="1" customWidth="1"/>
    <col min="11263" max="11263" width="19" style="1" customWidth="1"/>
    <col min="11264" max="11264" width="0" style="1" hidden="1" customWidth="1"/>
    <col min="11265" max="11265" width="17.7109375" style="1" customWidth="1"/>
    <col min="11266" max="11266" width="0" style="1" hidden="1" customWidth="1"/>
    <col min="11267" max="11267" width="22.28515625" style="1" customWidth="1"/>
    <col min="11268" max="11268" width="5.28515625" style="1" customWidth="1"/>
    <col min="11269" max="11269" width="36.28515625" style="1" customWidth="1"/>
    <col min="11270" max="11270" width="5.7109375" style="1" customWidth="1"/>
    <col min="11271" max="11271" width="0" style="1" hidden="1" customWidth="1"/>
    <col min="11272" max="11272" width="20.7109375" style="1" customWidth="1"/>
    <col min="11273" max="11273" width="4.85546875" style="1" customWidth="1"/>
    <col min="11274" max="11274" width="0" style="1" hidden="1" customWidth="1"/>
    <col min="11275" max="11275" width="24.7109375" style="1" customWidth="1"/>
    <col min="11276" max="11276" width="12.28515625" style="1" customWidth="1"/>
    <col min="11277" max="11277" width="0" style="1" hidden="1" customWidth="1"/>
    <col min="11278" max="11278" width="3.42578125" style="1" customWidth="1"/>
    <col min="11279" max="11279" width="0" style="1" hidden="1" customWidth="1"/>
    <col min="11280" max="11280" width="17.7109375" style="1" customWidth="1"/>
    <col min="11281" max="11281" width="3.42578125" style="1" customWidth="1"/>
    <col min="11282" max="11282" width="0" style="1" hidden="1" customWidth="1"/>
    <col min="11283" max="11283" width="23.7109375" style="1" customWidth="1"/>
    <col min="11284" max="11284" width="10" style="1" customWidth="1"/>
    <col min="11285" max="11285" width="0" style="1" hidden="1" customWidth="1"/>
    <col min="11286" max="11287" width="14.7109375" style="1" customWidth="1"/>
    <col min="11288" max="11288" width="12.85546875" style="1" customWidth="1"/>
    <col min="11289" max="11289" width="3.28515625" style="1" customWidth="1"/>
    <col min="11290" max="11290" width="30.28515625" style="1" customWidth="1"/>
    <col min="11291" max="11291" width="5" style="1" customWidth="1"/>
    <col min="11292" max="11292" width="0" style="1" hidden="1" customWidth="1"/>
    <col min="11293" max="11293" width="14.28515625" style="1" customWidth="1"/>
    <col min="11294" max="11294" width="5.7109375" style="1" customWidth="1"/>
    <col min="11295" max="11295" width="0" style="1" hidden="1" customWidth="1"/>
    <col min="11296" max="11296" width="17.28515625" style="1" customWidth="1"/>
    <col min="11297" max="11297" width="12.7109375" style="1" customWidth="1"/>
    <col min="11298" max="11298" width="0" style="1" hidden="1" customWidth="1"/>
    <col min="11299" max="11299" width="5.28515625" style="1" customWidth="1"/>
    <col min="11300" max="11300" width="0" style="1" hidden="1" customWidth="1"/>
    <col min="11301" max="11301" width="17" style="1" customWidth="1"/>
    <col min="11302" max="11302" width="6.28515625" style="1" customWidth="1"/>
    <col min="11303" max="11303" width="0" style="1" hidden="1" customWidth="1"/>
    <col min="11304" max="11304" width="14.28515625" style="1" customWidth="1"/>
    <col min="11305" max="11305" width="7.5703125" style="1" customWidth="1"/>
    <col min="11306" max="11306" width="0" style="1" hidden="1" customWidth="1"/>
    <col min="11307" max="11308" width="14.28515625" style="1" customWidth="1"/>
    <col min="11309" max="11309" width="20.85546875" style="1" customWidth="1"/>
    <col min="11310" max="11310" width="14.42578125" style="1" customWidth="1"/>
    <col min="11311" max="11311" width="15" style="1" customWidth="1"/>
    <col min="11312" max="11312" width="2.7109375" style="1" customWidth="1"/>
    <col min="11313" max="11313" width="11.7109375" style="1" customWidth="1"/>
    <col min="11314" max="11314" width="11.5703125" style="1" customWidth="1"/>
    <col min="11315" max="11315" width="2.28515625" style="1" customWidth="1"/>
    <col min="11316" max="11316" width="41" style="1" customWidth="1"/>
    <col min="11317" max="11317" width="14.28515625" style="1" customWidth="1"/>
    <col min="11318" max="11319" width="11.5703125" style="1" customWidth="1"/>
    <col min="11320" max="11320" width="21.85546875" style="1" customWidth="1"/>
    <col min="11321" max="11512" width="11.5703125" style="1"/>
    <col min="11513" max="11513" width="21.85546875" style="1" customWidth="1"/>
    <col min="11514" max="11514" width="13.85546875" style="1" customWidth="1"/>
    <col min="11515" max="11515" width="38.7109375" style="1" customWidth="1"/>
    <col min="11516" max="11516" width="3" style="1" bestFit="1" customWidth="1"/>
    <col min="11517" max="11517" width="32.28515625" style="1" customWidth="1"/>
    <col min="11518" max="11518" width="46.28515625" style="1" customWidth="1"/>
    <col min="11519" max="11519" width="19" style="1" customWidth="1"/>
    <col min="11520" max="11520" width="0" style="1" hidden="1" customWidth="1"/>
    <col min="11521" max="11521" width="17.7109375" style="1" customWidth="1"/>
    <col min="11522" max="11522" width="0" style="1" hidden="1" customWidth="1"/>
    <col min="11523" max="11523" width="22.28515625" style="1" customWidth="1"/>
    <col min="11524" max="11524" width="5.28515625" style="1" customWidth="1"/>
    <col min="11525" max="11525" width="36.28515625" style="1" customWidth="1"/>
    <col min="11526" max="11526" width="5.7109375" style="1" customWidth="1"/>
    <col min="11527" max="11527" width="0" style="1" hidden="1" customWidth="1"/>
    <col min="11528" max="11528" width="20.7109375" style="1" customWidth="1"/>
    <col min="11529" max="11529" width="4.85546875" style="1" customWidth="1"/>
    <col min="11530" max="11530" width="0" style="1" hidden="1" customWidth="1"/>
    <col min="11531" max="11531" width="24.7109375" style="1" customWidth="1"/>
    <col min="11532" max="11532" width="12.28515625" style="1" customWidth="1"/>
    <col min="11533" max="11533" width="0" style="1" hidden="1" customWidth="1"/>
    <col min="11534" max="11534" width="3.42578125" style="1" customWidth="1"/>
    <col min="11535" max="11535" width="0" style="1" hidden="1" customWidth="1"/>
    <col min="11536" max="11536" width="17.7109375" style="1" customWidth="1"/>
    <col min="11537" max="11537" width="3.42578125" style="1" customWidth="1"/>
    <col min="11538" max="11538" width="0" style="1" hidden="1" customWidth="1"/>
    <col min="11539" max="11539" width="23.7109375" style="1" customWidth="1"/>
    <col min="11540" max="11540" width="10" style="1" customWidth="1"/>
    <col min="11541" max="11541" width="0" style="1" hidden="1" customWidth="1"/>
    <col min="11542" max="11543" width="14.7109375" style="1" customWidth="1"/>
    <col min="11544" max="11544" width="12.85546875" style="1" customWidth="1"/>
    <col min="11545" max="11545" width="3.28515625" style="1" customWidth="1"/>
    <col min="11546" max="11546" width="30.28515625" style="1" customWidth="1"/>
    <col min="11547" max="11547" width="5" style="1" customWidth="1"/>
    <col min="11548" max="11548" width="0" style="1" hidden="1" customWidth="1"/>
    <col min="11549" max="11549" width="14.28515625" style="1" customWidth="1"/>
    <col min="11550" max="11550" width="5.7109375" style="1" customWidth="1"/>
    <col min="11551" max="11551" width="0" style="1" hidden="1" customWidth="1"/>
    <col min="11552" max="11552" width="17.28515625" style="1" customWidth="1"/>
    <col min="11553" max="11553" width="12.7109375" style="1" customWidth="1"/>
    <col min="11554" max="11554" width="0" style="1" hidden="1" customWidth="1"/>
    <col min="11555" max="11555" width="5.28515625" style="1" customWidth="1"/>
    <col min="11556" max="11556" width="0" style="1" hidden="1" customWidth="1"/>
    <col min="11557" max="11557" width="17" style="1" customWidth="1"/>
    <col min="11558" max="11558" width="6.28515625" style="1" customWidth="1"/>
    <col min="11559" max="11559" width="0" style="1" hidden="1" customWidth="1"/>
    <col min="11560" max="11560" width="14.28515625" style="1" customWidth="1"/>
    <col min="11561" max="11561" width="7.5703125" style="1" customWidth="1"/>
    <col min="11562" max="11562" width="0" style="1" hidden="1" customWidth="1"/>
    <col min="11563" max="11564" width="14.28515625" style="1" customWidth="1"/>
    <col min="11565" max="11565" width="20.85546875" style="1" customWidth="1"/>
    <col min="11566" max="11566" width="14.42578125" style="1" customWidth="1"/>
    <col min="11567" max="11567" width="15" style="1" customWidth="1"/>
    <col min="11568" max="11568" width="2.7109375" style="1" customWidth="1"/>
    <col min="11569" max="11569" width="11.7109375" style="1" customWidth="1"/>
    <col min="11570" max="11570" width="11.5703125" style="1" customWidth="1"/>
    <col min="11571" max="11571" width="2.28515625" style="1" customWidth="1"/>
    <col min="11572" max="11572" width="41" style="1" customWidth="1"/>
    <col min="11573" max="11573" width="14.28515625" style="1" customWidth="1"/>
    <col min="11574" max="11575" width="11.5703125" style="1" customWidth="1"/>
    <col min="11576" max="11576" width="21.85546875" style="1" customWidth="1"/>
    <col min="11577" max="11768" width="11.5703125" style="1"/>
    <col min="11769" max="11769" width="21.85546875" style="1" customWidth="1"/>
    <col min="11770" max="11770" width="13.85546875" style="1" customWidth="1"/>
    <col min="11771" max="11771" width="38.7109375" style="1" customWidth="1"/>
    <col min="11772" max="11772" width="3" style="1" bestFit="1" customWidth="1"/>
    <col min="11773" max="11773" width="32.28515625" style="1" customWidth="1"/>
    <col min="11774" max="11774" width="46.28515625" style="1" customWidth="1"/>
    <col min="11775" max="11775" width="19" style="1" customWidth="1"/>
    <col min="11776" max="11776" width="0" style="1" hidden="1" customWidth="1"/>
    <col min="11777" max="11777" width="17.7109375" style="1" customWidth="1"/>
    <col min="11778" max="11778" width="0" style="1" hidden="1" customWidth="1"/>
    <col min="11779" max="11779" width="22.28515625" style="1" customWidth="1"/>
    <col min="11780" max="11780" width="5.28515625" style="1" customWidth="1"/>
    <col min="11781" max="11781" width="36.28515625" style="1" customWidth="1"/>
    <col min="11782" max="11782" width="5.7109375" style="1" customWidth="1"/>
    <col min="11783" max="11783" width="0" style="1" hidden="1" customWidth="1"/>
    <col min="11784" max="11784" width="20.7109375" style="1" customWidth="1"/>
    <col min="11785" max="11785" width="4.85546875" style="1" customWidth="1"/>
    <col min="11786" max="11786" width="0" style="1" hidden="1" customWidth="1"/>
    <col min="11787" max="11787" width="24.7109375" style="1" customWidth="1"/>
    <col min="11788" max="11788" width="12.28515625" style="1" customWidth="1"/>
    <col min="11789" max="11789" width="0" style="1" hidden="1" customWidth="1"/>
    <col min="11790" max="11790" width="3.42578125" style="1" customWidth="1"/>
    <col min="11791" max="11791" width="0" style="1" hidden="1" customWidth="1"/>
    <col min="11792" max="11792" width="17.7109375" style="1" customWidth="1"/>
    <col min="11793" max="11793" width="3.42578125" style="1" customWidth="1"/>
    <col min="11794" max="11794" width="0" style="1" hidden="1" customWidth="1"/>
    <col min="11795" max="11795" width="23.7109375" style="1" customWidth="1"/>
    <col min="11796" max="11796" width="10" style="1" customWidth="1"/>
    <col min="11797" max="11797" width="0" style="1" hidden="1" customWidth="1"/>
    <col min="11798" max="11799" width="14.7109375" style="1" customWidth="1"/>
    <col min="11800" max="11800" width="12.85546875" style="1" customWidth="1"/>
    <col min="11801" max="11801" width="3.28515625" style="1" customWidth="1"/>
    <col min="11802" max="11802" width="30.28515625" style="1" customWidth="1"/>
    <col min="11803" max="11803" width="5" style="1" customWidth="1"/>
    <col min="11804" max="11804" width="0" style="1" hidden="1" customWidth="1"/>
    <col min="11805" max="11805" width="14.28515625" style="1" customWidth="1"/>
    <col min="11806" max="11806" width="5.7109375" style="1" customWidth="1"/>
    <col min="11807" max="11807" width="0" style="1" hidden="1" customWidth="1"/>
    <col min="11808" max="11808" width="17.28515625" style="1" customWidth="1"/>
    <col min="11809" max="11809" width="12.7109375" style="1" customWidth="1"/>
    <col min="11810" max="11810" width="0" style="1" hidden="1" customWidth="1"/>
    <col min="11811" max="11811" width="5.28515625" style="1" customWidth="1"/>
    <col min="11812" max="11812" width="0" style="1" hidden="1" customWidth="1"/>
    <col min="11813" max="11813" width="17" style="1" customWidth="1"/>
    <col min="11814" max="11814" width="6.28515625" style="1" customWidth="1"/>
    <col min="11815" max="11815" width="0" style="1" hidden="1" customWidth="1"/>
    <col min="11816" max="11816" width="14.28515625" style="1" customWidth="1"/>
    <col min="11817" max="11817" width="7.5703125" style="1" customWidth="1"/>
    <col min="11818" max="11818" width="0" style="1" hidden="1" customWidth="1"/>
    <col min="11819" max="11820" width="14.28515625" style="1" customWidth="1"/>
    <col min="11821" max="11821" width="20.85546875" style="1" customWidth="1"/>
    <col min="11822" max="11822" width="14.42578125" style="1" customWidth="1"/>
    <col min="11823" max="11823" width="15" style="1" customWidth="1"/>
    <col min="11824" max="11824" width="2.7109375" style="1" customWidth="1"/>
    <col min="11825" max="11825" width="11.7109375" style="1" customWidth="1"/>
    <col min="11826" max="11826" width="11.5703125" style="1" customWidth="1"/>
    <col min="11827" max="11827" width="2.28515625" style="1" customWidth="1"/>
    <col min="11828" max="11828" width="41" style="1" customWidth="1"/>
    <col min="11829" max="11829" width="14.28515625" style="1" customWidth="1"/>
    <col min="11830" max="11831" width="11.5703125" style="1" customWidth="1"/>
    <col min="11832" max="11832" width="21.85546875" style="1" customWidth="1"/>
    <col min="11833" max="12024" width="11.5703125" style="1"/>
    <col min="12025" max="12025" width="21.85546875" style="1" customWidth="1"/>
    <col min="12026" max="12026" width="13.85546875" style="1" customWidth="1"/>
    <col min="12027" max="12027" width="38.7109375" style="1" customWidth="1"/>
    <col min="12028" max="12028" width="3" style="1" bestFit="1" customWidth="1"/>
    <col min="12029" max="12029" width="32.28515625" style="1" customWidth="1"/>
    <col min="12030" max="12030" width="46.28515625" style="1" customWidth="1"/>
    <col min="12031" max="12031" width="19" style="1" customWidth="1"/>
    <col min="12032" max="12032" width="0" style="1" hidden="1" customWidth="1"/>
    <col min="12033" max="12033" width="17.7109375" style="1" customWidth="1"/>
    <col min="12034" max="12034" width="0" style="1" hidden="1" customWidth="1"/>
    <col min="12035" max="12035" width="22.28515625" style="1" customWidth="1"/>
    <col min="12036" max="12036" width="5.28515625" style="1" customWidth="1"/>
    <col min="12037" max="12037" width="36.28515625" style="1" customWidth="1"/>
    <col min="12038" max="12038" width="5.7109375" style="1" customWidth="1"/>
    <col min="12039" max="12039" width="0" style="1" hidden="1" customWidth="1"/>
    <col min="12040" max="12040" width="20.7109375" style="1" customWidth="1"/>
    <col min="12041" max="12041" width="4.85546875" style="1" customWidth="1"/>
    <col min="12042" max="12042" width="0" style="1" hidden="1" customWidth="1"/>
    <col min="12043" max="12043" width="24.7109375" style="1" customWidth="1"/>
    <col min="12044" max="12044" width="12.28515625" style="1" customWidth="1"/>
    <col min="12045" max="12045" width="0" style="1" hidden="1" customWidth="1"/>
    <col min="12046" max="12046" width="3.42578125" style="1" customWidth="1"/>
    <col min="12047" max="12047" width="0" style="1" hidden="1" customWidth="1"/>
    <col min="12048" max="12048" width="17.7109375" style="1" customWidth="1"/>
    <col min="12049" max="12049" width="3.42578125" style="1" customWidth="1"/>
    <col min="12050" max="12050" width="0" style="1" hidden="1" customWidth="1"/>
    <col min="12051" max="12051" width="23.7109375" style="1" customWidth="1"/>
    <col min="12052" max="12052" width="10" style="1" customWidth="1"/>
    <col min="12053" max="12053" width="0" style="1" hidden="1" customWidth="1"/>
    <col min="12054" max="12055" width="14.7109375" style="1" customWidth="1"/>
    <col min="12056" max="12056" width="12.85546875" style="1" customWidth="1"/>
    <col min="12057" max="12057" width="3.28515625" style="1" customWidth="1"/>
    <col min="12058" max="12058" width="30.28515625" style="1" customWidth="1"/>
    <col min="12059" max="12059" width="5" style="1" customWidth="1"/>
    <col min="12060" max="12060" width="0" style="1" hidden="1" customWidth="1"/>
    <col min="12061" max="12061" width="14.28515625" style="1" customWidth="1"/>
    <col min="12062" max="12062" width="5.7109375" style="1" customWidth="1"/>
    <col min="12063" max="12063" width="0" style="1" hidden="1" customWidth="1"/>
    <col min="12064" max="12064" width="17.28515625" style="1" customWidth="1"/>
    <col min="12065" max="12065" width="12.7109375" style="1" customWidth="1"/>
    <col min="12066" max="12066" width="0" style="1" hidden="1" customWidth="1"/>
    <col min="12067" max="12067" width="5.28515625" style="1" customWidth="1"/>
    <col min="12068" max="12068" width="0" style="1" hidden="1" customWidth="1"/>
    <col min="12069" max="12069" width="17" style="1" customWidth="1"/>
    <col min="12070" max="12070" width="6.28515625" style="1" customWidth="1"/>
    <col min="12071" max="12071" width="0" style="1" hidden="1" customWidth="1"/>
    <col min="12072" max="12072" width="14.28515625" style="1" customWidth="1"/>
    <col min="12073" max="12073" width="7.5703125" style="1" customWidth="1"/>
    <col min="12074" max="12074" width="0" style="1" hidden="1" customWidth="1"/>
    <col min="12075" max="12076" width="14.28515625" style="1" customWidth="1"/>
    <col min="12077" max="12077" width="20.85546875" style="1" customWidth="1"/>
    <col min="12078" max="12078" width="14.42578125" style="1" customWidth="1"/>
    <col min="12079" max="12079" width="15" style="1" customWidth="1"/>
    <col min="12080" max="12080" width="2.7109375" style="1" customWidth="1"/>
    <col min="12081" max="12081" width="11.7109375" style="1" customWidth="1"/>
    <col min="12082" max="12082" width="11.5703125" style="1" customWidth="1"/>
    <col min="12083" max="12083" width="2.28515625" style="1" customWidth="1"/>
    <col min="12084" max="12084" width="41" style="1" customWidth="1"/>
    <col min="12085" max="12085" width="14.28515625" style="1" customWidth="1"/>
    <col min="12086" max="12087" width="11.5703125" style="1" customWidth="1"/>
    <col min="12088" max="12088" width="21.85546875" style="1" customWidth="1"/>
    <col min="12089" max="12280" width="11.5703125" style="1"/>
    <col min="12281" max="12281" width="21.85546875" style="1" customWidth="1"/>
    <col min="12282" max="12282" width="13.85546875" style="1" customWidth="1"/>
    <col min="12283" max="12283" width="38.7109375" style="1" customWidth="1"/>
    <col min="12284" max="12284" width="3" style="1" bestFit="1" customWidth="1"/>
    <col min="12285" max="12285" width="32.28515625" style="1" customWidth="1"/>
    <col min="12286" max="12286" width="46.28515625" style="1" customWidth="1"/>
    <col min="12287" max="12287" width="19" style="1" customWidth="1"/>
    <col min="12288" max="12288" width="0" style="1" hidden="1" customWidth="1"/>
    <col min="12289" max="12289" width="17.7109375" style="1" customWidth="1"/>
    <col min="12290" max="12290" width="0" style="1" hidden="1" customWidth="1"/>
    <col min="12291" max="12291" width="22.28515625" style="1" customWidth="1"/>
    <col min="12292" max="12292" width="5.28515625" style="1" customWidth="1"/>
    <col min="12293" max="12293" width="36.28515625" style="1" customWidth="1"/>
    <col min="12294" max="12294" width="5.7109375" style="1" customWidth="1"/>
    <col min="12295" max="12295" width="0" style="1" hidden="1" customWidth="1"/>
    <col min="12296" max="12296" width="20.7109375" style="1" customWidth="1"/>
    <col min="12297" max="12297" width="4.85546875" style="1" customWidth="1"/>
    <col min="12298" max="12298" width="0" style="1" hidden="1" customWidth="1"/>
    <col min="12299" max="12299" width="24.7109375" style="1" customWidth="1"/>
    <col min="12300" max="12300" width="12.28515625" style="1" customWidth="1"/>
    <col min="12301" max="12301" width="0" style="1" hidden="1" customWidth="1"/>
    <col min="12302" max="12302" width="3.42578125" style="1" customWidth="1"/>
    <col min="12303" max="12303" width="0" style="1" hidden="1" customWidth="1"/>
    <col min="12304" max="12304" width="17.7109375" style="1" customWidth="1"/>
    <col min="12305" max="12305" width="3.42578125" style="1" customWidth="1"/>
    <col min="12306" max="12306" width="0" style="1" hidden="1" customWidth="1"/>
    <col min="12307" max="12307" width="23.7109375" style="1" customWidth="1"/>
    <col min="12308" max="12308" width="10" style="1" customWidth="1"/>
    <col min="12309" max="12309" width="0" style="1" hidden="1" customWidth="1"/>
    <col min="12310" max="12311" width="14.7109375" style="1" customWidth="1"/>
    <col min="12312" max="12312" width="12.85546875" style="1" customWidth="1"/>
    <col min="12313" max="12313" width="3.28515625" style="1" customWidth="1"/>
    <col min="12314" max="12314" width="30.28515625" style="1" customWidth="1"/>
    <col min="12315" max="12315" width="5" style="1" customWidth="1"/>
    <col min="12316" max="12316" width="0" style="1" hidden="1" customWidth="1"/>
    <col min="12317" max="12317" width="14.28515625" style="1" customWidth="1"/>
    <col min="12318" max="12318" width="5.7109375" style="1" customWidth="1"/>
    <col min="12319" max="12319" width="0" style="1" hidden="1" customWidth="1"/>
    <col min="12320" max="12320" width="17.28515625" style="1" customWidth="1"/>
    <col min="12321" max="12321" width="12.7109375" style="1" customWidth="1"/>
    <col min="12322" max="12322" width="0" style="1" hidden="1" customWidth="1"/>
    <col min="12323" max="12323" width="5.28515625" style="1" customWidth="1"/>
    <col min="12324" max="12324" width="0" style="1" hidden="1" customWidth="1"/>
    <col min="12325" max="12325" width="17" style="1" customWidth="1"/>
    <col min="12326" max="12326" width="6.28515625" style="1" customWidth="1"/>
    <col min="12327" max="12327" width="0" style="1" hidden="1" customWidth="1"/>
    <col min="12328" max="12328" width="14.28515625" style="1" customWidth="1"/>
    <col min="12329" max="12329" width="7.5703125" style="1" customWidth="1"/>
    <col min="12330" max="12330" width="0" style="1" hidden="1" customWidth="1"/>
    <col min="12331" max="12332" width="14.28515625" style="1" customWidth="1"/>
    <col min="12333" max="12333" width="20.85546875" style="1" customWidth="1"/>
    <col min="12334" max="12334" width="14.42578125" style="1" customWidth="1"/>
    <col min="12335" max="12335" width="15" style="1" customWidth="1"/>
    <col min="12336" max="12336" width="2.7109375" style="1" customWidth="1"/>
    <col min="12337" max="12337" width="11.7109375" style="1" customWidth="1"/>
    <col min="12338" max="12338" width="11.5703125" style="1" customWidth="1"/>
    <col min="12339" max="12339" width="2.28515625" style="1" customWidth="1"/>
    <col min="12340" max="12340" width="41" style="1" customWidth="1"/>
    <col min="12341" max="12341" width="14.28515625" style="1" customWidth="1"/>
    <col min="12342" max="12343" width="11.5703125" style="1" customWidth="1"/>
    <col min="12344" max="12344" width="21.85546875" style="1" customWidth="1"/>
    <col min="12345" max="12536" width="11.5703125" style="1"/>
    <col min="12537" max="12537" width="21.85546875" style="1" customWidth="1"/>
    <col min="12538" max="12538" width="13.85546875" style="1" customWidth="1"/>
    <col min="12539" max="12539" width="38.7109375" style="1" customWidth="1"/>
    <col min="12540" max="12540" width="3" style="1" bestFit="1" customWidth="1"/>
    <col min="12541" max="12541" width="32.28515625" style="1" customWidth="1"/>
    <col min="12542" max="12542" width="46.28515625" style="1" customWidth="1"/>
    <col min="12543" max="12543" width="19" style="1" customWidth="1"/>
    <col min="12544" max="12544" width="0" style="1" hidden="1" customWidth="1"/>
    <col min="12545" max="12545" width="17.7109375" style="1" customWidth="1"/>
    <col min="12546" max="12546" width="0" style="1" hidden="1" customWidth="1"/>
    <col min="12547" max="12547" width="22.28515625" style="1" customWidth="1"/>
    <col min="12548" max="12548" width="5.28515625" style="1" customWidth="1"/>
    <col min="12549" max="12549" width="36.28515625" style="1" customWidth="1"/>
    <col min="12550" max="12550" width="5.7109375" style="1" customWidth="1"/>
    <col min="12551" max="12551" width="0" style="1" hidden="1" customWidth="1"/>
    <col min="12552" max="12552" width="20.7109375" style="1" customWidth="1"/>
    <col min="12553" max="12553" width="4.85546875" style="1" customWidth="1"/>
    <col min="12554" max="12554" width="0" style="1" hidden="1" customWidth="1"/>
    <col min="12555" max="12555" width="24.7109375" style="1" customWidth="1"/>
    <col min="12556" max="12556" width="12.28515625" style="1" customWidth="1"/>
    <col min="12557" max="12557" width="0" style="1" hidden="1" customWidth="1"/>
    <col min="12558" max="12558" width="3.42578125" style="1" customWidth="1"/>
    <col min="12559" max="12559" width="0" style="1" hidden="1" customWidth="1"/>
    <col min="12560" max="12560" width="17.7109375" style="1" customWidth="1"/>
    <col min="12561" max="12561" width="3.42578125" style="1" customWidth="1"/>
    <col min="12562" max="12562" width="0" style="1" hidden="1" customWidth="1"/>
    <col min="12563" max="12563" width="23.7109375" style="1" customWidth="1"/>
    <col min="12564" max="12564" width="10" style="1" customWidth="1"/>
    <col min="12565" max="12565" width="0" style="1" hidden="1" customWidth="1"/>
    <col min="12566" max="12567" width="14.7109375" style="1" customWidth="1"/>
    <col min="12568" max="12568" width="12.85546875" style="1" customWidth="1"/>
    <col min="12569" max="12569" width="3.28515625" style="1" customWidth="1"/>
    <col min="12570" max="12570" width="30.28515625" style="1" customWidth="1"/>
    <col min="12571" max="12571" width="5" style="1" customWidth="1"/>
    <col min="12572" max="12572" width="0" style="1" hidden="1" customWidth="1"/>
    <col min="12573" max="12573" width="14.28515625" style="1" customWidth="1"/>
    <col min="12574" max="12574" width="5.7109375" style="1" customWidth="1"/>
    <col min="12575" max="12575" width="0" style="1" hidden="1" customWidth="1"/>
    <col min="12576" max="12576" width="17.28515625" style="1" customWidth="1"/>
    <col min="12577" max="12577" width="12.7109375" style="1" customWidth="1"/>
    <col min="12578" max="12578" width="0" style="1" hidden="1" customWidth="1"/>
    <col min="12579" max="12579" width="5.28515625" style="1" customWidth="1"/>
    <col min="12580" max="12580" width="0" style="1" hidden="1" customWidth="1"/>
    <col min="12581" max="12581" width="17" style="1" customWidth="1"/>
    <col min="12582" max="12582" width="6.28515625" style="1" customWidth="1"/>
    <col min="12583" max="12583" width="0" style="1" hidden="1" customWidth="1"/>
    <col min="12584" max="12584" width="14.28515625" style="1" customWidth="1"/>
    <col min="12585" max="12585" width="7.5703125" style="1" customWidth="1"/>
    <col min="12586" max="12586" width="0" style="1" hidden="1" customWidth="1"/>
    <col min="12587" max="12588" width="14.28515625" style="1" customWidth="1"/>
    <col min="12589" max="12589" width="20.85546875" style="1" customWidth="1"/>
    <col min="12590" max="12590" width="14.42578125" style="1" customWidth="1"/>
    <col min="12591" max="12591" width="15" style="1" customWidth="1"/>
    <col min="12592" max="12592" width="2.7109375" style="1" customWidth="1"/>
    <col min="12593" max="12593" width="11.7109375" style="1" customWidth="1"/>
    <col min="12594" max="12594" width="11.5703125" style="1" customWidth="1"/>
    <col min="12595" max="12595" width="2.28515625" style="1" customWidth="1"/>
    <col min="12596" max="12596" width="41" style="1" customWidth="1"/>
    <col min="12597" max="12597" width="14.28515625" style="1" customWidth="1"/>
    <col min="12598" max="12599" width="11.5703125" style="1" customWidth="1"/>
    <col min="12600" max="12600" width="21.85546875" style="1" customWidth="1"/>
    <col min="12601" max="12792" width="11.5703125" style="1"/>
    <col min="12793" max="12793" width="21.85546875" style="1" customWidth="1"/>
    <col min="12794" max="12794" width="13.85546875" style="1" customWidth="1"/>
    <col min="12795" max="12795" width="38.7109375" style="1" customWidth="1"/>
    <col min="12796" max="12796" width="3" style="1" bestFit="1" customWidth="1"/>
    <col min="12797" max="12797" width="32.28515625" style="1" customWidth="1"/>
    <col min="12798" max="12798" width="46.28515625" style="1" customWidth="1"/>
    <col min="12799" max="12799" width="19" style="1" customWidth="1"/>
    <col min="12800" max="12800" width="0" style="1" hidden="1" customWidth="1"/>
    <col min="12801" max="12801" width="17.7109375" style="1" customWidth="1"/>
    <col min="12802" max="12802" width="0" style="1" hidden="1" customWidth="1"/>
    <col min="12803" max="12803" width="22.28515625" style="1" customWidth="1"/>
    <col min="12804" max="12804" width="5.28515625" style="1" customWidth="1"/>
    <col min="12805" max="12805" width="36.28515625" style="1" customWidth="1"/>
    <col min="12806" max="12806" width="5.7109375" style="1" customWidth="1"/>
    <col min="12807" max="12807" width="0" style="1" hidden="1" customWidth="1"/>
    <col min="12808" max="12808" width="20.7109375" style="1" customWidth="1"/>
    <col min="12809" max="12809" width="4.85546875" style="1" customWidth="1"/>
    <col min="12810" max="12810" width="0" style="1" hidden="1" customWidth="1"/>
    <col min="12811" max="12811" width="24.7109375" style="1" customWidth="1"/>
    <col min="12812" max="12812" width="12.28515625" style="1" customWidth="1"/>
    <col min="12813" max="12813" width="0" style="1" hidden="1" customWidth="1"/>
    <col min="12814" max="12814" width="3.42578125" style="1" customWidth="1"/>
    <col min="12815" max="12815" width="0" style="1" hidden="1" customWidth="1"/>
    <col min="12816" max="12816" width="17.7109375" style="1" customWidth="1"/>
    <col min="12817" max="12817" width="3.42578125" style="1" customWidth="1"/>
    <col min="12818" max="12818" width="0" style="1" hidden="1" customWidth="1"/>
    <col min="12819" max="12819" width="23.7109375" style="1" customWidth="1"/>
    <col min="12820" max="12820" width="10" style="1" customWidth="1"/>
    <col min="12821" max="12821" width="0" style="1" hidden="1" customWidth="1"/>
    <col min="12822" max="12823" width="14.7109375" style="1" customWidth="1"/>
    <col min="12824" max="12824" width="12.85546875" style="1" customWidth="1"/>
    <col min="12825" max="12825" width="3.28515625" style="1" customWidth="1"/>
    <col min="12826" max="12826" width="30.28515625" style="1" customWidth="1"/>
    <col min="12827" max="12827" width="5" style="1" customWidth="1"/>
    <col min="12828" max="12828" width="0" style="1" hidden="1" customWidth="1"/>
    <col min="12829" max="12829" width="14.28515625" style="1" customWidth="1"/>
    <col min="12830" max="12830" width="5.7109375" style="1" customWidth="1"/>
    <col min="12831" max="12831" width="0" style="1" hidden="1" customWidth="1"/>
    <col min="12832" max="12832" width="17.28515625" style="1" customWidth="1"/>
    <col min="12833" max="12833" width="12.7109375" style="1" customWidth="1"/>
    <col min="12834" max="12834" width="0" style="1" hidden="1" customWidth="1"/>
    <col min="12835" max="12835" width="5.28515625" style="1" customWidth="1"/>
    <col min="12836" max="12836" width="0" style="1" hidden="1" customWidth="1"/>
    <col min="12837" max="12837" width="17" style="1" customWidth="1"/>
    <col min="12838" max="12838" width="6.28515625" style="1" customWidth="1"/>
    <col min="12839" max="12839" width="0" style="1" hidden="1" customWidth="1"/>
    <col min="12840" max="12840" width="14.28515625" style="1" customWidth="1"/>
    <col min="12841" max="12841" width="7.5703125" style="1" customWidth="1"/>
    <col min="12842" max="12842" width="0" style="1" hidden="1" customWidth="1"/>
    <col min="12843" max="12844" width="14.28515625" style="1" customWidth="1"/>
    <col min="12845" max="12845" width="20.85546875" style="1" customWidth="1"/>
    <col min="12846" max="12846" width="14.42578125" style="1" customWidth="1"/>
    <col min="12847" max="12847" width="15" style="1" customWidth="1"/>
    <col min="12848" max="12848" width="2.7109375" style="1" customWidth="1"/>
    <col min="12849" max="12849" width="11.7109375" style="1" customWidth="1"/>
    <col min="12850" max="12850" width="11.5703125" style="1" customWidth="1"/>
    <col min="12851" max="12851" width="2.28515625" style="1" customWidth="1"/>
    <col min="12852" max="12852" width="41" style="1" customWidth="1"/>
    <col min="12853" max="12853" width="14.28515625" style="1" customWidth="1"/>
    <col min="12854" max="12855" width="11.5703125" style="1" customWidth="1"/>
    <col min="12856" max="12856" width="21.85546875" style="1" customWidth="1"/>
    <col min="12857" max="13048" width="11.5703125" style="1"/>
    <col min="13049" max="13049" width="21.85546875" style="1" customWidth="1"/>
    <col min="13050" max="13050" width="13.85546875" style="1" customWidth="1"/>
    <col min="13051" max="13051" width="38.7109375" style="1" customWidth="1"/>
    <col min="13052" max="13052" width="3" style="1" bestFit="1" customWidth="1"/>
    <col min="13053" max="13053" width="32.28515625" style="1" customWidth="1"/>
    <col min="13054" max="13054" width="46.28515625" style="1" customWidth="1"/>
    <col min="13055" max="13055" width="19" style="1" customWidth="1"/>
    <col min="13056" max="13056" width="0" style="1" hidden="1" customWidth="1"/>
    <col min="13057" max="13057" width="17.7109375" style="1" customWidth="1"/>
    <col min="13058" max="13058" width="0" style="1" hidden="1" customWidth="1"/>
    <col min="13059" max="13059" width="22.28515625" style="1" customWidth="1"/>
    <col min="13060" max="13060" width="5.28515625" style="1" customWidth="1"/>
    <col min="13061" max="13061" width="36.28515625" style="1" customWidth="1"/>
    <col min="13062" max="13062" width="5.7109375" style="1" customWidth="1"/>
    <col min="13063" max="13063" width="0" style="1" hidden="1" customWidth="1"/>
    <col min="13064" max="13064" width="20.7109375" style="1" customWidth="1"/>
    <col min="13065" max="13065" width="4.85546875" style="1" customWidth="1"/>
    <col min="13066" max="13066" width="0" style="1" hidden="1" customWidth="1"/>
    <col min="13067" max="13067" width="24.7109375" style="1" customWidth="1"/>
    <col min="13068" max="13068" width="12.28515625" style="1" customWidth="1"/>
    <col min="13069" max="13069" width="0" style="1" hidden="1" customWidth="1"/>
    <col min="13070" max="13070" width="3.42578125" style="1" customWidth="1"/>
    <col min="13071" max="13071" width="0" style="1" hidden="1" customWidth="1"/>
    <col min="13072" max="13072" width="17.7109375" style="1" customWidth="1"/>
    <col min="13073" max="13073" width="3.42578125" style="1" customWidth="1"/>
    <col min="13074" max="13074" width="0" style="1" hidden="1" customWidth="1"/>
    <col min="13075" max="13075" width="23.7109375" style="1" customWidth="1"/>
    <col min="13076" max="13076" width="10" style="1" customWidth="1"/>
    <col min="13077" max="13077" width="0" style="1" hidden="1" customWidth="1"/>
    <col min="13078" max="13079" width="14.7109375" style="1" customWidth="1"/>
    <col min="13080" max="13080" width="12.85546875" style="1" customWidth="1"/>
    <col min="13081" max="13081" width="3.28515625" style="1" customWidth="1"/>
    <col min="13082" max="13082" width="30.28515625" style="1" customWidth="1"/>
    <col min="13083" max="13083" width="5" style="1" customWidth="1"/>
    <col min="13084" max="13084" width="0" style="1" hidden="1" customWidth="1"/>
    <col min="13085" max="13085" width="14.28515625" style="1" customWidth="1"/>
    <col min="13086" max="13086" width="5.7109375" style="1" customWidth="1"/>
    <col min="13087" max="13087" width="0" style="1" hidden="1" customWidth="1"/>
    <col min="13088" max="13088" width="17.28515625" style="1" customWidth="1"/>
    <col min="13089" max="13089" width="12.7109375" style="1" customWidth="1"/>
    <col min="13090" max="13090" width="0" style="1" hidden="1" customWidth="1"/>
    <col min="13091" max="13091" width="5.28515625" style="1" customWidth="1"/>
    <col min="13092" max="13092" width="0" style="1" hidden="1" customWidth="1"/>
    <col min="13093" max="13093" width="17" style="1" customWidth="1"/>
    <col min="13094" max="13094" width="6.28515625" style="1" customWidth="1"/>
    <col min="13095" max="13095" width="0" style="1" hidden="1" customWidth="1"/>
    <col min="13096" max="13096" width="14.28515625" style="1" customWidth="1"/>
    <col min="13097" max="13097" width="7.5703125" style="1" customWidth="1"/>
    <col min="13098" max="13098" width="0" style="1" hidden="1" customWidth="1"/>
    <col min="13099" max="13100" width="14.28515625" style="1" customWidth="1"/>
    <col min="13101" max="13101" width="20.85546875" style="1" customWidth="1"/>
    <col min="13102" max="13102" width="14.42578125" style="1" customWidth="1"/>
    <col min="13103" max="13103" width="15" style="1" customWidth="1"/>
    <col min="13104" max="13104" width="2.7109375" style="1" customWidth="1"/>
    <col min="13105" max="13105" width="11.7109375" style="1" customWidth="1"/>
    <col min="13106" max="13106" width="11.5703125" style="1" customWidth="1"/>
    <col min="13107" max="13107" width="2.28515625" style="1" customWidth="1"/>
    <col min="13108" max="13108" width="41" style="1" customWidth="1"/>
    <col min="13109" max="13109" width="14.28515625" style="1" customWidth="1"/>
    <col min="13110" max="13111" width="11.5703125" style="1" customWidth="1"/>
    <col min="13112" max="13112" width="21.85546875" style="1" customWidth="1"/>
    <col min="13113" max="13304" width="11.5703125" style="1"/>
    <col min="13305" max="13305" width="21.85546875" style="1" customWidth="1"/>
    <col min="13306" max="13306" width="13.85546875" style="1" customWidth="1"/>
    <col min="13307" max="13307" width="38.7109375" style="1" customWidth="1"/>
    <col min="13308" max="13308" width="3" style="1" bestFit="1" customWidth="1"/>
    <col min="13309" max="13309" width="32.28515625" style="1" customWidth="1"/>
    <col min="13310" max="13310" width="46.28515625" style="1" customWidth="1"/>
    <col min="13311" max="13311" width="19" style="1" customWidth="1"/>
    <col min="13312" max="13312" width="0" style="1" hidden="1" customWidth="1"/>
    <col min="13313" max="13313" width="17.7109375" style="1" customWidth="1"/>
    <col min="13314" max="13314" width="0" style="1" hidden="1" customWidth="1"/>
    <col min="13315" max="13315" width="22.28515625" style="1" customWidth="1"/>
    <col min="13316" max="13316" width="5.28515625" style="1" customWidth="1"/>
    <col min="13317" max="13317" width="36.28515625" style="1" customWidth="1"/>
    <col min="13318" max="13318" width="5.7109375" style="1" customWidth="1"/>
    <col min="13319" max="13319" width="0" style="1" hidden="1" customWidth="1"/>
    <col min="13320" max="13320" width="20.7109375" style="1" customWidth="1"/>
    <col min="13321" max="13321" width="4.85546875" style="1" customWidth="1"/>
    <col min="13322" max="13322" width="0" style="1" hidden="1" customWidth="1"/>
    <col min="13323" max="13323" width="24.7109375" style="1" customWidth="1"/>
    <col min="13324" max="13324" width="12.28515625" style="1" customWidth="1"/>
    <col min="13325" max="13325" width="0" style="1" hidden="1" customWidth="1"/>
    <col min="13326" max="13326" width="3.42578125" style="1" customWidth="1"/>
    <col min="13327" max="13327" width="0" style="1" hidden="1" customWidth="1"/>
    <col min="13328" max="13328" width="17.7109375" style="1" customWidth="1"/>
    <col min="13329" max="13329" width="3.42578125" style="1" customWidth="1"/>
    <col min="13330" max="13330" width="0" style="1" hidden="1" customWidth="1"/>
    <col min="13331" max="13331" width="23.7109375" style="1" customWidth="1"/>
    <col min="13332" max="13332" width="10" style="1" customWidth="1"/>
    <col min="13333" max="13333" width="0" style="1" hidden="1" customWidth="1"/>
    <col min="13334" max="13335" width="14.7109375" style="1" customWidth="1"/>
    <col min="13336" max="13336" width="12.85546875" style="1" customWidth="1"/>
    <col min="13337" max="13337" width="3.28515625" style="1" customWidth="1"/>
    <col min="13338" max="13338" width="30.28515625" style="1" customWidth="1"/>
    <col min="13339" max="13339" width="5" style="1" customWidth="1"/>
    <col min="13340" max="13340" width="0" style="1" hidden="1" customWidth="1"/>
    <col min="13341" max="13341" width="14.28515625" style="1" customWidth="1"/>
    <col min="13342" max="13342" width="5.7109375" style="1" customWidth="1"/>
    <col min="13343" max="13343" width="0" style="1" hidden="1" customWidth="1"/>
    <col min="13344" max="13344" width="17.28515625" style="1" customWidth="1"/>
    <col min="13345" max="13345" width="12.7109375" style="1" customWidth="1"/>
    <col min="13346" max="13346" width="0" style="1" hidden="1" customWidth="1"/>
    <col min="13347" max="13347" width="5.28515625" style="1" customWidth="1"/>
    <col min="13348" max="13348" width="0" style="1" hidden="1" customWidth="1"/>
    <col min="13349" max="13349" width="17" style="1" customWidth="1"/>
    <col min="13350" max="13350" width="6.28515625" style="1" customWidth="1"/>
    <col min="13351" max="13351" width="0" style="1" hidden="1" customWidth="1"/>
    <col min="13352" max="13352" width="14.28515625" style="1" customWidth="1"/>
    <col min="13353" max="13353" width="7.5703125" style="1" customWidth="1"/>
    <col min="13354" max="13354" width="0" style="1" hidden="1" customWidth="1"/>
    <col min="13355" max="13356" width="14.28515625" style="1" customWidth="1"/>
    <col min="13357" max="13357" width="20.85546875" style="1" customWidth="1"/>
    <col min="13358" max="13358" width="14.42578125" style="1" customWidth="1"/>
    <col min="13359" max="13359" width="15" style="1" customWidth="1"/>
    <col min="13360" max="13360" width="2.7109375" style="1" customWidth="1"/>
    <col min="13361" max="13361" width="11.7109375" style="1" customWidth="1"/>
    <col min="13362" max="13362" width="11.5703125" style="1" customWidth="1"/>
    <col min="13363" max="13363" width="2.28515625" style="1" customWidth="1"/>
    <col min="13364" max="13364" width="41" style="1" customWidth="1"/>
    <col min="13365" max="13365" width="14.28515625" style="1" customWidth="1"/>
    <col min="13366" max="13367" width="11.5703125" style="1" customWidth="1"/>
    <col min="13368" max="13368" width="21.85546875" style="1" customWidth="1"/>
    <col min="13369" max="13560" width="11.5703125" style="1"/>
    <col min="13561" max="13561" width="21.85546875" style="1" customWidth="1"/>
    <col min="13562" max="13562" width="13.85546875" style="1" customWidth="1"/>
    <col min="13563" max="13563" width="38.7109375" style="1" customWidth="1"/>
    <col min="13564" max="13564" width="3" style="1" bestFit="1" customWidth="1"/>
    <col min="13565" max="13565" width="32.28515625" style="1" customWidth="1"/>
    <col min="13566" max="13566" width="46.28515625" style="1" customWidth="1"/>
    <col min="13567" max="13567" width="19" style="1" customWidth="1"/>
    <col min="13568" max="13568" width="0" style="1" hidden="1" customWidth="1"/>
    <col min="13569" max="13569" width="17.7109375" style="1" customWidth="1"/>
    <col min="13570" max="13570" width="0" style="1" hidden="1" customWidth="1"/>
    <col min="13571" max="13571" width="22.28515625" style="1" customWidth="1"/>
    <col min="13572" max="13572" width="5.28515625" style="1" customWidth="1"/>
    <col min="13573" max="13573" width="36.28515625" style="1" customWidth="1"/>
    <col min="13574" max="13574" width="5.7109375" style="1" customWidth="1"/>
    <col min="13575" max="13575" width="0" style="1" hidden="1" customWidth="1"/>
    <col min="13576" max="13576" width="20.7109375" style="1" customWidth="1"/>
    <col min="13577" max="13577" width="4.85546875" style="1" customWidth="1"/>
    <col min="13578" max="13578" width="0" style="1" hidden="1" customWidth="1"/>
    <col min="13579" max="13579" width="24.7109375" style="1" customWidth="1"/>
    <col min="13580" max="13580" width="12.28515625" style="1" customWidth="1"/>
    <col min="13581" max="13581" width="0" style="1" hidden="1" customWidth="1"/>
    <col min="13582" max="13582" width="3.42578125" style="1" customWidth="1"/>
    <col min="13583" max="13583" width="0" style="1" hidden="1" customWidth="1"/>
    <col min="13584" max="13584" width="17.7109375" style="1" customWidth="1"/>
    <col min="13585" max="13585" width="3.42578125" style="1" customWidth="1"/>
    <col min="13586" max="13586" width="0" style="1" hidden="1" customWidth="1"/>
    <col min="13587" max="13587" width="23.7109375" style="1" customWidth="1"/>
    <col min="13588" max="13588" width="10" style="1" customWidth="1"/>
    <col min="13589" max="13589" width="0" style="1" hidden="1" customWidth="1"/>
    <col min="13590" max="13591" width="14.7109375" style="1" customWidth="1"/>
    <col min="13592" max="13592" width="12.85546875" style="1" customWidth="1"/>
    <col min="13593" max="13593" width="3.28515625" style="1" customWidth="1"/>
    <col min="13594" max="13594" width="30.28515625" style="1" customWidth="1"/>
    <col min="13595" max="13595" width="5" style="1" customWidth="1"/>
    <col min="13596" max="13596" width="0" style="1" hidden="1" customWidth="1"/>
    <col min="13597" max="13597" width="14.28515625" style="1" customWidth="1"/>
    <col min="13598" max="13598" width="5.7109375" style="1" customWidth="1"/>
    <col min="13599" max="13599" width="0" style="1" hidden="1" customWidth="1"/>
    <col min="13600" max="13600" width="17.28515625" style="1" customWidth="1"/>
    <col min="13601" max="13601" width="12.7109375" style="1" customWidth="1"/>
    <col min="13602" max="13602" width="0" style="1" hidden="1" customWidth="1"/>
    <col min="13603" max="13603" width="5.28515625" style="1" customWidth="1"/>
    <col min="13604" max="13604" width="0" style="1" hidden="1" customWidth="1"/>
    <col min="13605" max="13605" width="17" style="1" customWidth="1"/>
    <col min="13606" max="13606" width="6.28515625" style="1" customWidth="1"/>
    <col min="13607" max="13607" width="0" style="1" hidden="1" customWidth="1"/>
    <col min="13608" max="13608" width="14.28515625" style="1" customWidth="1"/>
    <col min="13609" max="13609" width="7.5703125" style="1" customWidth="1"/>
    <col min="13610" max="13610" width="0" style="1" hidden="1" customWidth="1"/>
    <col min="13611" max="13612" width="14.28515625" style="1" customWidth="1"/>
    <col min="13613" max="13613" width="20.85546875" style="1" customWidth="1"/>
    <col min="13614" max="13614" width="14.42578125" style="1" customWidth="1"/>
    <col min="13615" max="13615" width="15" style="1" customWidth="1"/>
    <col min="13616" max="13616" width="2.7109375" style="1" customWidth="1"/>
    <col min="13617" max="13617" width="11.7109375" style="1" customWidth="1"/>
    <col min="13618" max="13618" width="11.5703125" style="1" customWidth="1"/>
    <col min="13619" max="13619" width="2.28515625" style="1" customWidth="1"/>
    <col min="13620" max="13620" width="41" style="1" customWidth="1"/>
    <col min="13621" max="13621" width="14.28515625" style="1" customWidth="1"/>
    <col min="13622" max="13623" width="11.5703125" style="1" customWidth="1"/>
    <col min="13624" max="13624" width="21.85546875" style="1" customWidth="1"/>
    <col min="13625" max="13816" width="11.5703125" style="1"/>
    <col min="13817" max="13817" width="21.85546875" style="1" customWidth="1"/>
    <col min="13818" max="13818" width="13.85546875" style="1" customWidth="1"/>
    <col min="13819" max="13819" width="38.7109375" style="1" customWidth="1"/>
    <col min="13820" max="13820" width="3" style="1" bestFit="1" customWidth="1"/>
    <col min="13821" max="13821" width="32.28515625" style="1" customWidth="1"/>
    <col min="13822" max="13822" width="46.28515625" style="1" customWidth="1"/>
    <col min="13823" max="13823" width="19" style="1" customWidth="1"/>
    <col min="13824" max="13824" width="0" style="1" hidden="1" customWidth="1"/>
    <col min="13825" max="13825" width="17.7109375" style="1" customWidth="1"/>
    <col min="13826" max="13826" width="0" style="1" hidden="1" customWidth="1"/>
    <col min="13827" max="13827" width="22.28515625" style="1" customWidth="1"/>
    <col min="13828" max="13828" width="5.28515625" style="1" customWidth="1"/>
    <col min="13829" max="13829" width="36.28515625" style="1" customWidth="1"/>
    <col min="13830" max="13830" width="5.7109375" style="1" customWidth="1"/>
    <col min="13831" max="13831" width="0" style="1" hidden="1" customWidth="1"/>
    <col min="13832" max="13832" width="20.7109375" style="1" customWidth="1"/>
    <col min="13833" max="13833" width="4.85546875" style="1" customWidth="1"/>
    <col min="13834" max="13834" width="0" style="1" hidden="1" customWidth="1"/>
    <col min="13835" max="13835" width="24.7109375" style="1" customWidth="1"/>
    <col min="13836" max="13836" width="12.28515625" style="1" customWidth="1"/>
    <col min="13837" max="13837" width="0" style="1" hidden="1" customWidth="1"/>
    <col min="13838" max="13838" width="3.42578125" style="1" customWidth="1"/>
    <col min="13839" max="13839" width="0" style="1" hidden="1" customWidth="1"/>
    <col min="13840" max="13840" width="17.7109375" style="1" customWidth="1"/>
    <col min="13841" max="13841" width="3.42578125" style="1" customWidth="1"/>
    <col min="13842" max="13842" width="0" style="1" hidden="1" customWidth="1"/>
    <col min="13843" max="13843" width="23.7109375" style="1" customWidth="1"/>
    <col min="13844" max="13844" width="10" style="1" customWidth="1"/>
    <col min="13845" max="13845" width="0" style="1" hidden="1" customWidth="1"/>
    <col min="13846" max="13847" width="14.7109375" style="1" customWidth="1"/>
    <col min="13848" max="13848" width="12.85546875" style="1" customWidth="1"/>
    <col min="13849" max="13849" width="3.28515625" style="1" customWidth="1"/>
    <col min="13850" max="13850" width="30.28515625" style="1" customWidth="1"/>
    <col min="13851" max="13851" width="5" style="1" customWidth="1"/>
    <col min="13852" max="13852" width="0" style="1" hidden="1" customWidth="1"/>
    <col min="13853" max="13853" width="14.28515625" style="1" customWidth="1"/>
    <col min="13854" max="13854" width="5.7109375" style="1" customWidth="1"/>
    <col min="13855" max="13855" width="0" style="1" hidden="1" customWidth="1"/>
    <col min="13856" max="13856" width="17.28515625" style="1" customWidth="1"/>
    <col min="13857" max="13857" width="12.7109375" style="1" customWidth="1"/>
    <col min="13858" max="13858" width="0" style="1" hidden="1" customWidth="1"/>
    <col min="13859" max="13859" width="5.28515625" style="1" customWidth="1"/>
    <col min="13860" max="13860" width="0" style="1" hidden="1" customWidth="1"/>
    <col min="13861" max="13861" width="17" style="1" customWidth="1"/>
    <col min="13862" max="13862" width="6.28515625" style="1" customWidth="1"/>
    <col min="13863" max="13863" width="0" style="1" hidden="1" customWidth="1"/>
    <col min="13864" max="13864" width="14.28515625" style="1" customWidth="1"/>
    <col min="13865" max="13865" width="7.5703125" style="1" customWidth="1"/>
    <col min="13866" max="13866" width="0" style="1" hidden="1" customWidth="1"/>
    <col min="13867" max="13868" width="14.28515625" style="1" customWidth="1"/>
    <col min="13869" max="13869" width="20.85546875" style="1" customWidth="1"/>
    <col min="13870" max="13870" width="14.42578125" style="1" customWidth="1"/>
    <col min="13871" max="13871" width="15" style="1" customWidth="1"/>
    <col min="13872" max="13872" width="2.7109375" style="1" customWidth="1"/>
    <col min="13873" max="13873" width="11.7109375" style="1" customWidth="1"/>
    <col min="13874" max="13874" width="11.5703125" style="1" customWidth="1"/>
    <col min="13875" max="13875" width="2.28515625" style="1" customWidth="1"/>
    <col min="13876" max="13876" width="41" style="1" customWidth="1"/>
    <col min="13877" max="13877" width="14.28515625" style="1" customWidth="1"/>
    <col min="13878" max="13879" width="11.5703125" style="1" customWidth="1"/>
    <col min="13880" max="13880" width="21.85546875" style="1" customWidth="1"/>
    <col min="13881" max="14072" width="11.5703125" style="1"/>
    <col min="14073" max="14073" width="21.85546875" style="1" customWidth="1"/>
    <col min="14074" max="14074" width="13.85546875" style="1" customWidth="1"/>
    <col min="14075" max="14075" width="38.7109375" style="1" customWidth="1"/>
    <col min="14076" max="14076" width="3" style="1" bestFit="1" customWidth="1"/>
    <col min="14077" max="14077" width="32.28515625" style="1" customWidth="1"/>
    <col min="14078" max="14078" width="46.28515625" style="1" customWidth="1"/>
    <col min="14079" max="14079" width="19" style="1" customWidth="1"/>
    <col min="14080" max="14080" width="0" style="1" hidden="1" customWidth="1"/>
    <col min="14081" max="14081" width="17.7109375" style="1" customWidth="1"/>
    <col min="14082" max="14082" width="0" style="1" hidden="1" customWidth="1"/>
    <col min="14083" max="14083" width="22.28515625" style="1" customWidth="1"/>
    <col min="14084" max="14084" width="5.28515625" style="1" customWidth="1"/>
    <col min="14085" max="14085" width="36.28515625" style="1" customWidth="1"/>
    <col min="14086" max="14086" width="5.7109375" style="1" customWidth="1"/>
    <col min="14087" max="14087" width="0" style="1" hidden="1" customWidth="1"/>
    <col min="14088" max="14088" width="20.7109375" style="1" customWidth="1"/>
    <col min="14089" max="14089" width="4.85546875" style="1" customWidth="1"/>
    <col min="14090" max="14090" width="0" style="1" hidden="1" customWidth="1"/>
    <col min="14091" max="14091" width="24.7109375" style="1" customWidth="1"/>
    <col min="14092" max="14092" width="12.28515625" style="1" customWidth="1"/>
    <col min="14093" max="14093" width="0" style="1" hidden="1" customWidth="1"/>
    <col min="14094" max="14094" width="3.42578125" style="1" customWidth="1"/>
    <col min="14095" max="14095" width="0" style="1" hidden="1" customWidth="1"/>
    <col min="14096" max="14096" width="17.7109375" style="1" customWidth="1"/>
    <col min="14097" max="14097" width="3.42578125" style="1" customWidth="1"/>
    <col min="14098" max="14098" width="0" style="1" hidden="1" customWidth="1"/>
    <col min="14099" max="14099" width="23.7109375" style="1" customWidth="1"/>
    <col min="14100" max="14100" width="10" style="1" customWidth="1"/>
    <col min="14101" max="14101" width="0" style="1" hidden="1" customWidth="1"/>
    <col min="14102" max="14103" width="14.7109375" style="1" customWidth="1"/>
    <col min="14104" max="14104" width="12.85546875" style="1" customWidth="1"/>
    <col min="14105" max="14105" width="3.28515625" style="1" customWidth="1"/>
    <col min="14106" max="14106" width="30.28515625" style="1" customWidth="1"/>
    <col min="14107" max="14107" width="5" style="1" customWidth="1"/>
    <col min="14108" max="14108" width="0" style="1" hidden="1" customWidth="1"/>
    <col min="14109" max="14109" width="14.28515625" style="1" customWidth="1"/>
    <col min="14110" max="14110" width="5.7109375" style="1" customWidth="1"/>
    <col min="14111" max="14111" width="0" style="1" hidden="1" customWidth="1"/>
    <col min="14112" max="14112" width="17.28515625" style="1" customWidth="1"/>
    <col min="14113" max="14113" width="12.7109375" style="1" customWidth="1"/>
    <col min="14114" max="14114" width="0" style="1" hidden="1" customWidth="1"/>
    <col min="14115" max="14115" width="5.28515625" style="1" customWidth="1"/>
    <col min="14116" max="14116" width="0" style="1" hidden="1" customWidth="1"/>
    <col min="14117" max="14117" width="17" style="1" customWidth="1"/>
    <col min="14118" max="14118" width="6.28515625" style="1" customWidth="1"/>
    <col min="14119" max="14119" width="0" style="1" hidden="1" customWidth="1"/>
    <col min="14120" max="14120" width="14.28515625" style="1" customWidth="1"/>
    <col min="14121" max="14121" width="7.5703125" style="1" customWidth="1"/>
    <col min="14122" max="14122" width="0" style="1" hidden="1" customWidth="1"/>
    <col min="14123" max="14124" width="14.28515625" style="1" customWidth="1"/>
    <col min="14125" max="14125" width="20.85546875" style="1" customWidth="1"/>
    <col min="14126" max="14126" width="14.42578125" style="1" customWidth="1"/>
    <col min="14127" max="14127" width="15" style="1" customWidth="1"/>
    <col min="14128" max="14128" width="2.7109375" style="1" customWidth="1"/>
    <col min="14129" max="14129" width="11.7109375" style="1" customWidth="1"/>
    <col min="14130" max="14130" width="11.5703125" style="1" customWidth="1"/>
    <col min="14131" max="14131" width="2.28515625" style="1" customWidth="1"/>
    <col min="14132" max="14132" width="41" style="1" customWidth="1"/>
    <col min="14133" max="14133" width="14.28515625" style="1" customWidth="1"/>
    <col min="14134" max="14135" width="11.5703125" style="1" customWidth="1"/>
    <col min="14136" max="14136" width="21.85546875" style="1" customWidth="1"/>
    <col min="14137" max="14328" width="11.5703125" style="1"/>
    <col min="14329" max="14329" width="21.85546875" style="1" customWidth="1"/>
    <col min="14330" max="14330" width="13.85546875" style="1" customWidth="1"/>
    <col min="14331" max="14331" width="38.7109375" style="1" customWidth="1"/>
    <col min="14332" max="14332" width="3" style="1" bestFit="1" customWidth="1"/>
    <col min="14333" max="14333" width="32.28515625" style="1" customWidth="1"/>
    <col min="14334" max="14334" width="46.28515625" style="1" customWidth="1"/>
    <col min="14335" max="14335" width="19" style="1" customWidth="1"/>
    <col min="14336" max="14336" width="0" style="1" hidden="1" customWidth="1"/>
    <col min="14337" max="14337" width="17.7109375" style="1" customWidth="1"/>
    <col min="14338" max="14338" width="0" style="1" hidden="1" customWidth="1"/>
    <col min="14339" max="14339" width="22.28515625" style="1" customWidth="1"/>
    <col min="14340" max="14340" width="5.28515625" style="1" customWidth="1"/>
    <col min="14341" max="14341" width="36.28515625" style="1" customWidth="1"/>
    <col min="14342" max="14342" width="5.7109375" style="1" customWidth="1"/>
    <col min="14343" max="14343" width="0" style="1" hidden="1" customWidth="1"/>
    <col min="14344" max="14344" width="20.7109375" style="1" customWidth="1"/>
    <col min="14345" max="14345" width="4.85546875" style="1" customWidth="1"/>
    <col min="14346" max="14346" width="0" style="1" hidden="1" customWidth="1"/>
    <col min="14347" max="14347" width="24.7109375" style="1" customWidth="1"/>
    <col min="14348" max="14348" width="12.28515625" style="1" customWidth="1"/>
    <col min="14349" max="14349" width="0" style="1" hidden="1" customWidth="1"/>
    <col min="14350" max="14350" width="3.42578125" style="1" customWidth="1"/>
    <col min="14351" max="14351" width="0" style="1" hidden="1" customWidth="1"/>
    <col min="14352" max="14352" width="17.7109375" style="1" customWidth="1"/>
    <col min="14353" max="14353" width="3.42578125" style="1" customWidth="1"/>
    <col min="14354" max="14354" width="0" style="1" hidden="1" customWidth="1"/>
    <col min="14355" max="14355" width="23.7109375" style="1" customWidth="1"/>
    <col min="14356" max="14356" width="10" style="1" customWidth="1"/>
    <col min="14357" max="14357" width="0" style="1" hidden="1" customWidth="1"/>
    <col min="14358" max="14359" width="14.7109375" style="1" customWidth="1"/>
    <col min="14360" max="14360" width="12.85546875" style="1" customWidth="1"/>
    <col min="14361" max="14361" width="3.28515625" style="1" customWidth="1"/>
    <col min="14362" max="14362" width="30.28515625" style="1" customWidth="1"/>
    <col min="14363" max="14363" width="5" style="1" customWidth="1"/>
    <col min="14364" max="14364" width="0" style="1" hidden="1" customWidth="1"/>
    <col min="14365" max="14365" width="14.28515625" style="1" customWidth="1"/>
    <col min="14366" max="14366" width="5.7109375" style="1" customWidth="1"/>
    <col min="14367" max="14367" width="0" style="1" hidden="1" customWidth="1"/>
    <col min="14368" max="14368" width="17.28515625" style="1" customWidth="1"/>
    <col min="14369" max="14369" width="12.7109375" style="1" customWidth="1"/>
    <col min="14370" max="14370" width="0" style="1" hidden="1" customWidth="1"/>
    <col min="14371" max="14371" width="5.28515625" style="1" customWidth="1"/>
    <col min="14372" max="14372" width="0" style="1" hidden="1" customWidth="1"/>
    <col min="14373" max="14373" width="17" style="1" customWidth="1"/>
    <col min="14374" max="14374" width="6.28515625" style="1" customWidth="1"/>
    <col min="14375" max="14375" width="0" style="1" hidden="1" customWidth="1"/>
    <col min="14376" max="14376" width="14.28515625" style="1" customWidth="1"/>
    <col min="14377" max="14377" width="7.5703125" style="1" customWidth="1"/>
    <col min="14378" max="14378" width="0" style="1" hidden="1" customWidth="1"/>
    <col min="14379" max="14380" width="14.28515625" style="1" customWidth="1"/>
    <col min="14381" max="14381" width="20.85546875" style="1" customWidth="1"/>
    <col min="14382" max="14382" width="14.42578125" style="1" customWidth="1"/>
    <col min="14383" max="14383" width="15" style="1" customWidth="1"/>
    <col min="14384" max="14384" width="2.7109375" style="1" customWidth="1"/>
    <col min="14385" max="14385" width="11.7109375" style="1" customWidth="1"/>
    <col min="14386" max="14386" width="11.5703125" style="1" customWidth="1"/>
    <col min="14387" max="14387" width="2.28515625" style="1" customWidth="1"/>
    <col min="14388" max="14388" width="41" style="1" customWidth="1"/>
    <col min="14389" max="14389" width="14.28515625" style="1" customWidth="1"/>
    <col min="14390" max="14391" width="11.5703125" style="1" customWidth="1"/>
    <col min="14392" max="14392" width="21.85546875" style="1" customWidth="1"/>
    <col min="14393" max="14584" width="11.5703125" style="1"/>
    <col min="14585" max="14585" width="21.85546875" style="1" customWidth="1"/>
    <col min="14586" max="14586" width="13.85546875" style="1" customWidth="1"/>
    <col min="14587" max="14587" width="38.7109375" style="1" customWidth="1"/>
    <col min="14588" max="14588" width="3" style="1" bestFit="1" customWidth="1"/>
    <col min="14589" max="14589" width="32.28515625" style="1" customWidth="1"/>
    <col min="14590" max="14590" width="46.28515625" style="1" customWidth="1"/>
    <col min="14591" max="14591" width="19" style="1" customWidth="1"/>
    <col min="14592" max="14592" width="0" style="1" hidden="1" customWidth="1"/>
    <col min="14593" max="14593" width="17.7109375" style="1" customWidth="1"/>
    <col min="14594" max="14594" width="0" style="1" hidden="1" customWidth="1"/>
    <col min="14595" max="14595" width="22.28515625" style="1" customWidth="1"/>
    <col min="14596" max="14596" width="5.28515625" style="1" customWidth="1"/>
    <col min="14597" max="14597" width="36.28515625" style="1" customWidth="1"/>
    <col min="14598" max="14598" width="5.7109375" style="1" customWidth="1"/>
    <col min="14599" max="14599" width="0" style="1" hidden="1" customWidth="1"/>
    <col min="14600" max="14600" width="20.7109375" style="1" customWidth="1"/>
    <col min="14601" max="14601" width="4.85546875" style="1" customWidth="1"/>
    <col min="14602" max="14602" width="0" style="1" hidden="1" customWidth="1"/>
    <col min="14603" max="14603" width="24.7109375" style="1" customWidth="1"/>
    <col min="14604" max="14604" width="12.28515625" style="1" customWidth="1"/>
    <col min="14605" max="14605" width="0" style="1" hidden="1" customWidth="1"/>
    <col min="14606" max="14606" width="3.42578125" style="1" customWidth="1"/>
    <col min="14607" max="14607" width="0" style="1" hidden="1" customWidth="1"/>
    <col min="14608" max="14608" width="17.7109375" style="1" customWidth="1"/>
    <col min="14609" max="14609" width="3.42578125" style="1" customWidth="1"/>
    <col min="14610" max="14610" width="0" style="1" hidden="1" customWidth="1"/>
    <col min="14611" max="14611" width="23.7109375" style="1" customWidth="1"/>
    <col min="14612" max="14612" width="10" style="1" customWidth="1"/>
    <col min="14613" max="14613" width="0" style="1" hidden="1" customWidth="1"/>
    <col min="14614" max="14615" width="14.7109375" style="1" customWidth="1"/>
    <col min="14616" max="14616" width="12.85546875" style="1" customWidth="1"/>
    <col min="14617" max="14617" width="3.28515625" style="1" customWidth="1"/>
    <col min="14618" max="14618" width="30.28515625" style="1" customWidth="1"/>
    <col min="14619" max="14619" width="5" style="1" customWidth="1"/>
    <col min="14620" max="14620" width="0" style="1" hidden="1" customWidth="1"/>
    <col min="14621" max="14621" width="14.28515625" style="1" customWidth="1"/>
    <col min="14622" max="14622" width="5.7109375" style="1" customWidth="1"/>
    <col min="14623" max="14623" width="0" style="1" hidden="1" customWidth="1"/>
    <col min="14624" max="14624" width="17.28515625" style="1" customWidth="1"/>
    <col min="14625" max="14625" width="12.7109375" style="1" customWidth="1"/>
    <col min="14626" max="14626" width="0" style="1" hidden="1" customWidth="1"/>
    <col min="14627" max="14627" width="5.28515625" style="1" customWidth="1"/>
    <col min="14628" max="14628" width="0" style="1" hidden="1" customWidth="1"/>
    <col min="14629" max="14629" width="17" style="1" customWidth="1"/>
    <col min="14630" max="14630" width="6.28515625" style="1" customWidth="1"/>
    <col min="14631" max="14631" width="0" style="1" hidden="1" customWidth="1"/>
    <col min="14632" max="14632" width="14.28515625" style="1" customWidth="1"/>
    <col min="14633" max="14633" width="7.5703125" style="1" customWidth="1"/>
    <col min="14634" max="14634" width="0" style="1" hidden="1" customWidth="1"/>
    <col min="14635" max="14636" width="14.28515625" style="1" customWidth="1"/>
    <col min="14637" max="14637" width="20.85546875" style="1" customWidth="1"/>
    <col min="14638" max="14638" width="14.42578125" style="1" customWidth="1"/>
    <col min="14639" max="14639" width="15" style="1" customWidth="1"/>
    <col min="14640" max="14640" width="2.7109375" style="1" customWidth="1"/>
    <col min="14641" max="14641" width="11.7109375" style="1" customWidth="1"/>
    <col min="14642" max="14642" width="11.5703125" style="1" customWidth="1"/>
    <col min="14643" max="14643" width="2.28515625" style="1" customWidth="1"/>
    <col min="14644" max="14644" width="41" style="1" customWidth="1"/>
    <col min="14645" max="14645" width="14.28515625" style="1" customWidth="1"/>
    <col min="14646" max="14647" width="11.5703125" style="1" customWidth="1"/>
    <col min="14648" max="14648" width="21.85546875" style="1" customWidth="1"/>
    <col min="14649" max="14840" width="11.5703125" style="1"/>
    <col min="14841" max="14841" width="21.85546875" style="1" customWidth="1"/>
    <col min="14842" max="14842" width="13.85546875" style="1" customWidth="1"/>
    <col min="14843" max="14843" width="38.7109375" style="1" customWidth="1"/>
    <col min="14844" max="14844" width="3" style="1" bestFit="1" customWidth="1"/>
    <col min="14845" max="14845" width="32.28515625" style="1" customWidth="1"/>
    <col min="14846" max="14846" width="46.28515625" style="1" customWidth="1"/>
    <col min="14847" max="14847" width="19" style="1" customWidth="1"/>
    <col min="14848" max="14848" width="0" style="1" hidden="1" customWidth="1"/>
    <col min="14849" max="14849" width="17.7109375" style="1" customWidth="1"/>
    <col min="14850" max="14850" width="0" style="1" hidden="1" customWidth="1"/>
    <col min="14851" max="14851" width="22.28515625" style="1" customWidth="1"/>
    <col min="14852" max="14852" width="5.28515625" style="1" customWidth="1"/>
    <col min="14853" max="14853" width="36.28515625" style="1" customWidth="1"/>
    <col min="14854" max="14854" width="5.7109375" style="1" customWidth="1"/>
    <col min="14855" max="14855" width="0" style="1" hidden="1" customWidth="1"/>
    <col min="14856" max="14856" width="20.7109375" style="1" customWidth="1"/>
    <col min="14857" max="14857" width="4.85546875" style="1" customWidth="1"/>
    <col min="14858" max="14858" width="0" style="1" hidden="1" customWidth="1"/>
    <col min="14859" max="14859" width="24.7109375" style="1" customWidth="1"/>
    <col min="14860" max="14860" width="12.28515625" style="1" customWidth="1"/>
    <col min="14861" max="14861" width="0" style="1" hidden="1" customWidth="1"/>
    <col min="14862" max="14862" width="3.42578125" style="1" customWidth="1"/>
    <col min="14863" max="14863" width="0" style="1" hidden="1" customWidth="1"/>
    <col min="14864" max="14864" width="17.7109375" style="1" customWidth="1"/>
    <col min="14865" max="14865" width="3.42578125" style="1" customWidth="1"/>
    <col min="14866" max="14866" width="0" style="1" hidden="1" customWidth="1"/>
    <col min="14867" max="14867" width="23.7109375" style="1" customWidth="1"/>
    <col min="14868" max="14868" width="10" style="1" customWidth="1"/>
    <col min="14869" max="14869" width="0" style="1" hidden="1" customWidth="1"/>
    <col min="14870" max="14871" width="14.7109375" style="1" customWidth="1"/>
    <col min="14872" max="14872" width="12.85546875" style="1" customWidth="1"/>
    <col min="14873" max="14873" width="3.28515625" style="1" customWidth="1"/>
    <col min="14874" max="14874" width="30.28515625" style="1" customWidth="1"/>
    <col min="14875" max="14875" width="5" style="1" customWidth="1"/>
    <col min="14876" max="14876" width="0" style="1" hidden="1" customWidth="1"/>
    <col min="14877" max="14877" width="14.28515625" style="1" customWidth="1"/>
    <col min="14878" max="14878" width="5.7109375" style="1" customWidth="1"/>
    <col min="14879" max="14879" width="0" style="1" hidden="1" customWidth="1"/>
    <col min="14880" max="14880" width="17.28515625" style="1" customWidth="1"/>
    <col min="14881" max="14881" width="12.7109375" style="1" customWidth="1"/>
    <col min="14882" max="14882" width="0" style="1" hidden="1" customWidth="1"/>
    <col min="14883" max="14883" width="5.28515625" style="1" customWidth="1"/>
    <col min="14884" max="14884" width="0" style="1" hidden="1" customWidth="1"/>
    <col min="14885" max="14885" width="17" style="1" customWidth="1"/>
    <col min="14886" max="14886" width="6.28515625" style="1" customWidth="1"/>
    <col min="14887" max="14887" width="0" style="1" hidden="1" customWidth="1"/>
    <col min="14888" max="14888" width="14.28515625" style="1" customWidth="1"/>
    <col min="14889" max="14889" width="7.5703125" style="1" customWidth="1"/>
    <col min="14890" max="14890" width="0" style="1" hidden="1" customWidth="1"/>
    <col min="14891" max="14892" width="14.28515625" style="1" customWidth="1"/>
    <col min="14893" max="14893" width="20.85546875" style="1" customWidth="1"/>
    <col min="14894" max="14894" width="14.42578125" style="1" customWidth="1"/>
    <col min="14895" max="14895" width="15" style="1" customWidth="1"/>
    <col min="14896" max="14896" width="2.7109375" style="1" customWidth="1"/>
    <col min="14897" max="14897" width="11.7109375" style="1" customWidth="1"/>
    <col min="14898" max="14898" width="11.5703125" style="1" customWidth="1"/>
    <col min="14899" max="14899" width="2.28515625" style="1" customWidth="1"/>
    <col min="14900" max="14900" width="41" style="1" customWidth="1"/>
    <col min="14901" max="14901" width="14.28515625" style="1" customWidth="1"/>
    <col min="14902" max="14903" width="11.5703125" style="1" customWidth="1"/>
    <col min="14904" max="14904" width="21.85546875" style="1" customWidth="1"/>
    <col min="14905" max="15096" width="11.5703125" style="1"/>
    <col min="15097" max="15097" width="21.85546875" style="1" customWidth="1"/>
    <col min="15098" max="15098" width="13.85546875" style="1" customWidth="1"/>
    <col min="15099" max="15099" width="38.7109375" style="1" customWidth="1"/>
    <col min="15100" max="15100" width="3" style="1" bestFit="1" customWidth="1"/>
    <col min="15101" max="15101" width="32.28515625" style="1" customWidth="1"/>
    <col min="15102" max="15102" width="46.28515625" style="1" customWidth="1"/>
    <col min="15103" max="15103" width="19" style="1" customWidth="1"/>
    <col min="15104" max="15104" width="0" style="1" hidden="1" customWidth="1"/>
    <col min="15105" max="15105" width="17.7109375" style="1" customWidth="1"/>
    <col min="15106" max="15106" width="0" style="1" hidden="1" customWidth="1"/>
    <col min="15107" max="15107" width="22.28515625" style="1" customWidth="1"/>
    <col min="15108" max="15108" width="5.28515625" style="1" customWidth="1"/>
    <col min="15109" max="15109" width="36.28515625" style="1" customWidth="1"/>
    <col min="15110" max="15110" width="5.7109375" style="1" customWidth="1"/>
    <col min="15111" max="15111" width="0" style="1" hidden="1" customWidth="1"/>
    <col min="15112" max="15112" width="20.7109375" style="1" customWidth="1"/>
    <col min="15113" max="15113" width="4.85546875" style="1" customWidth="1"/>
    <col min="15114" max="15114" width="0" style="1" hidden="1" customWidth="1"/>
    <col min="15115" max="15115" width="24.7109375" style="1" customWidth="1"/>
    <col min="15116" max="15116" width="12.28515625" style="1" customWidth="1"/>
    <col min="15117" max="15117" width="0" style="1" hidden="1" customWidth="1"/>
    <col min="15118" max="15118" width="3.42578125" style="1" customWidth="1"/>
    <col min="15119" max="15119" width="0" style="1" hidden="1" customWidth="1"/>
    <col min="15120" max="15120" width="17.7109375" style="1" customWidth="1"/>
    <col min="15121" max="15121" width="3.42578125" style="1" customWidth="1"/>
    <col min="15122" max="15122" width="0" style="1" hidden="1" customWidth="1"/>
    <col min="15123" max="15123" width="23.7109375" style="1" customWidth="1"/>
    <col min="15124" max="15124" width="10" style="1" customWidth="1"/>
    <col min="15125" max="15125" width="0" style="1" hidden="1" customWidth="1"/>
    <col min="15126" max="15127" width="14.7109375" style="1" customWidth="1"/>
    <col min="15128" max="15128" width="12.85546875" style="1" customWidth="1"/>
    <col min="15129" max="15129" width="3.28515625" style="1" customWidth="1"/>
    <col min="15130" max="15130" width="30.28515625" style="1" customWidth="1"/>
    <col min="15131" max="15131" width="5" style="1" customWidth="1"/>
    <col min="15132" max="15132" width="0" style="1" hidden="1" customWidth="1"/>
    <col min="15133" max="15133" width="14.28515625" style="1" customWidth="1"/>
    <col min="15134" max="15134" width="5.7109375" style="1" customWidth="1"/>
    <col min="15135" max="15135" width="0" style="1" hidden="1" customWidth="1"/>
    <col min="15136" max="15136" width="17.28515625" style="1" customWidth="1"/>
    <col min="15137" max="15137" width="12.7109375" style="1" customWidth="1"/>
    <col min="15138" max="15138" width="0" style="1" hidden="1" customWidth="1"/>
    <col min="15139" max="15139" width="5.28515625" style="1" customWidth="1"/>
    <col min="15140" max="15140" width="0" style="1" hidden="1" customWidth="1"/>
    <col min="15141" max="15141" width="17" style="1" customWidth="1"/>
    <col min="15142" max="15142" width="6.28515625" style="1" customWidth="1"/>
    <col min="15143" max="15143" width="0" style="1" hidden="1" customWidth="1"/>
    <col min="15144" max="15144" width="14.28515625" style="1" customWidth="1"/>
    <col min="15145" max="15145" width="7.5703125" style="1" customWidth="1"/>
    <col min="15146" max="15146" width="0" style="1" hidden="1" customWidth="1"/>
    <col min="15147" max="15148" width="14.28515625" style="1" customWidth="1"/>
    <col min="15149" max="15149" width="20.85546875" style="1" customWidth="1"/>
    <col min="15150" max="15150" width="14.42578125" style="1" customWidth="1"/>
    <col min="15151" max="15151" width="15" style="1" customWidth="1"/>
    <col min="15152" max="15152" width="2.7109375" style="1" customWidth="1"/>
    <col min="15153" max="15153" width="11.7109375" style="1" customWidth="1"/>
    <col min="15154" max="15154" width="11.5703125" style="1" customWidth="1"/>
    <col min="15155" max="15155" width="2.28515625" style="1" customWidth="1"/>
    <col min="15156" max="15156" width="41" style="1" customWidth="1"/>
    <col min="15157" max="15157" width="14.28515625" style="1" customWidth="1"/>
    <col min="15158" max="15159" width="11.5703125" style="1" customWidth="1"/>
    <col min="15160" max="15160" width="21.85546875" style="1" customWidth="1"/>
    <col min="15161" max="15352" width="11.5703125" style="1"/>
    <col min="15353" max="15353" width="21.85546875" style="1" customWidth="1"/>
    <col min="15354" max="15354" width="13.85546875" style="1" customWidth="1"/>
    <col min="15355" max="15355" width="38.7109375" style="1" customWidth="1"/>
    <col min="15356" max="15356" width="3" style="1" bestFit="1" customWidth="1"/>
    <col min="15357" max="15357" width="32.28515625" style="1" customWidth="1"/>
    <col min="15358" max="15358" width="46.28515625" style="1" customWidth="1"/>
    <col min="15359" max="15359" width="19" style="1" customWidth="1"/>
    <col min="15360" max="15360" width="0" style="1" hidden="1" customWidth="1"/>
    <col min="15361" max="15361" width="17.7109375" style="1" customWidth="1"/>
    <col min="15362" max="15362" width="0" style="1" hidden="1" customWidth="1"/>
    <col min="15363" max="15363" width="22.28515625" style="1" customWidth="1"/>
    <col min="15364" max="15364" width="5.28515625" style="1" customWidth="1"/>
    <col min="15365" max="15365" width="36.28515625" style="1" customWidth="1"/>
    <col min="15366" max="15366" width="5.7109375" style="1" customWidth="1"/>
    <col min="15367" max="15367" width="0" style="1" hidden="1" customWidth="1"/>
    <col min="15368" max="15368" width="20.7109375" style="1" customWidth="1"/>
    <col min="15369" max="15369" width="4.85546875" style="1" customWidth="1"/>
    <col min="15370" max="15370" width="0" style="1" hidden="1" customWidth="1"/>
    <col min="15371" max="15371" width="24.7109375" style="1" customWidth="1"/>
    <col min="15372" max="15372" width="12.28515625" style="1" customWidth="1"/>
    <col min="15373" max="15373" width="0" style="1" hidden="1" customWidth="1"/>
    <col min="15374" max="15374" width="3.42578125" style="1" customWidth="1"/>
    <col min="15375" max="15375" width="0" style="1" hidden="1" customWidth="1"/>
    <col min="15376" max="15376" width="17.7109375" style="1" customWidth="1"/>
    <col min="15377" max="15377" width="3.42578125" style="1" customWidth="1"/>
    <col min="15378" max="15378" width="0" style="1" hidden="1" customWidth="1"/>
    <col min="15379" max="15379" width="23.7109375" style="1" customWidth="1"/>
    <col min="15380" max="15380" width="10" style="1" customWidth="1"/>
    <col min="15381" max="15381" width="0" style="1" hidden="1" customWidth="1"/>
    <col min="15382" max="15383" width="14.7109375" style="1" customWidth="1"/>
    <col min="15384" max="15384" width="12.85546875" style="1" customWidth="1"/>
    <col min="15385" max="15385" width="3.28515625" style="1" customWidth="1"/>
    <col min="15386" max="15386" width="30.28515625" style="1" customWidth="1"/>
    <col min="15387" max="15387" width="5" style="1" customWidth="1"/>
    <col min="15388" max="15388" width="0" style="1" hidden="1" customWidth="1"/>
    <col min="15389" max="15389" width="14.28515625" style="1" customWidth="1"/>
    <col min="15390" max="15390" width="5.7109375" style="1" customWidth="1"/>
    <col min="15391" max="15391" width="0" style="1" hidden="1" customWidth="1"/>
    <col min="15392" max="15392" width="17.28515625" style="1" customWidth="1"/>
    <col min="15393" max="15393" width="12.7109375" style="1" customWidth="1"/>
    <col min="15394" max="15394" width="0" style="1" hidden="1" customWidth="1"/>
    <col min="15395" max="15395" width="5.28515625" style="1" customWidth="1"/>
    <col min="15396" max="15396" width="0" style="1" hidden="1" customWidth="1"/>
    <col min="15397" max="15397" width="17" style="1" customWidth="1"/>
    <col min="15398" max="15398" width="6.28515625" style="1" customWidth="1"/>
    <col min="15399" max="15399" width="0" style="1" hidden="1" customWidth="1"/>
    <col min="15400" max="15400" width="14.28515625" style="1" customWidth="1"/>
    <col min="15401" max="15401" width="7.5703125" style="1" customWidth="1"/>
    <col min="15402" max="15402" width="0" style="1" hidden="1" customWidth="1"/>
    <col min="15403" max="15404" width="14.28515625" style="1" customWidth="1"/>
    <col min="15405" max="15405" width="20.85546875" style="1" customWidth="1"/>
    <col min="15406" max="15406" width="14.42578125" style="1" customWidth="1"/>
    <col min="15407" max="15407" width="15" style="1" customWidth="1"/>
    <col min="15408" max="15408" width="2.7109375" style="1" customWidth="1"/>
    <col min="15409" max="15409" width="11.7109375" style="1" customWidth="1"/>
    <col min="15410" max="15410" width="11.5703125" style="1" customWidth="1"/>
    <col min="15411" max="15411" width="2.28515625" style="1" customWidth="1"/>
    <col min="15412" max="15412" width="41" style="1" customWidth="1"/>
    <col min="15413" max="15413" width="14.28515625" style="1" customWidth="1"/>
    <col min="15414" max="15415" width="11.5703125" style="1" customWidth="1"/>
    <col min="15416" max="15416" width="21.85546875" style="1" customWidth="1"/>
    <col min="15417" max="15608" width="11.5703125" style="1"/>
    <col min="15609" max="15609" width="21.85546875" style="1" customWidth="1"/>
    <col min="15610" max="15610" width="13.85546875" style="1" customWidth="1"/>
    <col min="15611" max="15611" width="38.7109375" style="1" customWidth="1"/>
    <col min="15612" max="15612" width="3" style="1" bestFit="1" customWidth="1"/>
    <col min="15613" max="15613" width="32.28515625" style="1" customWidth="1"/>
    <col min="15614" max="15614" width="46.28515625" style="1" customWidth="1"/>
    <col min="15615" max="15615" width="19" style="1" customWidth="1"/>
    <col min="15616" max="15616" width="0" style="1" hidden="1" customWidth="1"/>
    <col min="15617" max="15617" width="17.7109375" style="1" customWidth="1"/>
    <col min="15618" max="15618" width="0" style="1" hidden="1" customWidth="1"/>
    <col min="15619" max="15619" width="22.28515625" style="1" customWidth="1"/>
    <col min="15620" max="15620" width="5.28515625" style="1" customWidth="1"/>
    <col min="15621" max="15621" width="36.28515625" style="1" customWidth="1"/>
    <col min="15622" max="15622" width="5.7109375" style="1" customWidth="1"/>
    <col min="15623" max="15623" width="0" style="1" hidden="1" customWidth="1"/>
    <col min="15624" max="15624" width="20.7109375" style="1" customWidth="1"/>
    <col min="15625" max="15625" width="4.85546875" style="1" customWidth="1"/>
    <col min="15626" max="15626" width="0" style="1" hidden="1" customWidth="1"/>
    <col min="15627" max="15627" width="24.7109375" style="1" customWidth="1"/>
    <col min="15628" max="15628" width="12.28515625" style="1" customWidth="1"/>
    <col min="15629" max="15629" width="0" style="1" hidden="1" customWidth="1"/>
    <col min="15630" max="15630" width="3.42578125" style="1" customWidth="1"/>
    <col min="15631" max="15631" width="0" style="1" hidden="1" customWidth="1"/>
    <col min="15632" max="15632" width="17.7109375" style="1" customWidth="1"/>
    <col min="15633" max="15633" width="3.42578125" style="1" customWidth="1"/>
    <col min="15634" max="15634" width="0" style="1" hidden="1" customWidth="1"/>
    <col min="15635" max="15635" width="23.7109375" style="1" customWidth="1"/>
    <col min="15636" max="15636" width="10" style="1" customWidth="1"/>
    <col min="15637" max="15637" width="0" style="1" hidden="1" customWidth="1"/>
    <col min="15638" max="15639" width="14.7109375" style="1" customWidth="1"/>
    <col min="15640" max="15640" width="12.85546875" style="1" customWidth="1"/>
    <col min="15641" max="15641" width="3.28515625" style="1" customWidth="1"/>
    <col min="15642" max="15642" width="30.28515625" style="1" customWidth="1"/>
    <col min="15643" max="15643" width="5" style="1" customWidth="1"/>
    <col min="15644" max="15644" width="0" style="1" hidden="1" customWidth="1"/>
    <col min="15645" max="15645" width="14.28515625" style="1" customWidth="1"/>
    <col min="15646" max="15646" width="5.7109375" style="1" customWidth="1"/>
    <col min="15647" max="15647" width="0" style="1" hidden="1" customWidth="1"/>
    <col min="15648" max="15648" width="17.28515625" style="1" customWidth="1"/>
    <col min="15649" max="15649" width="12.7109375" style="1" customWidth="1"/>
    <col min="15650" max="15650" width="0" style="1" hidden="1" customWidth="1"/>
    <col min="15651" max="15651" width="5.28515625" style="1" customWidth="1"/>
    <col min="15652" max="15652" width="0" style="1" hidden="1" customWidth="1"/>
    <col min="15653" max="15653" width="17" style="1" customWidth="1"/>
    <col min="15654" max="15654" width="6.28515625" style="1" customWidth="1"/>
    <col min="15655" max="15655" width="0" style="1" hidden="1" customWidth="1"/>
    <col min="15656" max="15656" width="14.28515625" style="1" customWidth="1"/>
    <col min="15657" max="15657" width="7.5703125" style="1" customWidth="1"/>
    <col min="15658" max="15658" width="0" style="1" hidden="1" customWidth="1"/>
    <col min="15659" max="15660" width="14.28515625" style="1" customWidth="1"/>
    <col min="15661" max="15661" width="20.85546875" style="1" customWidth="1"/>
    <col min="15662" max="15662" width="14.42578125" style="1" customWidth="1"/>
    <col min="15663" max="15663" width="15" style="1" customWidth="1"/>
    <col min="15664" max="15664" width="2.7109375" style="1" customWidth="1"/>
    <col min="15665" max="15665" width="11.7109375" style="1" customWidth="1"/>
    <col min="15666" max="15666" width="11.5703125" style="1" customWidth="1"/>
    <col min="15667" max="15667" width="2.28515625" style="1" customWidth="1"/>
    <col min="15668" max="15668" width="41" style="1" customWidth="1"/>
    <col min="15669" max="15669" width="14.28515625" style="1" customWidth="1"/>
    <col min="15670" max="15671" width="11.5703125" style="1" customWidth="1"/>
    <col min="15672" max="15672" width="21.85546875" style="1" customWidth="1"/>
    <col min="15673" max="15864" width="11.5703125" style="1"/>
    <col min="15865" max="15865" width="21.85546875" style="1" customWidth="1"/>
    <col min="15866" max="15866" width="13.85546875" style="1" customWidth="1"/>
    <col min="15867" max="15867" width="38.7109375" style="1" customWidth="1"/>
    <col min="15868" max="15868" width="3" style="1" bestFit="1" customWidth="1"/>
    <col min="15869" max="15869" width="32.28515625" style="1" customWidth="1"/>
    <col min="15870" max="15870" width="46.28515625" style="1" customWidth="1"/>
    <col min="15871" max="15871" width="19" style="1" customWidth="1"/>
    <col min="15872" max="15872" width="0" style="1" hidden="1" customWidth="1"/>
    <col min="15873" max="15873" width="17.7109375" style="1" customWidth="1"/>
    <col min="15874" max="15874" width="0" style="1" hidden="1" customWidth="1"/>
    <col min="15875" max="15875" width="22.28515625" style="1" customWidth="1"/>
    <col min="15876" max="15876" width="5.28515625" style="1" customWidth="1"/>
    <col min="15877" max="15877" width="36.28515625" style="1" customWidth="1"/>
    <col min="15878" max="15878" width="5.7109375" style="1" customWidth="1"/>
    <col min="15879" max="15879" width="0" style="1" hidden="1" customWidth="1"/>
    <col min="15880" max="15880" width="20.7109375" style="1" customWidth="1"/>
    <col min="15881" max="15881" width="4.85546875" style="1" customWidth="1"/>
    <col min="15882" max="15882" width="0" style="1" hidden="1" customWidth="1"/>
    <col min="15883" max="15883" width="24.7109375" style="1" customWidth="1"/>
    <col min="15884" max="15884" width="12.28515625" style="1" customWidth="1"/>
    <col min="15885" max="15885" width="0" style="1" hidden="1" customWidth="1"/>
    <col min="15886" max="15886" width="3.42578125" style="1" customWidth="1"/>
    <col min="15887" max="15887" width="0" style="1" hidden="1" customWidth="1"/>
    <col min="15888" max="15888" width="17.7109375" style="1" customWidth="1"/>
    <col min="15889" max="15889" width="3.42578125" style="1" customWidth="1"/>
    <col min="15890" max="15890" width="0" style="1" hidden="1" customWidth="1"/>
    <col min="15891" max="15891" width="23.7109375" style="1" customWidth="1"/>
    <col min="15892" max="15892" width="10" style="1" customWidth="1"/>
    <col min="15893" max="15893" width="0" style="1" hidden="1" customWidth="1"/>
    <col min="15894" max="15895" width="14.7109375" style="1" customWidth="1"/>
    <col min="15896" max="15896" width="12.85546875" style="1" customWidth="1"/>
    <col min="15897" max="15897" width="3.28515625" style="1" customWidth="1"/>
    <col min="15898" max="15898" width="30.28515625" style="1" customWidth="1"/>
    <col min="15899" max="15899" width="5" style="1" customWidth="1"/>
    <col min="15900" max="15900" width="0" style="1" hidden="1" customWidth="1"/>
    <col min="15901" max="15901" width="14.28515625" style="1" customWidth="1"/>
    <col min="15902" max="15902" width="5.7109375" style="1" customWidth="1"/>
    <col min="15903" max="15903" width="0" style="1" hidden="1" customWidth="1"/>
    <col min="15904" max="15904" width="17.28515625" style="1" customWidth="1"/>
    <col min="15905" max="15905" width="12.7109375" style="1" customWidth="1"/>
    <col min="15906" max="15906" width="0" style="1" hidden="1" customWidth="1"/>
    <col min="15907" max="15907" width="5.28515625" style="1" customWidth="1"/>
    <col min="15908" max="15908" width="0" style="1" hidden="1" customWidth="1"/>
    <col min="15909" max="15909" width="17" style="1" customWidth="1"/>
    <col min="15910" max="15910" width="6.28515625" style="1" customWidth="1"/>
    <col min="15911" max="15911" width="0" style="1" hidden="1" customWidth="1"/>
    <col min="15912" max="15912" width="14.28515625" style="1" customWidth="1"/>
    <col min="15913" max="15913" width="7.5703125" style="1" customWidth="1"/>
    <col min="15914" max="15914" width="0" style="1" hidden="1" customWidth="1"/>
    <col min="15915" max="15916" width="14.28515625" style="1" customWidth="1"/>
    <col min="15917" max="15917" width="20.85546875" style="1" customWidth="1"/>
    <col min="15918" max="15918" width="14.42578125" style="1" customWidth="1"/>
    <col min="15919" max="15919" width="15" style="1" customWidth="1"/>
    <col min="15920" max="15920" width="2.7109375" style="1" customWidth="1"/>
    <col min="15921" max="15921" width="11.7109375" style="1" customWidth="1"/>
    <col min="15922" max="15922" width="11.5703125" style="1" customWidth="1"/>
    <col min="15923" max="15923" width="2.28515625" style="1" customWidth="1"/>
    <col min="15924" max="15924" width="41" style="1" customWidth="1"/>
    <col min="15925" max="15925" width="14.28515625" style="1" customWidth="1"/>
    <col min="15926" max="15927" width="11.5703125" style="1" customWidth="1"/>
    <col min="15928" max="15928" width="21.85546875" style="1" customWidth="1"/>
    <col min="15929" max="16120" width="11.5703125" style="1"/>
    <col min="16121" max="16121" width="21.85546875" style="1" customWidth="1"/>
    <col min="16122" max="16122" width="13.85546875" style="1" customWidth="1"/>
    <col min="16123" max="16123" width="38.7109375" style="1" customWidth="1"/>
    <col min="16124" max="16124" width="3" style="1" bestFit="1" customWidth="1"/>
    <col min="16125" max="16125" width="32.28515625" style="1" customWidth="1"/>
    <col min="16126" max="16126" width="46.28515625" style="1" customWidth="1"/>
    <col min="16127" max="16127" width="19" style="1" customWidth="1"/>
    <col min="16128" max="16128" width="0" style="1" hidden="1" customWidth="1"/>
    <col min="16129" max="16129" width="17.7109375" style="1" customWidth="1"/>
    <col min="16130" max="16130" width="0" style="1" hidden="1" customWidth="1"/>
    <col min="16131" max="16131" width="22.28515625" style="1" customWidth="1"/>
    <col min="16132" max="16132" width="5.28515625" style="1" customWidth="1"/>
    <col min="16133" max="16133" width="36.28515625" style="1" customWidth="1"/>
    <col min="16134" max="16134" width="5.7109375" style="1" customWidth="1"/>
    <col min="16135" max="16135" width="0" style="1" hidden="1" customWidth="1"/>
    <col min="16136" max="16136" width="20.7109375" style="1" customWidth="1"/>
    <col min="16137" max="16137" width="4.85546875" style="1" customWidth="1"/>
    <col min="16138" max="16138" width="0" style="1" hidden="1" customWidth="1"/>
    <col min="16139" max="16139" width="24.7109375" style="1" customWidth="1"/>
    <col min="16140" max="16140" width="12.28515625" style="1" customWidth="1"/>
    <col min="16141" max="16141" width="0" style="1" hidden="1" customWidth="1"/>
    <col min="16142" max="16142" width="3.42578125" style="1" customWidth="1"/>
    <col min="16143" max="16143" width="0" style="1" hidden="1" customWidth="1"/>
    <col min="16144" max="16144" width="17.7109375" style="1" customWidth="1"/>
    <col min="16145" max="16145" width="3.42578125" style="1" customWidth="1"/>
    <col min="16146" max="16146" width="0" style="1" hidden="1" customWidth="1"/>
    <col min="16147" max="16147" width="23.7109375" style="1" customWidth="1"/>
    <col min="16148" max="16148" width="10" style="1" customWidth="1"/>
    <col min="16149" max="16149" width="0" style="1" hidden="1" customWidth="1"/>
    <col min="16150" max="16151" width="14.7109375" style="1" customWidth="1"/>
    <col min="16152" max="16152" width="12.85546875" style="1" customWidth="1"/>
    <col min="16153" max="16153" width="3.28515625" style="1" customWidth="1"/>
    <col min="16154" max="16154" width="30.28515625" style="1" customWidth="1"/>
    <col min="16155" max="16155" width="5" style="1" customWidth="1"/>
    <col min="16156" max="16156" width="0" style="1" hidden="1" customWidth="1"/>
    <col min="16157" max="16157" width="14.28515625" style="1" customWidth="1"/>
    <col min="16158" max="16158" width="5.7109375" style="1" customWidth="1"/>
    <col min="16159" max="16159" width="0" style="1" hidden="1" customWidth="1"/>
    <col min="16160" max="16160" width="17.28515625" style="1" customWidth="1"/>
    <col min="16161" max="16161" width="12.7109375" style="1" customWidth="1"/>
    <col min="16162" max="16162" width="0" style="1" hidden="1" customWidth="1"/>
    <col min="16163" max="16163" width="5.28515625" style="1" customWidth="1"/>
    <col min="16164" max="16164" width="0" style="1" hidden="1" customWidth="1"/>
    <col min="16165" max="16165" width="17" style="1" customWidth="1"/>
    <col min="16166" max="16166" width="6.28515625" style="1" customWidth="1"/>
    <col min="16167" max="16167" width="0" style="1" hidden="1" customWidth="1"/>
    <col min="16168" max="16168" width="14.28515625" style="1" customWidth="1"/>
    <col min="16169" max="16169" width="7.5703125" style="1" customWidth="1"/>
    <col min="16170" max="16170" width="0" style="1" hidden="1" customWidth="1"/>
    <col min="16171" max="16172" width="14.28515625" style="1" customWidth="1"/>
    <col min="16173" max="16173" width="20.85546875" style="1" customWidth="1"/>
    <col min="16174" max="16174" width="14.42578125" style="1" customWidth="1"/>
    <col min="16175" max="16175" width="15" style="1" customWidth="1"/>
    <col min="16176" max="16176" width="2.7109375" style="1" customWidth="1"/>
    <col min="16177" max="16177" width="11.7109375" style="1" customWidth="1"/>
    <col min="16178" max="16178" width="11.5703125" style="1" customWidth="1"/>
    <col min="16179" max="16179" width="2.28515625" style="1" customWidth="1"/>
    <col min="16180" max="16180" width="41" style="1" customWidth="1"/>
    <col min="16181" max="16181" width="14.28515625" style="1" customWidth="1"/>
    <col min="16182" max="16183" width="11.5703125" style="1" customWidth="1"/>
    <col min="16184" max="16184" width="21.85546875" style="1" customWidth="1"/>
    <col min="16185" max="16378" width="11.5703125" style="1"/>
    <col min="16379" max="16384" width="11.5703125" style="1" customWidth="1"/>
  </cols>
  <sheetData>
    <row r="1" spans="1:80" ht="18.7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8" t="s">
        <v>153</v>
      </c>
      <c r="AD1" s="698"/>
      <c r="AE1" s="698"/>
      <c r="AF1" s="698"/>
      <c r="AG1" s="698"/>
      <c r="AH1" s="698"/>
      <c r="AI1" s="698"/>
      <c r="AJ1" s="698"/>
      <c r="AK1" s="698"/>
      <c r="AL1" s="471"/>
      <c r="AM1" s="699" t="s">
        <v>154</v>
      </c>
      <c r="AN1" s="699"/>
      <c r="AO1" s="700"/>
      <c r="AP1" s="717" t="s">
        <v>523</v>
      </c>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c r="BS1" s="718"/>
    </row>
    <row r="2" spans="1:80" ht="18"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88" t="s">
        <v>155</v>
      </c>
      <c r="AD2" s="688" t="s">
        <v>157</v>
      </c>
      <c r="AE2" s="688"/>
      <c r="AF2" s="688"/>
      <c r="AG2" s="688"/>
      <c r="AH2" s="688" t="s">
        <v>158</v>
      </c>
      <c r="AI2" s="688" t="s">
        <v>159</v>
      </c>
      <c r="AJ2" s="688"/>
      <c r="AK2" s="688"/>
      <c r="AL2" s="689" t="s">
        <v>160</v>
      </c>
      <c r="AM2" s="689"/>
      <c r="AN2" s="689"/>
      <c r="AO2" s="690" t="s">
        <v>9</v>
      </c>
      <c r="AP2" s="691" t="s">
        <v>161</v>
      </c>
      <c r="AQ2" s="685"/>
      <c r="AR2" s="685" t="s">
        <v>126</v>
      </c>
      <c r="AS2" s="685" t="s">
        <v>162</v>
      </c>
      <c r="AT2" s="685" t="s">
        <v>163</v>
      </c>
      <c r="AU2" s="685" t="s">
        <v>164</v>
      </c>
      <c r="AV2" s="715" t="s">
        <v>165</v>
      </c>
      <c r="AW2" s="716"/>
      <c r="AX2" s="716"/>
      <c r="AY2" s="716"/>
      <c r="AZ2" s="716"/>
      <c r="BA2" s="716"/>
      <c r="BB2" s="716"/>
      <c r="BC2" s="716"/>
      <c r="BD2" s="716"/>
      <c r="BE2" s="716"/>
      <c r="BF2" s="716"/>
      <c r="BG2" s="716"/>
      <c r="BH2" s="716"/>
      <c r="BI2" s="716"/>
      <c r="BJ2" s="716"/>
      <c r="BK2" s="716"/>
      <c r="BL2" s="716"/>
      <c r="BM2" s="716"/>
      <c r="BN2" s="716"/>
      <c r="BO2" s="716"/>
      <c r="BP2" s="716"/>
      <c r="BQ2" s="716"/>
      <c r="BR2" s="716"/>
      <c r="BS2" s="716"/>
    </row>
    <row r="3" spans="1:80" s="15" customFormat="1" ht="53.25" customHeight="1" thickBot="1" x14ac:dyDescent="0.3">
      <c r="A3" s="136" t="s">
        <v>166</v>
      </c>
      <c r="B3" s="404" t="s">
        <v>124</v>
      </c>
      <c r="C3" s="404" t="s">
        <v>6</v>
      </c>
      <c r="D3" s="404" t="s">
        <v>1</v>
      </c>
      <c r="E3" s="404" t="s">
        <v>2</v>
      </c>
      <c r="F3" s="404" t="s">
        <v>167</v>
      </c>
      <c r="G3" s="713" t="s">
        <v>168</v>
      </c>
      <c r="H3" s="713"/>
      <c r="I3" s="404" t="s">
        <v>169</v>
      </c>
      <c r="J3" s="404" t="s">
        <v>16</v>
      </c>
      <c r="K3" s="404" t="s">
        <v>170</v>
      </c>
      <c r="L3" s="404" t="s">
        <v>171</v>
      </c>
      <c r="M3" s="404" t="s">
        <v>13</v>
      </c>
      <c r="N3" s="404" t="s">
        <v>147</v>
      </c>
      <c r="O3" s="404" t="s">
        <v>14</v>
      </c>
      <c r="P3" s="404" t="s">
        <v>147</v>
      </c>
      <c r="Q3" s="404" t="s">
        <v>15</v>
      </c>
      <c r="R3" s="404" t="s">
        <v>147</v>
      </c>
      <c r="S3" s="404" t="s">
        <v>172</v>
      </c>
      <c r="T3" s="404" t="s">
        <v>11</v>
      </c>
      <c r="U3" s="137" t="s">
        <v>173</v>
      </c>
      <c r="V3" s="138" t="s">
        <v>174</v>
      </c>
      <c r="W3" s="137" t="s">
        <v>147</v>
      </c>
      <c r="X3" s="138" t="s">
        <v>175</v>
      </c>
      <c r="Y3" s="137" t="s">
        <v>147</v>
      </c>
      <c r="Z3" s="138" t="s">
        <v>176</v>
      </c>
      <c r="AA3" s="138" t="s">
        <v>147</v>
      </c>
      <c r="AB3" s="138" t="s">
        <v>177</v>
      </c>
      <c r="AC3" s="714"/>
      <c r="AD3" s="405" t="s">
        <v>5</v>
      </c>
      <c r="AE3" s="139" t="s">
        <v>178</v>
      </c>
      <c r="AF3" s="405" t="s">
        <v>179</v>
      </c>
      <c r="AG3" s="405" t="s">
        <v>178</v>
      </c>
      <c r="AH3" s="714"/>
      <c r="AI3" s="405" t="s">
        <v>180</v>
      </c>
      <c r="AJ3" s="714" t="s">
        <v>7</v>
      </c>
      <c r="AK3" s="714"/>
      <c r="AL3" s="719"/>
      <c r="AM3" s="719"/>
      <c r="AN3" s="719"/>
      <c r="AO3" s="720"/>
      <c r="AP3" s="691"/>
      <c r="AQ3" s="685"/>
      <c r="AR3" s="685"/>
      <c r="AS3" s="685"/>
      <c r="AT3" s="685"/>
      <c r="AU3" s="685"/>
      <c r="AV3" s="392" t="s">
        <v>184</v>
      </c>
      <c r="AW3" s="489" t="s">
        <v>185</v>
      </c>
      <c r="AX3" s="392" t="s">
        <v>1557</v>
      </c>
      <c r="AY3" s="392" t="s">
        <v>184</v>
      </c>
      <c r="AZ3" s="392" t="s">
        <v>185</v>
      </c>
      <c r="BA3" s="392" t="s">
        <v>186</v>
      </c>
      <c r="BB3" s="392" t="s">
        <v>184</v>
      </c>
      <c r="BC3" s="491" t="s">
        <v>185</v>
      </c>
      <c r="BD3" s="392" t="s">
        <v>186</v>
      </c>
      <c r="BE3" s="392" t="s">
        <v>184</v>
      </c>
      <c r="BF3" s="392" t="s">
        <v>1561</v>
      </c>
      <c r="BG3" s="392" t="s">
        <v>185</v>
      </c>
      <c r="BH3" s="392" t="s">
        <v>1557</v>
      </c>
      <c r="BI3" s="392" t="s">
        <v>1558</v>
      </c>
      <c r="BJ3" s="392" t="s">
        <v>184</v>
      </c>
      <c r="BK3" s="392" t="s">
        <v>1561</v>
      </c>
      <c r="BL3" s="392" t="s">
        <v>185</v>
      </c>
      <c r="BM3" s="392" t="s">
        <v>1557</v>
      </c>
      <c r="BN3" s="392" t="s">
        <v>1558</v>
      </c>
      <c r="BO3" s="392" t="s">
        <v>184</v>
      </c>
      <c r="BP3" s="392" t="s">
        <v>1561</v>
      </c>
      <c r="BQ3" s="392" t="s">
        <v>185</v>
      </c>
      <c r="BR3" s="392" t="s">
        <v>1557</v>
      </c>
      <c r="BS3" s="392" t="s">
        <v>1558</v>
      </c>
    </row>
    <row r="4" spans="1:80" ht="199.15" customHeight="1" x14ac:dyDescent="0.25">
      <c r="A4" s="674" t="s">
        <v>197</v>
      </c>
      <c r="B4" s="647" t="s">
        <v>107</v>
      </c>
      <c r="C4" s="647" t="s">
        <v>67</v>
      </c>
      <c r="D4" s="647" t="s">
        <v>12</v>
      </c>
      <c r="E4" s="647" t="s">
        <v>34</v>
      </c>
      <c r="F4" s="676" t="s">
        <v>524</v>
      </c>
      <c r="G4" s="647" t="s">
        <v>1625</v>
      </c>
      <c r="H4" s="647" t="s">
        <v>525</v>
      </c>
      <c r="I4" s="676" t="s">
        <v>526</v>
      </c>
      <c r="J4" s="647" t="s">
        <v>86</v>
      </c>
      <c r="K4" s="647">
        <v>2</v>
      </c>
      <c r="L4" s="651">
        <f>IF(J4="Diaria",+(K4/360),IF(J4="Mensual",+(K4/12),IF(J4="Bimestral",+(K4/6),IF(J4="Trimestral",+(K4/4),IF(J4="Semestral",+(K4/2),IF(J4="Anual",+(K4/1),""))))))</f>
        <v>0.5</v>
      </c>
      <c r="M4" s="647" t="s">
        <v>29</v>
      </c>
      <c r="N4" s="64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647" t="s">
        <v>46</v>
      </c>
      <c r="P4" s="64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647" t="s">
        <v>70</v>
      </c>
      <c r="R4" s="64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39" t="s">
        <v>57</v>
      </c>
      <c r="T4" s="639" t="s">
        <v>70</v>
      </c>
      <c r="U4" s="639">
        <f>+MAX(N4,P4,R4)</f>
        <v>0.4</v>
      </c>
      <c r="V4" s="643" t="str">
        <f>IF(L4&lt;=20%,"Muy baja",IF(L4&lt;=40%,"Baja",IF(L4&lt;=60%,"Media",IF(L4&lt;=80%,"Alta",IF(L4&lt;=100%,"Muy alta",IF(L4&gt;=100%,"Muy alta",""))))))</f>
        <v>Media</v>
      </c>
      <c r="W4" s="627">
        <f>+IFERROR(VLOOKUP(V4,Fórmula!$F$1:$G$6,2,FALSE),"")</f>
        <v>0.6</v>
      </c>
      <c r="X4" s="659" t="str">
        <f>IF(U4=20%,"Leve",IF(U4=40%,"Menor",IF(U4=60%,"Moderado",IF(U4=80%,"Mayor",IF(U4=100%,"Catastrófico","")))))</f>
        <v>Menor</v>
      </c>
      <c r="Y4" s="627">
        <f>+IFERROR(VLOOKUP(X4,Fórmula!$H$1:$I$6,2,FALSE),"")</f>
        <v>0.4</v>
      </c>
      <c r="Z4" s="631" t="str">
        <f>+IFERROR(VLOOKUP(V4&amp;X4,Fórmula!$C$2:$D$26,2,FALSE),"")</f>
        <v>Moderado</v>
      </c>
      <c r="AA4" s="627">
        <f>IF(Z4="Bajo",25%,IF(Z4="Moderado",50%,IF(Z4="Alto",75%,IF(Z4="Extremo",100%,""))))</f>
        <v>0.5</v>
      </c>
      <c r="AB4" s="704" t="s">
        <v>527</v>
      </c>
      <c r="AC4" s="50" t="s">
        <v>1552</v>
      </c>
      <c r="AD4" s="50" t="s">
        <v>37</v>
      </c>
      <c r="AE4" s="22">
        <f t="shared" ref="AE4:AE14" si="0">IF(AD4="Preventivo",25%,IF(AD4="Detectivo",15%,IF(AD4="Correctivo",10%,"")))</f>
        <v>0.15</v>
      </c>
      <c r="AF4" s="385" t="s">
        <v>195</v>
      </c>
      <c r="AG4" s="22">
        <f t="shared" ref="AG4:AG14" si="1">IF(AF4="Manual",15%,IF(AF4="Automático",25%,""))</f>
        <v>0.15</v>
      </c>
      <c r="AH4" s="22">
        <f>+AG4+AE4</f>
        <v>0.3</v>
      </c>
      <c r="AI4" s="385" t="s">
        <v>196</v>
      </c>
      <c r="AJ4" s="362" t="s">
        <v>23</v>
      </c>
      <c r="AK4" s="385" t="s">
        <v>528</v>
      </c>
      <c r="AL4" s="385">
        <f>+AA4*AH4</f>
        <v>0.15</v>
      </c>
      <c r="AM4" s="466">
        <f>+AA4-AL4</f>
        <v>0.35</v>
      </c>
      <c r="AN4" s="706" t="str">
        <f>+IF(C4="Corrupción","Moderado",IF(AM5&lt;=25%,"Bajo",IF(AM5&lt;=50%,"Moderado",IF(AM5&lt;=75%,"Alto",IF(AM5&gt;75%,"Extremo","")))))</f>
        <v>Bajo</v>
      </c>
      <c r="AO4" s="633" t="s">
        <v>56</v>
      </c>
      <c r="AP4" s="152">
        <v>1</v>
      </c>
      <c r="AQ4" s="33" t="s">
        <v>1554</v>
      </c>
      <c r="AR4" s="377" t="s">
        <v>128</v>
      </c>
      <c r="AS4" s="30">
        <v>45016</v>
      </c>
      <c r="AT4" s="30">
        <v>45291</v>
      </c>
      <c r="AU4" s="367" t="s">
        <v>1555</v>
      </c>
      <c r="AV4" s="83">
        <v>44985</v>
      </c>
      <c r="AW4" s="490" t="s">
        <v>529</v>
      </c>
      <c r="AX4" s="117" t="s">
        <v>530</v>
      </c>
      <c r="AY4" s="34">
        <v>45046</v>
      </c>
      <c r="AZ4" s="84"/>
      <c r="BA4" s="119"/>
      <c r="BB4" s="34">
        <v>45107</v>
      </c>
      <c r="BC4" s="492"/>
      <c r="BD4" s="97"/>
      <c r="BE4" s="34">
        <v>45169</v>
      </c>
      <c r="BF4" s="34"/>
      <c r="BG4" s="97"/>
      <c r="BH4" s="97"/>
      <c r="BI4" s="97"/>
      <c r="BJ4" s="34">
        <v>45230</v>
      </c>
      <c r="BK4" s="34"/>
      <c r="BL4" s="97"/>
      <c r="BM4" s="97"/>
      <c r="BN4" s="97"/>
      <c r="BO4" s="34">
        <v>45291</v>
      </c>
      <c r="BP4" s="34"/>
      <c r="BQ4" s="97"/>
      <c r="BR4" s="97"/>
      <c r="BS4" s="97"/>
    </row>
    <row r="5" spans="1:80" ht="246" customHeight="1" thickBot="1" x14ac:dyDescent="0.3">
      <c r="A5" s="709"/>
      <c r="B5" s="648"/>
      <c r="C5" s="648"/>
      <c r="D5" s="648"/>
      <c r="E5" s="648"/>
      <c r="F5" s="710"/>
      <c r="G5" s="648"/>
      <c r="H5" s="648"/>
      <c r="I5" s="710"/>
      <c r="J5" s="648"/>
      <c r="K5" s="648"/>
      <c r="L5" s="652"/>
      <c r="M5" s="648"/>
      <c r="N5" s="648"/>
      <c r="O5" s="648"/>
      <c r="P5" s="648"/>
      <c r="Q5" s="648"/>
      <c r="R5" s="648"/>
      <c r="S5" s="640"/>
      <c r="T5" s="640"/>
      <c r="U5" s="640"/>
      <c r="V5" s="644"/>
      <c r="W5" s="628"/>
      <c r="X5" s="708"/>
      <c r="Y5" s="628"/>
      <c r="Z5" s="632"/>
      <c r="AA5" s="628"/>
      <c r="AB5" s="705"/>
      <c r="AC5" s="28" t="s">
        <v>1553</v>
      </c>
      <c r="AD5" s="28" t="s">
        <v>54</v>
      </c>
      <c r="AE5" s="37">
        <f t="shared" si="0"/>
        <v>0.25</v>
      </c>
      <c r="AF5" s="403" t="s">
        <v>195</v>
      </c>
      <c r="AG5" s="37">
        <f t="shared" si="1"/>
        <v>0.15</v>
      </c>
      <c r="AH5" s="37">
        <f t="shared" ref="AH5:AH8" si="2">+AG5+AE5</f>
        <v>0.4</v>
      </c>
      <c r="AI5" s="403" t="s">
        <v>196</v>
      </c>
      <c r="AJ5" s="363" t="s">
        <v>23</v>
      </c>
      <c r="AK5" s="403" t="s">
        <v>531</v>
      </c>
      <c r="AL5" s="403">
        <f>+AM4*AH5</f>
        <v>0.13999999999999999</v>
      </c>
      <c r="AM5" s="467">
        <f>+AM4-AL5</f>
        <v>0.21</v>
      </c>
      <c r="AN5" s="711"/>
      <c r="AO5" s="712"/>
      <c r="AP5" s="158">
        <v>2</v>
      </c>
      <c r="AQ5" s="33" t="s">
        <v>1556</v>
      </c>
      <c r="AR5" s="377" t="s">
        <v>128</v>
      </c>
      <c r="AS5" s="30">
        <v>44927</v>
      </c>
      <c r="AT5" s="30">
        <v>45291</v>
      </c>
      <c r="AU5" s="377" t="s">
        <v>532</v>
      </c>
      <c r="AV5" s="83">
        <v>44985</v>
      </c>
      <c r="AW5" s="490" t="s">
        <v>533</v>
      </c>
      <c r="AX5" s="117" t="s">
        <v>534</v>
      </c>
      <c r="AY5" s="34">
        <v>45046</v>
      </c>
      <c r="AZ5" s="488"/>
      <c r="BA5" s="488"/>
      <c r="BB5" s="34">
        <v>45107</v>
      </c>
      <c r="BC5" s="492"/>
      <c r="BD5" s="97"/>
      <c r="BE5" s="34">
        <v>45169</v>
      </c>
      <c r="BF5" s="34"/>
      <c r="BG5" s="97"/>
      <c r="BH5" s="97"/>
      <c r="BI5" s="97"/>
      <c r="BJ5" s="34">
        <v>45230</v>
      </c>
      <c r="BK5" s="34"/>
      <c r="BL5" s="97"/>
      <c r="BM5" s="97"/>
      <c r="BN5" s="97"/>
      <c r="BO5" s="34">
        <v>45291</v>
      </c>
      <c r="BP5" s="34"/>
      <c r="BQ5" s="97"/>
      <c r="BR5" s="97"/>
      <c r="BS5" s="97"/>
    </row>
    <row r="6" spans="1:80" ht="225.75" customHeight="1" thickBot="1" x14ac:dyDescent="0.3">
      <c r="A6" s="383" t="s">
        <v>197</v>
      </c>
      <c r="B6" s="362" t="s">
        <v>107</v>
      </c>
      <c r="C6" s="362" t="s">
        <v>33</v>
      </c>
      <c r="D6" s="362" t="s">
        <v>33</v>
      </c>
      <c r="E6" s="362" t="s">
        <v>34</v>
      </c>
      <c r="F6" s="385" t="s">
        <v>535</v>
      </c>
      <c r="G6" s="362" t="s">
        <v>1626</v>
      </c>
      <c r="H6" s="362" t="s">
        <v>1562</v>
      </c>
      <c r="I6" s="385" t="s">
        <v>536</v>
      </c>
      <c r="J6" s="362" t="s">
        <v>63</v>
      </c>
      <c r="K6" s="362">
        <v>3</v>
      </c>
      <c r="L6" s="365">
        <f>IF(J6="Diaria",+(K6/360),IF(J6="Mensual",+(K6/12),IF(J6="Bimestral",+(K6/6),IF(J6="Trimestral",+(K6/4),IF(J6="Semestral",+(K6/2),IF(J6="Anual",+(K6/1),""))))))</f>
        <v>0.25</v>
      </c>
      <c r="M6" s="362" t="s">
        <v>45</v>
      </c>
      <c r="N6" s="36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362" t="s">
        <v>46</v>
      </c>
      <c r="P6" s="36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362" t="s">
        <v>70</v>
      </c>
      <c r="R6" s="36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58" t="s">
        <v>57</v>
      </c>
      <c r="T6" s="358" t="s">
        <v>43</v>
      </c>
      <c r="U6" s="358">
        <f>+MAX(N6,P6,R6)</f>
        <v>0.4</v>
      </c>
      <c r="V6" s="369" t="str">
        <f>IF(L6&lt;=20%,"Muy baja",IF(L6&lt;=40%,"Baja",IF(L6&lt;=60%,"Media",IF(L6&lt;=80%,"Alta",IF(L6&lt;=100%,"Muy alta",IF(L6&gt;=100%,"Muy alta",""))))))</f>
        <v>Baja</v>
      </c>
      <c r="W6" s="351">
        <f>+IFERROR(VLOOKUP(V6,Fórmula!$F$1:$G$6,2,FALSE),"")</f>
        <v>0.4</v>
      </c>
      <c r="X6" s="369" t="str">
        <f>IF(U6=20%,"Leve",IF(U6=40%,"Menor",IF(U6=60%,"Moderado",IF(U6=80%,"Mayor",IF(U6=100%,"Catastrófico","")))))</f>
        <v>Menor</v>
      </c>
      <c r="Y6" s="351">
        <f>+IFERROR(VLOOKUP(X6,Fórmula!$H$1:$I$6,2,FALSE),"")</f>
        <v>0.4</v>
      </c>
      <c r="Z6" s="355" t="str">
        <f>+IFERROR(VLOOKUP(V6&amp;X6,Fórmula!$C$2:$D$26,2,FALSE),"")</f>
        <v>Moderado</v>
      </c>
      <c r="AA6" s="351">
        <f>IF(Z6="Bajo",25%,IF(Z6="Moderado",50%,IF(Z6="Alto",75%,IF(Z6="Extremo",100%,""))))</f>
        <v>0.5</v>
      </c>
      <c r="AB6" s="397" t="s">
        <v>537</v>
      </c>
      <c r="AC6" s="50" t="s">
        <v>1552</v>
      </c>
      <c r="AD6" s="50" t="s">
        <v>37</v>
      </c>
      <c r="AE6" s="22">
        <f t="shared" si="0"/>
        <v>0.15</v>
      </c>
      <c r="AF6" s="385" t="s">
        <v>195</v>
      </c>
      <c r="AG6" s="22">
        <f t="shared" si="1"/>
        <v>0.15</v>
      </c>
      <c r="AH6" s="22">
        <f>+AG6+AE6</f>
        <v>0.3</v>
      </c>
      <c r="AI6" s="385" t="s">
        <v>196</v>
      </c>
      <c r="AJ6" s="362" t="s">
        <v>23</v>
      </c>
      <c r="AK6" s="385" t="s">
        <v>528</v>
      </c>
      <c r="AL6" s="385">
        <f>+AH6*AA6</f>
        <v>0.15</v>
      </c>
      <c r="AM6" s="466">
        <f>+AA6-AL6</f>
        <v>0.35</v>
      </c>
      <c r="AN6" s="355" t="str">
        <f>+IF(C6="Corrupción","Moderado",IF(AM6&lt;=25%,"Bajo",IF(AM6&lt;=50%,"Moderado",IF(AM6&lt;=75%,"Alto",IF(AM6&gt;75%,"Extremo","")))))</f>
        <v>Moderado</v>
      </c>
      <c r="AO6" s="357" t="s">
        <v>56</v>
      </c>
      <c r="AP6" s="152">
        <v>1</v>
      </c>
      <c r="AQ6" s="33" t="s">
        <v>1554</v>
      </c>
      <c r="AR6" s="377" t="s">
        <v>128</v>
      </c>
      <c r="AS6" s="30">
        <v>45016</v>
      </c>
      <c r="AT6" s="30">
        <v>45291</v>
      </c>
      <c r="AU6" s="367" t="s">
        <v>1555</v>
      </c>
      <c r="AV6" s="83">
        <v>44985</v>
      </c>
      <c r="AW6" s="490" t="s">
        <v>529</v>
      </c>
      <c r="AX6" s="117" t="s">
        <v>530</v>
      </c>
      <c r="AY6" s="34">
        <v>45046</v>
      </c>
      <c r="AZ6" s="85"/>
      <c r="BA6" s="85"/>
      <c r="BB6" s="34">
        <v>45107</v>
      </c>
      <c r="BC6" s="493"/>
      <c r="BD6" s="85"/>
      <c r="BE6" s="34">
        <v>45169</v>
      </c>
      <c r="BF6" s="34"/>
      <c r="BG6" s="85"/>
      <c r="BH6" s="85"/>
      <c r="BI6" s="85"/>
      <c r="BJ6" s="34">
        <v>45230</v>
      </c>
      <c r="BK6" s="34"/>
      <c r="BL6" s="85"/>
      <c r="BM6" s="85"/>
      <c r="BN6" s="85"/>
      <c r="BO6" s="34">
        <v>45291</v>
      </c>
      <c r="BP6" s="34"/>
      <c r="BQ6" s="85"/>
      <c r="BR6" s="85"/>
      <c r="BS6" s="85"/>
    </row>
    <row r="7" spans="1:80" ht="283.89999999999998" customHeight="1" thickBot="1" x14ac:dyDescent="0.3">
      <c r="A7" s="674" t="s">
        <v>187</v>
      </c>
      <c r="B7" s="647" t="s">
        <v>107</v>
      </c>
      <c r="C7" s="647" t="s">
        <v>67</v>
      </c>
      <c r="D7" s="647" t="s">
        <v>76</v>
      </c>
      <c r="E7" s="647" t="s">
        <v>34</v>
      </c>
      <c r="F7" s="676" t="s">
        <v>538</v>
      </c>
      <c r="G7" s="647" t="s">
        <v>1627</v>
      </c>
      <c r="H7" s="647" t="s">
        <v>539</v>
      </c>
      <c r="I7" s="676" t="s">
        <v>540</v>
      </c>
      <c r="J7" s="647" t="s">
        <v>96</v>
      </c>
      <c r="K7" s="647">
        <v>1</v>
      </c>
      <c r="L7" s="651">
        <f>IF(J7="Diaria",+(K7/360),IF(J7="Mensual",+(K7/12),IF(J7="Bimestral",+(K7/6),IF(J7="Trimestral",+(K7/4),IF(J7="Semestral",+(K7/2),IF(J7="Anual",+(K7/1),""))))))</f>
        <v>1</v>
      </c>
      <c r="M7" s="647" t="s">
        <v>45</v>
      </c>
      <c r="N7" s="64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647" t="s">
        <v>46</v>
      </c>
      <c r="P7" s="64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647" t="s">
        <v>70</v>
      </c>
      <c r="R7" s="64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39" t="s">
        <v>57</v>
      </c>
      <c r="T7" s="639" t="s">
        <v>43</v>
      </c>
      <c r="U7" s="639">
        <f>+MAX(N7,P7,R7)</f>
        <v>0.4</v>
      </c>
      <c r="V7" s="641" t="str">
        <f>IF(L7&lt;=20%,"Muy baja",IF(L7&lt;=40%,"Baja",IF(L7&lt;=60%,"Media",IF(L7&lt;=80%,"Alta",IF(L7&lt;=100%,"Muy alta",IF(L7&gt;=100%,"Muy alta",""))))))</f>
        <v>Muy alta</v>
      </c>
      <c r="W7" s="627">
        <f>+IFERROR(VLOOKUP(V7,Fórmula!$F$1:$G$6,2,FALSE),"")</f>
        <v>1</v>
      </c>
      <c r="X7" s="659" t="str">
        <f>IF(U7=20%,"Leve",IF(U7=40%,"Menor",IF(U7=60%,"Moderado",IF(U7=80%,"Mayor",IF(U7=100%,"Catastrófico","")))))</f>
        <v>Menor</v>
      </c>
      <c r="Y7" s="627">
        <f>+IFERROR(VLOOKUP(X7,Fórmula!$H$1:$I$6,2,FALSE),"")</f>
        <v>0.4</v>
      </c>
      <c r="Z7" s="645" t="str">
        <f>+IFERROR(VLOOKUP(V7&amp;X7,Fórmula!$C$2:$D$26,2,FALSE),"")</f>
        <v>Alto</v>
      </c>
      <c r="AA7" s="627">
        <f>IF(Z7="Bajo",25%,IF(Z7="Moderado",50%,IF(Z7="Alto",75%,IF(Z7="Extremo",100%,""))))</f>
        <v>0.75</v>
      </c>
      <c r="AB7" s="704" t="s">
        <v>541</v>
      </c>
      <c r="AC7" s="50" t="s">
        <v>542</v>
      </c>
      <c r="AD7" s="50" t="s">
        <v>54</v>
      </c>
      <c r="AE7" s="22">
        <f t="shared" si="0"/>
        <v>0.25</v>
      </c>
      <c r="AF7" s="385" t="s">
        <v>195</v>
      </c>
      <c r="AG7" s="22">
        <f t="shared" si="1"/>
        <v>0.15</v>
      </c>
      <c r="AH7" s="22">
        <f t="shared" si="2"/>
        <v>0.4</v>
      </c>
      <c r="AI7" s="385" t="s">
        <v>196</v>
      </c>
      <c r="AJ7" s="362" t="s">
        <v>23</v>
      </c>
      <c r="AK7" s="50" t="s">
        <v>528</v>
      </c>
      <c r="AL7" s="385">
        <f>+AA7*AH7</f>
        <v>0.30000000000000004</v>
      </c>
      <c r="AM7" s="466">
        <f>+AA7-AL7</f>
        <v>0.44999999999999996</v>
      </c>
      <c r="AN7" s="631" t="str">
        <f>+IF(C7="Corrupción","Moderado",IF(AM8&lt;=25%,"Bajo",IF(AM8&lt;=50%,"Moderado",IF(AM8&lt;=75%,"Alto",IF(AM8&gt;75%,"Extremo","")))))</f>
        <v>Moderado</v>
      </c>
      <c r="AO7" s="633" t="s">
        <v>56</v>
      </c>
      <c r="AP7" s="152">
        <v>1</v>
      </c>
      <c r="AQ7" s="33" t="s">
        <v>543</v>
      </c>
      <c r="AR7" s="377" t="s">
        <v>128</v>
      </c>
      <c r="AS7" s="30">
        <v>44927</v>
      </c>
      <c r="AT7" s="30">
        <v>45291</v>
      </c>
      <c r="AU7" s="377" t="s">
        <v>1563</v>
      </c>
      <c r="AV7" s="83">
        <v>44985</v>
      </c>
      <c r="AW7" s="490" t="s">
        <v>544</v>
      </c>
      <c r="AX7" s="84" t="s">
        <v>70</v>
      </c>
      <c r="AY7" s="34">
        <v>45046</v>
      </c>
      <c r="AZ7" s="90"/>
      <c r="BA7" s="90"/>
      <c r="BB7" s="34">
        <v>45107</v>
      </c>
      <c r="BC7" s="495"/>
      <c r="BD7" s="90"/>
      <c r="BE7" s="34">
        <v>45169</v>
      </c>
      <c r="BF7" s="34"/>
      <c r="BG7" s="90"/>
      <c r="BH7" s="90"/>
      <c r="BI7" s="90"/>
      <c r="BJ7" s="34">
        <v>45230</v>
      </c>
      <c r="BK7" s="34"/>
      <c r="BL7" s="90"/>
      <c r="BM7" s="90"/>
      <c r="BN7" s="90"/>
      <c r="BO7" s="34">
        <v>45291</v>
      </c>
      <c r="BP7" s="34"/>
      <c r="BQ7" s="90"/>
      <c r="BR7" s="90"/>
      <c r="BS7" s="90"/>
    </row>
    <row r="8" spans="1:80" ht="199.5" customHeight="1" thickBot="1" x14ac:dyDescent="0.3">
      <c r="A8" s="675"/>
      <c r="B8" s="663"/>
      <c r="C8" s="663"/>
      <c r="D8" s="663"/>
      <c r="E8" s="663"/>
      <c r="F8" s="677"/>
      <c r="G8" s="663"/>
      <c r="H8" s="663"/>
      <c r="I8" s="677"/>
      <c r="J8" s="663"/>
      <c r="K8" s="663"/>
      <c r="L8" s="673"/>
      <c r="M8" s="663"/>
      <c r="N8" s="663"/>
      <c r="O8" s="663"/>
      <c r="P8" s="663"/>
      <c r="Q8" s="663"/>
      <c r="R8" s="663"/>
      <c r="S8" s="658"/>
      <c r="T8" s="658"/>
      <c r="U8" s="658"/>
      <c r="V8" s="684"/>
      <c r="W8" s="661"/>
      <c r="X8" s="660"/>
      <c r="Y8" s="661"/>
      <c r="Z8" s="682"/>
      <c r="AA8" s="661"/>
      <c r="AB8" s="678"/>
      <c r="AC8" s="50" t="s">
        <v>1552</v>
      </c>
      <c r="AD8" s="49" t="s">
        <v>54</v>
      </c>
      <c r="AE8" s="31">
        <f t="shared" si="0"/>
        <v>0.25</v>
      </c>
      <c r="AF8" s="386" t="s">
        <v>195</v>
      </c>
      <c r="AG8" s="31">
        <f t="shared" si="1"/>
        <v>0.15</v>
      </c>
      <c r="AH8" s="31">
        <f t="shared" si="2"/>
        <v>0.4</v>
      </c>
      <c r="AI8" s="386" t="s">
        <v>196</v>
      </c>
      <c r="AJ8" s="373" t="s">
        <v>23</v>
      </c>
      <c r="AK8" s="49" t="s">
        <v>528</v>
      </c>
      <c r="AL8" s="386">
        <f>+AM7*AH8</f>
        <v>0.18</v>
      </c>
      <c r="AM8" s="32">
        <f>+AM7-AL8</f>
        <v>0.26999999999999996</v>
      </c>
      <c r="AN8" s="670"/>
      <c r="AO8" s="672"/>
      <c r="AP8" s="158">
        <v>2</v>
      </c>
      <c r="AQ8" s="33" t="s">
        <v>1554</v>
      </c>
      <c r="AR8" s="377"/>
      <c r="AS8" s="30"/>
      <c r="AT8" s="30"/>
      <c r="AU8" s="377"/>
      <c r="AV8" s="83">
        <v>44985</v>
      </c>
      <c r="AW8" s="490" t="s">
        <v>529</v>
      </c>
      <c r="AX8" s="117" t="s">
        <v>530</v>
      </c>
      <c r="AY8" s="34">
        <v>45046</v>
      </c>
      <c r="AZ8" s="84"/>
      <c r="BA8" s="84"/>
      <c r="BB8" s="34">
        <v>45107</v>
      </c>
      <c r="BC8" s="209"/>
      <c r="BD8" s="34"/>
      <c r="BE8" s="34">
        <v>45169</v>
      </c>
      <c r="BF8" s="34"/>
      <c r="BG8" s="34"/>
      <c r="BH8" s="34"/>
      <c r="BI8" s="34"/>
      <c r="BJ8" s="34">
        <v>45230</v>
      </c>
      <c r="BK8" s="34"/>
      <c r="BL8" s="34"/>
      <c r="BM8" s="34"/>
      <c r="BN8" s="34"/>
      <c r="BO8" s="34">
        <v>45291</v>
      </c>
      <c r="BP8" s="34"/>
      <c r="BQ8" s="34"/>
      <c r="BR8" s="34"/>
      <c r="BS8" s="34"/>
    </row>
    <row r="9" spans="1:80" ht="199.15" customHeight="1" x14ac:dyDescent="0.25">
      <c r="A9" s="674" t="s">
        <v>197</v>
      </c>
      <c r="B9" s="647" t="s">
        <v>107</v>
      </c>
      <c r="C9" s="647" t="s">
        <v>67</v>
      </c>
      <c r="D9" s="647" t="s">
        <v>12</v>
      </c>
      <c r="E9" s="647" t="s">
        <v>34</v>
      </c>
      <c r="F9" s="676" t="s">
        <v>545</v>
      </c>
      <c r="G9" s="647" t="s">
        <v>1628</v>
      </c>
      <c r="H9" s="647" t="s">
        <v>546</v>
      </c>
      <c r="I9" s="676" t="s">
        <v>547</v>
      </c>
      <c r="J9" s="647" t="s">
        <v>63</v>
      </c>
      <c r="K9" s="647">
        <v>3</v>
      </c>
      <c r="L9" s="651">
        <f>IF(J9="Diaria",+(K9/360),IF(J9="Mensual",+(K9/12),IF(J9="Bimestral",+(K9/6),IF(J9="Trimestral",+(K9/4),IF(J9="Semestral",+(K9/2),IF(J9="Anual",+(K9/1),""))))))</f>
        <v>0.25</v>
      </c>
      <c r="M9" s="647" t="s">
        <v>45</v>
      </c>
      <c r="N9" s="64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47" t="s">
        <v>46</v>
      </c>
      <c r="P9" s="64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647" t="s">
        <v>70</v>
      </c>
      <c r="R9" s="64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39" t="s">
        <v>70</v>
      </c>
      <c r="T9" s="639" t="s">
        <v>70</v>
      </c>
      <c r="U9" s="639">
        <f>+MAX(N9,P9,R9)</f>
        <v>0.4</v>
      </c>
      <c r="V9" s="659" t="str">
        <f>IF(L9&lt;=20%,"Muy baja",IF(L9&lt;=40%,"Baja",IF(L9&lt;=60%,"Media",IF(L9&lt;=80%,"Alta",IF(L9&lt;=100%,"Muy alta",IF(L9&gt;=100%,"Muy alta",""))))))</f>
        <v>Baja</v>
      </c>
      <c r="W9" s="627">
        <f>+IFERROR(VLOOKUP(V9,Fórmula!$F$1:$G$6,2,FALSE),"")</f>
        <v>0.4</v>
      </c>
      <c r="X9" s="659" t="str">
        <f>IF(U9=20%,"Leve",IF(U9=40%,"Menor",IF(U9=60%,"Moderado",IF(U9=80%,"Mayor",IF(U9=100%,"Catastrófico","")))))</f>
        <v>Menor</v>
      </c>
      <c r="Y9" s="627">
        <f>+IFERROR(VLOOKUP(X9,Fórmula!$H$1:$I$6,2,FALSE),"")</f>
        <v>0.4</v>
      </c>
      <c r="Z9" s="631" t="str">
        <f>+IFERROR(VLOOKUP(V9&amp;X9,Fórmula!$C$2:$D$26,2,FALSE),"")</f>
        <v>Moderado</v>
      </c>
      <c r="AA9" s="627">
        <f>IF(Z9="Bajo",25%,IF(Z9="Moderado",50%,IF(Z9="Alto",75%,IF(Z9="Extremo",100%,""))))</f>
        <v>0.5</v>
      </c>
      <c r="AB9" s="704" t="s">
        <v>1678</v>
      </c>
      <c r="AC9" s="50" t="s">
        <v>1564</v>
      </c>
      <c r="AD9" s="50" t="s">
        <v>54</v>
      </c>
      <c r="AE9" s="22">
        <f t="shared" si="0"/>
        <v>0.25</v>
      </c>
      <c r="AF9" s="385" t="s">
        <v>195</v>
      </c>
      <c r="AG9" s="22">
        <f t="shared" si="1"/>
        <v>0.15</v>
      </c>
      <c r="AH9" s="22">
        <f t="shared" ref="AH9:AH14" si="3">+AG9+AE9</f>
        <v>0.4</v>
      </c>
      <c r="AI9" s="385" t="s">
        <v>196</v>
      </c>
      <c r="AJ9" s="362" t="s">
        <v>23</v>
      </c>
      <c r="AK9" s="385" t="s">
        <v>548</v>
      </c>
      <c r="AL9" s="385">
        <f>+AH9*AA9</f>
        <v>0.2</v>
      </c>
      <c r="AM9" s="466">
        <f>+AA9-AL9</f>
        <v>0.3</v>
      </c>
      <c r="AN9" s="706" t="str">
        <f>+IF(C9="Corrupción","Moderado",IF(AM10&lt;=25%,"Bajo",IF(AM10&lt;=50%,"Moderado",IF(AM10&lt;=75%,"Alto",IF(AM10&gt;75%,"Extremo","")))))</f>
        <v>Bajo</v>
      </c>
      <c r="AO9" s="633" t="s">
        <v>56</v>
      </c>
      <c r="AP9" s="152">
        <v>1</v>
      </c>
      <c r="AQ9" s="33" t="s">
        <v>1565</v>
      </c>
      <c r="AR9" s="377" t="s">
        <v>128</v>
      </c>
      <c r="AS9" s="30">
        <v>44927</v>
      </c>
      <c r="AT9" s="30">
        <v>45291</v>
      </c>
      <c r="AU9" s="377" t="s">
        <v>549</v>
      </c>
      <c r="AV9" s="83">
        <v>44985</v>
      </c>
      <c r="AW9" s="490" t="s">
        <v>550</v>
      </c>
      <c r="AX9" s="117" t="s">
        <v>551</v>
      </c>
      <c r="AY9" s="34">
        <v>45046</v>
      </c>
      <c r="AZ9" s="84"/>
      <c r="BA9" s="84"/>
      <c r="BB9" s="34">
        <v>45107</v>
      </c>
      <c r="BC9" s="494"/>
      <c r="BD9" s="84"/>
      <c r="BE9" s="34">
        <v>45169</v>
      </c>
      <c r="BF9" s="34"/>
      <c r="BG9" s="84"/>
      <c r="BH9" s="84"/>
      <c r="BI9" s="84"/>
      <c r="BJ9" s="34">
        <v>45230</v>
      </c>
      <c r="BK9" s="34"/>
      <c r="BL9" s="84"/>
      <c r="BM9" s="84"/>
      <c r="BN9" s="84"/>
      <c r="BO9" s="34">
        <v>45291</v>
      </c>
      <c r="BP9" s="34"/>
      <c r="BQ9" s="84"/>
      <c r="BR9" s="84"/>
      <c r="BS9" s="84"/>
    </row>
    <row r="10" spans="1:80" ht="212.25" customHeight="1" thickBot="1" x14ac:dyDescent="0.3">
      <c r="A10" s="709"/>
      <c r="B10" s="648"/>
      <c r="C10" s="648"/>
      <c r="D10" s="648"/>
      <c r="E10" s="648"/>
      <c r="F10" s="710"/>
      <c r="G10" s="648"/>
      <c r="H10" s="648"/>
      <c r="I10" s="710"/>
      <c r="J10" s="648"/>
      <c r="K10" s="648"/>
      <c r="L10" s="652"/>
      <c r="M10" s="648"/>
      <c r="N10" s="648"/>
      <c r="O10" s="648"/>
      <c r="P10" s="648"/>
      <c r="Q10" s="648"/>
      <c r="R10" s="648"/>
      <c r="S10" s="640"/>
      <c r="T10" s="640"/>
      <c r="U10" s="640"/>
      <c r="V10" s="708"/>
      <c r="W10" s="628"/>
      <c r="X10" s="708"/>
      <c r="Y10" s="628"/>
      <c r="Z10" s="632"/>
      <c r="AA10" s="628"/>
      <c r="AB10" s="705"/>
      <c r="AC10" s="28" t="s">
        <v>1566</v>
      </c>
      <c r="AD10" s="28" t="s">
        <v>37</v>
      </c>
      <c r="AE10" s="37">
        <f t="shared" si="0"/>
        <v>0.15</v>
      </c>
      <c r="AF10" s="403" t="s">
        <v>195</v>
      </c>
      <c r="AG10" s="37">
        <f t="shared" si="1"/>
        <v>0.15</v>
      </c>
      <c r="AH10" s="37">
        <f t="shared" si="3"/>
        <v>0.3</v>
      </c>
      <c r="AI10" s="403" t="s">
        <v>196</v>
      </c>
      <c r="AJ10" s="363" t="s">
        <v>23</v>
      </c>
      <c r="AK10" s="403" t="s">
        <v>552</v>
      </c>
      <c r="AL10" s="403">
        <f>+AM9*AH10</f>
        <v>0.09</v>
      </c>
      <c r="AM10" s="467">
        <f>+AM9-AL10</f>
        <v>0.21</v>
      </c>
      <c r="AN10" s="711"/>
      <c r="AO10" s="712"/>
      <c r="AP10" s="158">
        <v>2</v>
      </c>
      <c r="AQ10" s="33" t="s">
        <v>553</v>
      </c>
      <c r="AR10" s="377" t="s">
        <v>128</v>
      </c>
      <c r="AS10" s="30">
        <v>44927</v>
      </c>
      <c r="AT10" s="30">
        <v>45291</v>
      </c>
      <c r="AU10" s="377" t="s">
        <v>554</v>
      </c>
      <c r="AV10" s="83">
        <v>44985</v>
      </c>
      <c r="AW10" s="490" t="s">
        <v>555</v>
      </c>
      <c r="AX10" s="84"/>
      <c r="AY10" s="34">
        <v>45046</v>
      </c>
      <c r="AZ10" s="84"/>
      <c r="BA10" s="84"/>
      <c r="BB10" s="34">
        <v>45107</v>
      </c>
      <c r="BC10" s="494"/>
      <c r="BD10" s="84"/>
      <c r="BE10" s="34">
        <v>45169</v>
      </c>
      <c r="BF10" s="34"/>
      <c r="BG10" s="84"/>
      <c r="BH10" s="84"/>
      <c r="BI10" s="84"/>
      <c r="BJ10" s="34">
        <v>45230</v>
      </c>
      <c r="BK10" s="34"/>
      <c r="BL10" s="84"/>
      <c r="BM10" s="84"/>
      <c r="BN10" s="84"/>
      <c r="BO10" s="34">
        <v>45291</v>
      </c>
      <c r="BP10" s="34"/>
      <c r="BQ10" s="84"/>
      <c r="BR10" s="84"/>
      <c r="BS10" s="84"/>
    </row>
    <row r="11" spans="1:80" ht="255.75" customHeight="1" x14ac:dyDescent="0.25">
      <c r="A11" s="674" t="s">
        <v>197</v>
      </c>
      <c r="B11" s="647" t="s">
        <v>107</v>
      </c>
      <c r="C11" s="647" t="s">
        <v>12</v>
      </c>
      <c r="D11" s="647" t="s">
        <v>12</v>
      </c>
      <c r="E11" s="647" t="s">
        <v>34</v>
      </c>
      <c r="F11" s="676" t="s">
        <v>556</v>
      </c>
      <c r="G11" s="647" t="s">
        <v>1629</v>
      </c>
      <c r="H11" s="647" t="s">
        <v>557</v>
      </c>
      <c r="I11" s="676" t="s">
        <v>558</v>
      </c>
      <c r="J11" s="647" t="s">
        <v>48</v>
      </c>
      <c r="K11" s="647">
        <v>6</v>
      </c>
      <c r="L11" s="651" t="str">
        <f>IF(J11="Diaria",+(K11/360),IF(J11="Mensual",+(K11/12),IF(J11="Bimestral",+(K11/6),IF(J11="Trimestral",+(K11/4),IF(J11="Semestral",+(K11/2),IF(J11="Anual",+(K11/1),""))))))</f>
        <v/>
      </c>
      <c r="M11" s="647" t="s">
        <v>45</v>
      </c>
      <c r="N11" s="64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647" t="s">
        <v>61</v>
      </c>
      <c r="P11" s="64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647" t="s">
        <v>62</v>
      </c>
      <c r="R11" s="64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0.6</v>
      </c>
      <c r="S11" s="639" t="s">
        <v>57</v>
      </c>
      <c r="T11" s="639" t="s">
        <v>43</v>
      </c>
      <c r="U11" s="639">
        <f>+MAX(N11,P11,R11)</f>
        <v>0.6</v>
      </c>
      <c r="V11" s="641" t="str">
        <f>IF(L11&lt;=20%,"Muy baja",IF(L11&lt;=40%,"Baja",IF(L11&lt;=60%,"Media",IF(L11&lt;=80%,"Alta",IF(L11&lt;=100%,"Muy alta",IF(L11&gt;=100%,"Muy alta",""))))))</f>
        <v>Muy alta</v>
      </c>
      <c r="W11" s="627">
        <f>+IFERROR(VLOOKUP(V11,Fórmula!$F$1:$G$6,2,FALSE),"")</f>
        <v>1</v>
      </c>
      <c r="X11" s="643" t="str">
        <f>IF(U11=20%,"Leve",IF(U11=40%,"Menor",IF(U11=60%,"Moderado",IF(U11=80%,"Mayor",IF(U11=100%,"Catastrófico","")))))</f>
        <v>Moderado</v>
      </c>
      <c r="Y11" s="627">
        <f>+IFERROR(VLOOKUP(X11,Fórmula!$H$1:$I$6,2,FALSE),"")</f>
        <v>0.6</v>
      </c>
      <c r="Z11" s="645" t="str">
        <f>+IFERROR(VLOOKUP(V11&amp;X11,Fórmula!$C$2:$D$26,2,FALSE),"")</f>
        <v>Alto</v>
      </c>
      <c r="AA11" s="627">
        <f>IF(Z11="Bajo",25%,IF(Z11="Moderado",50%,IF(Z11="Alto",75%,IF(Z11="Extremo",100%,""))))</f>
        <v>0.75</v>
      </c>
      <c r="AB11" s="704" t="s">
        <v>559</v>
      </c>
      <c r="AC11" s="50" t="s">
        <v>560</v>
      </c>
      <c r="AD11" s="50" t="s">
        <v>54</v>
      </c>
      <c r="AE11" s="22">
        <f t="shared" si="0"/>
        <v>0.25</v>
      </c>
      <c r="AF11" s="385" t="s">
        <v>195</v>
      </c>
      <c r="AG11" s="22">
        <f t="shared" si="1"/>
        <v>0.15</v>
      </c>
      <c r="AH11" s="22">
        <f t="shared" si="3"/>
        <v>0.4</v>
      </c>
      <c r="AI11" s="385" t="s">
        <v>196</v>
      </c>
      <c r="AJ11" s="362" t="s">
        <v>23</v>
      </c>
      <c r="AK11" s="385" t="s">
        <v>548</v>
      </c>
      <c r="AL11" s="385">
        <f>+AH11*AA11</f>
        <v>0.30000000000000004</v>
      </c>
      <c r="AM11" s="466">
        <f>+AA11-AL11</f>
        <v>0.44999999999999996</v>
      </c>
      <c r="AN11" s="631" t="str">
        <f>+IF(C11="Corrupción","Moderado",IF(AM12&lt;=25%,"Bajo",IF(AM12&lt;=50%,"Moderado",IF(AM12&lt;=75%,"Alto",IF(AM12&gt;75%,"Extremo","")))))</f>
        <v>Moderado</v>
      </c>
      <c r="AO11" s="633" t="s">
        <v>56</v>
      </c>
      <c r="AP11" s="152">
        <v>1</v>
      </c>
      <c r="AQ11" s="33" t="s">
        <v>562</v>
      </c>
      <c r="AR11" s="377" t="s">
        <v>128</v>
      </c>
      <c r="AS11" s="30">
        <v>44927</v>
      </c>
      <c r="AT11" s="30">
        <v>44957</v>
      </c>
      <c r="AU11" s="377" t="s">
        <v>561</v>
      </c>
      <c r="AV11" s="83">
        <v>44985</v>
      </c>
      <c r="AW11" s="490" t="s">
        <v>563</v>
      </c>
      <c r="AX11" s="117" t="s">
        <v>534</v>
      </c>
      <c r="AY11" s="34">
        <v>45046</v>
      </c>
      <c r="AZ11" s="84"/>
      <c r="BA11" s="84"/>
      <c r="BB11" s="34">
        <v>45107</v>
      </c>
      <c r="BC11" s="494"/>
      <c r="BD11" s="84"/>
      <c r="BE11" s="34">
        <v>45169</v>
      </c>
      <c r="BF11" s="34"/>
      <c r="BG11" s="84"/>
      <c r="BH11" s="84"/>
      <c r="BI11" s="84"/>
      <c r="BJ11" s="34">
        <v>45230</v>
      </c>
      <c r="BK11" s="34"/>
      <c r="BL11" s="84"/>
      <c r="BM11" s="84"/>
      <c r="BN11" s="84"/>
      <c r="BO11" s="34">
        <v>45291</v>
      </c>
      <c r="BP11" s="34"/>
      <c r="BQ11" s="84"/>
      <c r="BR11" s="84"/>
      <c r="BS11" s="84"/>
    </row>
    <row r="12" spans="1:80" ht="214.15" customHeight="1" thickBot="1" x14ac:dyDescent="0.3">
      <c r="A12" s="709"/>
      <c r="B12" s="648"/>
      <c r="C12" s="648"/>
      <c r="D12" s="648"/>
      <c r="E12" s="648"/>
      <c r="F12" s="710"/>
      <c r="G12" s="648"/>
      <c r="H12" s="648"/>
      <c r="I12" s="710"/>
      <c r="J12" s="648"/>
      <c r="K12" s="648"/>
      <c r="L12" s="652"/>
      <c r="M12" s="648"/>
      <c r="N12" s="648"/>
      <c r="O12" s="648"/>
      <c r="P12" s="648"/>
      <c r="Q12" s="648"/>
      <c r="R12" s="648"/>
      <c r="S12" s="640"/>
      <c r="T12" s="640"/>
      <c r="U12" s="640"/>
      <c r="V12" s="642"/>
      <c r="W12" s="628"/>
      <c r="X12" s="644"/>
      <c r="Y12" s="628"/>
      <c r="Z12" s="646"/>
      <c r="AA12" s="628"/>
      <c r="AB12" s="705"/>
      <c r="AC12" s="28" t="s">
        <v>1567</v>
      </c>
      <c r="AD12" s="28" t="s">
        <v>37</v>
      </c>
      <c r="AE12" s="37">
        <f t="shared" si="0"/>
        <v>0.15</v>
      </c>
      <c r="AF12" s="403" t="s">
        <v>195</v>
      </c>
      <c r="AG12" s="37">
        <f t="shared" si="1"/>
        <v>0.15</v>
      </c>
      <c r="AH12" s="37">
        <f t="shared" si="3"/>
        <v>0.3</v>
      </c>
      <c r="AI12" s="403" t="s">
        <v>196</v>
      </c>
      <c r="AJ12" s="363" t="s">
        <v>23</v>
      </c>
      <c r="AK12" s="403" t="s">
        <v>564</v>
      </c>
      <c r="AL12" s="403">
        <f>+AM11*AH12</f>
        <v>0.13499999999999998</v>
      </c>
      <c r="AM12" s="467">
        <f>+AM11-AL12</f>
        <v>0.31499999999999995</v>
      </c>
      <c r="AN12" s="632"/>
      <c r="AO12" s="712"/>
      <c r="AP12" s="158">
        <v>2</v>
      </c>
      <c r="AQ12" s="33" t="s">
        <v>1568</v>
      </c>
      <c r="AR12" s="377" t="s">
        <v>128</v>
      </c>
      <c r="AS12" s="30">
        <v>44927</v>
      </c>
      <c r="AT12" s="30">
        <v>45291</v>
      </c>
      <c r="AU12" s="377" t="s">
        <v>565</v>
      </c>
      <c r="AV12" s="83">
        <v>44985</v>
      </c>
      <c r="AW12" s="490" t="s">
        <v>566</v>
      </c>
      <c r="AX12" s="117" t="s">
        <v>567</v>
      </c>
      <c r="AY12" s="34">
        <v>45046</v>
      </c>
      <c r="AZ12" s="84"/>
      <c r="BA12" s="84"/>
      <c r="BB12" s="34">
        <v>45107</v>
      </c>
      <c r="BC12" s="494"/>
      <c r="BD12" s="84"/>
      <c r="BE12" s="34">
        <v>45169</v>
      </c>
      <c r="BF12" s="34"/>
      <c r="BG12" s="84"/>
      <c r="BH12" s="84"/>
      <c r="BI12" s="84"/>
      <c r="BJ12" s="34">
        <v>45230</v>
      </c>
      <c r="BK12" s="34"/>
      <c r="BL12" s="84"/>
      <c r="BM12" s="84"/>
      <c r="BN12" s="84"/>
      <c r="BO12" s="34">
        <v>45291</v>
      </c>
      <c r="BP12" s="34"/>
      <c r="BQ12" s="84"/>
      <c r="BR12" s="84"/>
      <c r="BS12" s="84"/>
    </row>
    <row r="13" spans="1:80" ht="169.9" customHeight="1" thickBot="1" x14ac:dyDescent="0.3">
      <c r="A13" s="674" t="s">
        <v>197</v>
      </c>
      <c r="B13" s="647" t="s">
        <v>107</v>
      </c>
      <c r="C13" s="647" t="s">
        <v>89</v>
      </c>
      <c r="D13" s="647" t="s">
        <v>76</v>
      </c>
      <c r="E13" s="647" t="s">
        <v>34</v>
      </c>
      <c r="F13" s="676" t="s">
        <v>568</v>
      </c>
      <c r="G13" s="647" t="s">
        <v>1630</v>
      </c>
      <c r="H13" s="647" t="s">
        <v>569</v>
      </c>
      <c r="I13" s="676" t="s">
        <v>570</v>
      </c>
      <c r="J13" s="647" t="s">
        <v>63</v>
      </c>
      <c r="K13" s="647">
        <v>1</v>
      </c>
      <c r="L13" s="651">
        <f>IF(J9="Diaria",+(K9/360),IF(J9="Mensual",+(K9/12),IF(J9="Bimestral",+(K9/6),IF(J9="Trimestral",+(K9/4),IF(J9="Semestral",+(K9/2),IF(J9="Anual",+(K9/1),""))))))</f>
        <v>0.25</v>
      </c>
      <c r="M13" s="647" t="s">
        <v>29</v>
      </c>
      <c r="N13" s="647">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647" t="s">
        <v>61</v>
      </c>
      <c r="P13" s="647">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647" t="s">
        <v>70</v>
      </c>
      <c r="R13" s="647">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639" t="s">
        <v>57</v>
      </c>
      <c r="T13" s="639" t="s">
        <v>43</v>
      </c>
      <c r="U13" s="639">
        <f>+MAX(N13,P13,R13)</f>
        <v>0.6</v>
      </c>
      <c r="V13" s="659" t="str">
        <f>IF(L13&lt;=20%,"Muy baja",IF(L13&lt;=40%,"Baja",IF(L13&lt;=60%,"Media",IF(L13&lt;=80%,"Alta",IF(L13&lt;=100%,"Muy alta",IF(L13&gt;=100%,"Muy alta",""))))))</f>
        <v>Baja</v>
      </c>
      <c r="W13" s="627">
        <f>+IFERROR(VLOOKUP(V13,Fórmula!$F$1:$G$6,2,FALSE),"")</f>
        <v>0.4</v>
      </c>
      <c r="X13" s="643" t="str">
        <f>IF(U13=20%,"Leve",IF(U13=40%,"Menor",IF(U13=60%,"Moderado",IF(U13=80%,"Mayor",IF(U13=100%,"Catastrófico","")))))</f>
        <v>Moderado</v>
      </c>
      <c r="Y13" s="627">
        <f>+IFERROR(VLOOKUP(X13,Fórmula!$H$1:$I$6,2,FALSE),"")</f>
        <v>0.6</v>
      </c>
      <c r="Z13" s="631" t="str">
        <f>+IFERROR(VLOOKUP(V13&amp;X13,Fórmula!$C$2:$D$26,2,FALSE),"")</f>
        <v>Moderado</v>
      </c>
      <c r="AA13" s="627">
        <f>IF(Z13="Bajo",25%,IF(Z13="Moderado",50%,IF(Z13="Alto",75%,IF(Z13="Extremo",100%,""))))</f>
        <v>0.5</v>
      </c>
      <c r="AB13" s="704" t="s">
        <v>571</v>
      </c>
      <c r="AC13" s="28" t="s">
        <v>1598</v>
      </c>
      <c r="AD13" s="50" t="s">
        <v>54</v>
      </c>
      <c r="AE13" s="22">
        <f t="shared" si="0"/>
        <v>0.25</v>
      </c>
      <c r="AF13" s="385" t="s">
        <v>195</v>
      </c>
      <c r="AG13" s="22">
        <f t="shared" si="1"/>
        <v>0.15</v>
      </c>
      <c r="AH13" s="22">
        <f t="shared" si="3"/>
        <v>0.4</v>
      </c>
      <c r="AI13" s="385" t="s">
        <v>196</v>
      </c>
      <c r="AJ13" s="362" t="s">
        <v>39</v>
      </c>
      <c r="AK13" s="385" t="s">
        <v>70</v>
      </c>
      <c r="AL13" s="385">
        <f>+AH13*AA13</f>
        <v>0.2</v>
      </c>
      <c r="AM13" s="466">
        <f>+AA13-AL13</f>
        <v>0.3</v>
      </c>
      <c r="AN13" s="706" t="str">
        <f>+IF(C13="Corrupción","Moderado",IF(AM14&lt;=25%,"Bajo",IF(AM14&lt;=50%,"Moderado",IF(AM14&lt;=75%,"Alto",IF(AM14&gt;75%,"Extremo","")))))</f>
        <v>Bajo</v>
      </c>
      <c r="AO13" s="633" t="s">
        <v>56</v>
      </c>
      <c r="AP13" s="152">
        <v>1</v>
      </c>
      <c r="AQ13" s="587" t="s">
        <v>1602</v>
      </c>
      <c r="AR13" s="461" t="s">
        <v>128</v>
      </c>
      <c r="AS13" s="30">
        <v>45108</v>
      </c>
      <c r="AT13" s="30">
        <v>45291</v>
      </c>
      <c r="AU13" s="588" t="s">
        <v>1603</v>
      </c>
      <c r="AV13" s="83">
        <v>44985</v>
      </c>
      <c r="AW13" s="490"/>
      <c r="AX13" s="84"/>
      <c r="AY13" s="34">
        <v>45046</v>
      </c>
      <c r="AZ13" s="84"/>
      <c r="BA13" s="84"/>
      <c r="BB13" s="34">
        <v>45107</v>
      </c>
      <c r="BC13" s="494"/>
      <c r="BD13" s="84"/>
      <c r="BE13" s="34">
        <v>45169</v>
      </c>
      <c r="BF13" s="34"/>
      <c r="BG13" s="84"/>
      <c r="BH13" s="84"/>
      <c r="BI13" s="84"/>
      <c r="BJ13" s="34">
        <v>45230</v>
      </c>
      <c r="BK13" s="34"/>
      <c r="BL13" s="84"/>
      <c r="BM13" s="84"/>
      <c r="BN13" s="84"/>
      <c r="BO13" s="34">
        <v>45291</v>
      </c>
      <c r="BP13" s="34"/>
      <c r="BQ13" s="84"/>
      <c r="BR13" s="84"/>
      <c r="BS13" s="84"/>
    </row>
    <row r="14" spans="1:80" ht="207.75" customHeight="1" thickBot="1" x14ac:dyDescent="0.3">
      <c r="A14" s="709"/>
      <c r="B14" s="648"/>
      <c r="C14" s="648"/>
      <c r="D14" s="648"/>
      <c r="E14" s="648"/>
      <c r="F14" s="710"/>
      <c r="G14" s="648"/>
      <c r="H14" s="648"/>
      <c r="I14" s="710"/>
      <c r="J14" s="648"/>
      <c r="K14" s="648"/>
      <c r="L14" s="652"/>
      <c r="M14" s="648"/>
      <c r="N14" s="648"/>
      <c r="O14" s="648"/>
      <c r="P14" s="648"/>
      <c r="Q14" s="648"/>
      <c r="R14" s="648"/>
      <c r="S14" s="640"/>
      <c r="T14" s="640"/>
      <c r="U14" s="640"/>
      <c r="V14" s="708"/>
      <c r="W14" s="628"/>
      <c r="X14" s="644"/>
      <c r="Y14" s="628"/>
      <c r="Z14" s="632"/>
      <c r="AA14" s="628"/>
      <c r="AB14" s="705"/>
      <c r="AC14" s="28" t="s">
        <v>1569</v>
      </c>
      <c r="AD14" s="28" t="s">
        <v>37</v>
      </c>
      <c r="AE14" s="37">
        <f t="shared" si="0"/>
        <v>0.15</v>
      </c>
      <c r="AF14" s="403" t="s">
        <v>195</v>
      </c>
      <c r="AG14" s="37">
        <f t="shared" si="1"/>
        <v>0.15</v>
      </c>
      <c r="AH14" s="37">
        <f t="shared" si="3"/>
        <v>0.3</v>
      </c>
      <c r="AI14" s="403" t="s">
        <v>196</v>
      </c>
      <c r="AJ14" s="363" t="s">
        <v>23</v>
      </c>
      <c r="AK14" s="403" t="s">
        <v>573</v>
      </c>
      <c r="AL14" s="403">
        <f>+AM13*AH14</f>
        <v>0.09</v>
      </c>
      <c r="AM14" s="467">
        <f>+AM13-AL14</f>
        <v>0.21</v>
      </c>
      <c r="AN14" s="707"/>
      <c r="AO14" s="634"/>
      <c r="AP14" s="159">
        <v>2</v>
      </c>
      <c r="AQ14" s="13" t="s">
        <v>575</v>
      </c>
      <c r="AR14" s="122" t="s">
        <v>128</v>
      </c>
      <c r="AS14" s="25">
        <v>44927</v>
      </c>
      <c r="AT14" s="25">
        <v>45291</v>
      </c>
      <c r="AU14" s="122" t="s">
        <v>574</v>
      </c>
      <c r="AV14" s="124">
        <v>44985</v>
      </c>
      <c r="AW14" s="125" t="s">
        <v>576</v>
      </c>
      <c r="AX14" s="496" t="s">
        <v>70</v>
      </c>
      <c r="AY14" s="497">
        <v>45046</v>
      </c>
      <c r="AZ14" s="496"/>
      <c r="BA14" s="496"/>
      <c r="BB14" s="497">
        <v>45107</v>
      </c>
      <c r="BC14" s="125"/>
      <c r="BD14" s="125"/>
      <c r="BE14" s="126">
        <v>45169</v>
      </c>
      <c r="BF14" s="34"/>
      <c r="BG14" s="125"/>
      <c r="BH14" s="125"/>
      <c r="BI14" s="125"/>
      <c r="BJ14" s="126">
        <v>45230</v>
      </c>
      <c r="BK14" s="34"/>
      <c r="BL14" s="125"/>
      <c r="BM14" s="125"/>
      <c r="BN14" s="125"/>
      <c r="BO14" s="126">
        <v>45291</v>
      </c>
      <c r="BP14" s="34"/>
      <c r="BQ14" s="125"/>
      <c r="BR14" s="125"/>
      <c r="BS14" s="84"/>
    </row>
    <row r="15" spans="1:80" ht="247.5" customHeight="1" x14ac:dyDescent="0.25">
      <c r="A15" s="675" t="s">
        <v>187</v>
      </c>
      <c r="B15" s="647" t="s">
        <v>107</v>
      </c>
      <c r="C15" s="663" t="s">
        <v>89</v>
      </c>
      <c r="D15" s="663" t="s">
        <v>76</v>
      </c>
      <c r="E15" s="663" t="s">
        <v>34</v>
      </c>
      <c r="F15" s="721" t="s">
        <v>577</v>
      </c>
      <c r="G15" s="721" t="s">
        <v>1631</v>
      </c>
      <c r="H15" s="665" t="s">
        <v>1570</v>
      </c>
      <c r="I15" s="722" t="s">
        <v>578</v>
      </c>
      <c r="J15" s="663" t="s">
        <v>92</v>
      </c>
      <c r="K15" s="663">
        <v>0</v>
      </c>
      <c r="L15" s="673">
        <f>IF(J15="Diaria",+(K15/360),IF(J15="Mensual",+(K15/12),IF(J15="Bimestral",+(K15/6),IF(J15="Trimestral",+(K15/4),IF(J15="Semestral",+(K15/2),IF(J15="Anual",+(K15/1),""))))))</f>
        <v>0</v>
      </c>
      <c r="M15" s="663" t="s">
        <v>70</v>
      </c>
      <c r="N15" s="66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663" t="s">
        <v>61</v>
      </c>
      <c r="P15" s="66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663" t="s">
        <v>70</v>
      </c>
      <c r="R15" s="66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58" t="s">
        <v>69</v>
      </c>
      <c r="T15" s="658" t="s">
        <v>43</v>
      </c>
      <c r="U15" s="658">
        <f>+MAX(N15,P15,R15)</f>
        <v>0.6</v>
      </c>
      <c r="V15" s="660" t="s">
        <v>35</v>
      </c>
      <c r="W15" s="661">
        <f>+IFERROR(VLOOKUP(V15,Fórmula!$F$1:$G$6,2,FALSE),"")</f>
        <v>0.4</v>
      </c>
      <c r="X15" s="662" t="str">
        <f>IF(U15=20%,"Leve",IF(U15=40%,"Menor",IF(U15=60%,"Moderado",IF(U15=80%,"Mayor",IF(U15=100%,"Catastrófico","")))))</f>
        <v>Moderado</v>
      </c>
      <c r="Y15" s="661">
        <f>+IFERROR(VLOOKUP(X15,[2]Fórmula!$H$1:$I$6,2,FALSE),"")</f>
        <v>0.6</v>
      </c>
      <c r="Z15" s="670" t="str">
        <f>+IFERROR(VLOOKUP(V15&amp;X15,Fórmula!$C$2:$D$26,2,FALSE),"")</f>
        <v>Moderado</v>
      </c>
      <c r="AA15" s="670">
        <f>IF(Z15="Bajo",25%,IF(Z15="Moderado",50%,IF(Z15="Alto",75%,IF(Z15="Extremo",100%,""))))</f>
        <v>0.5</v>
      </c>
      <c r="AB15" s="723" t="s">
        <v>579</v>
      </c>
      <c r="AC15" s="40" t="s">
        <v>1596</v>
      </c>
      <c r="AD15" s="49" t="s">
        <v>54</v>
      </c>
      <c r="AE15" s="31">
        <f>IF(AD15="Preventivo",25%,IF(AD15="Detectivo",15%,IF(AD15="Correctivo",10%,"")))</f>
        <v>0.25</v>
      </c>
      <c r="AF15" s="386" t="s">
        <v>195</v>
      </c>
      <c r="AG15" s="31">
        <f>IF(AF15="Manual",15%,IF(AF15="Automático",25%,""))</f>
        <v>0.15</v>
      </c>
      <c r="AH15" s="31">
        <f>+AG15+AE15</f>
        <v>0.4</v>
      </c>
      <c r="AI15" s="386" t="s">
        <v>196</v>
      </c>
      <c r="AJ15" s="373" t="s">
        <v>197</v>
      </c>
      <c r="AK15" s="386" t="s">
        <v>580</v>
      </c>
      <c r="AL15" s="385">
        <f>+AH15*AA15</f>
        <v>0.2</v>
      </c>
      <c r="AM15" s="466">
        <f>+AA15-AL15</f>
        <v>0.3</v>
      </c>
      <c r="AN15" s="724" t="str">
        <f>+IF(C15="Corrupción","Moderado",IF(AM16&lt;=25%,"Bajo",IF(AM16&lt;=50%,"Moderado",IF(AM16&lt;=75%,"Alto",IF(AM16&gt;75%,"Extremo","")))))</f>
        <v>Bajo</v>
      </c>
      <c r="AO15" s="658" t="s">
        <v>56</v>
      </c>
      <c r="AP15" s="386">
        <v>1</v>
      </c>
      <c r="AQ15" s="386" t="s">
        <v>1572</v>
      </c>
      <c r="AR15" s="377" t="s">
        <v>128</v>
      </c>
      <c r="AS15" s="30">
        <v>44927</v>
      </c>
      <c r="AT15" s="30">
        <v>45107</v>
      </c>
      <c r="AU15" s="377"/>
      <c r="AV15" s="83">
        <v>44985</v>
      </c>
      <c r="AW15" s="490"/>
      <c r="AX15" s="84"/>
      <c r="AY15" s="34">
        <v>45046</v>
      </c>
      <c r="AZ15" s="84"/>
      <c r="BA15" s="84"/>
      <c r="BB15" s="34">
        <v>45107</v>
      </c>
      <c r="BC15" s="494"/>
      <c r="BD15" s="84"/>
      <c r="BE15" s="34">
        <v>45169</v>
      </c>
      <c r="BF15" s="34"/>
      <c r="BG15" s="84"/>
      <c r="BH15" s="84"/>
      <c r="BI15" s="84"/>
      <c r="BJ15" s="34">
        <v>45230</v>
      </c>
      <c r="BK15" s="34"/>
      <c r="BL15" s="84"/>
      <c r="BM15" s="84"/>
      <c r="BN15" s="84"/>
      <c r="BO15" s="34">
        <v>45291</v>
      </c>
      <c r="BP15" s="34"/>
      <c r="BQ15" s="84"/>
      <c r="BR15" s="84"/>
      <c r="BS15" s="84"/>
      <c r="BT15" s="566"/>
      <c r="BU15" s="567"/>
      <c r="BV15" s="567"/>
      <c r="BW15" s="567"/>
      <c r="BX15" s="566"/>
      <c r="BY15" s="566"/>
      <c r="BZ15" s="567"/>
      <c r="CA15" s="567"/>
      <c r="CB15" s="567"/>
    </row>
    <row r="16" spans="1:80" ht="210.75" customHeight="1" thickBot="1" x14ac:dyDescent="0.3">
      <c r="A16" s="675"/>
      <c r="B16" s="648"/>
      <c r="C16" s="663"/>
      <c r="D16" s="663"/>
      <c r="E16" s="663"/>
      <c r="F16" s="721"/>
      <c r="G16" s="721"/>
      <c r="H16" s="665"/>
      <c r="I16" s="722"/>
      <c r="J16" s="663"/>
      <c r="K16" s="663"/>
      <c r="L16" s="673"/>
      <c r="M16" s="663"/>
      <c r="N16" s="663"/>
      <c r="O16" s="663"/>
      <c r="P16" s="663"/>
      <c r="Q16" s="663"/>
      <c r="R16" s="663"/>
      <c r="S16" s="658"/>
      <c r="T16" s="658"/>
      <c r="U16" s="658"/>
      <c r="V16" s="660"/>
      <c r="W16" s="661"/>
      <c r="X16" s="662"/>
      <c r="Y16" s="661"/>
      <c r="Z16" s="670"/>
      <c r="AA16" s="670"/>
      <c r="AB16" s="723"/>
      <c r="AC16" s="49" t="s">
        <v>1571</v>
      </c>
      <c r="AD16" s="49" t="s">
        <v>54</v>
      </c>
      <c r="AE16" s="31">
        <f>IF(AD16="Preventivo",25%,IF(AD16="Detectivo",15%,IF(AD16="Correctivo",10%,"")))</f>
        <v>0.25</v>
      </c>
      <c r="AF16" s="386" t="s">
        <v>195</v>
      </c>
      <c r="AG16" s="31">
        <f>IF(AF16="Manual",15%,IF(AF16="Automático",25%,""))</f>
        <v>0.15</v>
      </c>
      <c r="AH16" s="31">
        <f>+AG16+AE16</f>
        <v>0.4</v>
      </c>
      <c r="AI16" s="386" t="s">
        <v>196</v>
      </c>
      <c r="AJ16" s="373" t="s">
        <v>197</v>
      </c>
      <c r="AK16" s="386" t="s">
        <v>580</v>
      </c>
      <c r="AL16" s="403">
        <f>+AM15*AH16</f>
        <v>0.12</v>
      </c>
      <c r="AM16" s="467">
        <f>+AM15-AL16</f>
        <v>0.18</v>
      </c>
      <c r="AN16" s="724"/>
      <c r="AO16" s="658"/>
      <c r="AP16" s="386">
        <v>2</v>
      </c>
      <c r="AQ16" s="386" t="s">
        <v>1573</v>
      </c>
      <c r="AR16" s="377" t="s">
        <v>128</v>
      </c>
      <c r="AS16" s="30">
        <v>44927</v>
      </c>
      <c r="AT16" s="30">
        <v>45107</v>
      </c>
      <c r="AU16" s="377"/>
      <c r="AV16" s="83">
        <v>44985</v>
      </c>
      <c r="AW16" s="490"/>
      <c r="AX16" s="84"/>
      <c r="AY16" s="34">
        <v>45046</v>
      </c>
      <c r="AZ16" s="84"/>
      <c r="BA16" s="84"/>
      <c r="BB16" s="34">
        <v>45107</v>
      </c>
      <c r="BC16" s="494"/>
      <c r="BD16" s="84"/>
      <c r="BE16" s="34">
        <v>45169</v>
      </c>
      <c r="BF16" s="34"/>
      <c r="BG16" s="84"/>
      <c r="BH16" s="84"/>
      <c r="BI16" s="84"/>
      <c r="BJ16" s="34">
        <v>45230</v>
      </c>
      <c r="BK16" s="34"/>
      <c r="BL16" s="84"/>
      <c r="BM16" s="84"/>
      <c r="BN16" s="84"/>
      <c r="BO16" s="34">
        <v>45291</v>
      </c>
      <c r="BP16" s="34"/>
      <c r="BQ16" s="84"/>
      <c r="BR16" s="84"/>
      <c r="BS16" s="84"/>
      <c r="BT16" s="566"/>
      <c r="BU16" s="567"/>
      <c r="BV16" s="567"/>
      <c r="BW16" s="567"/>
      <c r="BX16" s="566"/>
      <c r="BY16" s="566"/>
      <c r="BZ16" s="567"/>
      <c r="CA16" s="567"/>
      <c r="CB16" s="567"/>
    </row>
    <row r="17" spans="1:71" ht="187.5" customHeight="1" x14ac:dyDescent="0.25">
      <c r="A17" s="441" t="s">
        <v>197</v>
      </c>
      <c r="B17" s="438" t="s">
        <v>107</v>
      </c>
      <c r="C17" s="438" t="s">
        <v>89</v>
      </c>
      <c r="D17" s="438" t="s">
        <v>76</v>
      </c>
      <c r="E17" s="438" t="s">
        <v>93</v>
      </c>
      <c r="F17" s="442" t="s">
        <v>868</v>
      </c>
      <c r="G17" s="438" t="s">
        <v>1632</v>
      </c>
      <c r="H17" s="438" t="s">
        <v>1604</v>
      </c>
      <c r="I17" s="442" t="s">
        <v>869</v>
      </c>
      <c r="J17" s="438" t="s">
        <v>32</v>
      </c>
      <c r="K17" s="438">
        <v>1</v>
      </c>
      <c r="L17" s="440">
        <f>IF(J17="Diaria",+(K17/360),IF(J17="Mensual",+(K17/12),IF(J17="Bimestral",+(K17/6),IF(J17="Trimestral",+(K17/4),IF(J17="Semestral",+(K17/2),IF(J17="Anual",+(K17/1),""))))))</f>
        <v>2.7777777777777779E-3</v>
      </c>
      <c r="M17" s="438" t="s">
        <v>70</v>
      </c>
      <c r="N17" s="438">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438" t="s">
        <v>30</v>
      </c>
      <c r="P17" s="438">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438" t="s">
        <v>70</v>
      </c>
      <c r="R17" s="438">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437" t="s">
        <v>57</v>
      </c>
      <c r="T17" s="437" t="s">
        <v>43</v>
      </c>
      <c r="U17" s="437">
        <f>+MAX(N17,P17,R17)</f>
        <v>0.2</v>
      </c>
      <c r="V17" s="448" t="str">
        <f>IF(L17&lt;=20%,"Muy baja",IF(L17&lt;=40%,"Baja",IF(L17&lt;=60%,"Media",IF(L17&lt;=80%,"Alta",IF(L17&lt;=100%,"Muy alta",IF(L17&gt;=100%,"Muy alta",""))))))</f>
        <v>Muy baja</v>
      </c>
      <c r="W17" s="449">
        <f>+IFERROR(VLOOKUP(V17,Fórmula!$F$1:$G$6,2,FALSE),"")</f>
        <v>0.2</v>
      </c>
      <c r="X17" s="448" t="str">
        <f>IF(U17=20%,"Leve",IF(U17=40%,"Menor",IF(U17=60%,"Moderado",IF(U17=80%,"Mayor",IF(U17=100%,"Catastrófico","")))))</f>
        <v>Leve</v>
      </c>
      <c r="Y17" s="449">
        <f>+IFERROR(VLOOKUP(X17,Fórmula!$H$1:$I$6,2,FALSE),"")</f>
        <v>0.2</v>
      </c>
      <c r="Z17" s="446" t="str">
        <f>+IFERROR(VLOOKUP(V17&amp;X17,Fórmula!$C$2:$D$26,2,FALSE),"")</f>
        <v>Bajo</v>
      </c>
      <c r="AA17" s="451">
        <f>IF(Z17="Bajo",25%,IF(Z17="Moderado",50%,IF(Z17="Alto",75%,IF(Z17="Extremo",100%,""))))</f>
        <v>0.25</v>
      </c>
      <c r="AB17" s="450" t="s">
        <v>870</v>
      </c>
      <c r="AC17" s="74" t="s">
        <v>1605</v>
      </c>
      <c r="AD17" s="75" t="s">
        <v>54</v>
      </c>
      <c r="AE17" s="76">
        <f>IF(AD17="Preventivo",25%,IF(AD17="Detectivo",15%,IF(AD17="Correctivo",10%,"")))</f>
        <v>0.25</v>
      </c>
      <c r="AF17" s="442" t="s">
        <v>195</v>
      </c>
      <c r="AG17" s="76">
        <f>IF(AF17="Manual",15%,IF(AF17="Automático",25%,""))</f>
        <v>0.15</v>
      </c>
      <c r="AH17" s="76">
        <f>+AG17+AE17</f>
        <v>0.4</v>
      </c>
      <c r="AI17" s="442" t="s">
        <v>196</v>
      </c>
      <c r="AJ17" s="438" t="s">
        <v>39</v>
      </c>
      <c r="AK17" s="442"/>
      <c r="AL17" s="442">
        <f>+AH17*AA17</f>
        <v>0.1</v>
      </c>
      <c r="AM17" s="77">
        <f>+AA17-AL17</f>
        <v>0.15</v>
      </c>
      <c r="AN17" s="446" t="str">
        <f>+IF(C17="Corrupción","Moderado",IF(AM17&lt;=25%,"Bajo",IF(AM17&lt;=50%,"Moderado",IF(AM17&lt;=75%,"Alto",IF(AM17&gt;75%,"Extremo","")))))</f>
        <v>Bajo</v>
      </c>
      <c r="AO17" s="447" t="s">
        <v>56</v>
      </c>
      <c r="AP17" s="386">
        <v>1</v>
      </c>
      <c r="AQ17" s="386" t="s">
        <v>1606</v>
      </c>
      <c r="AR17" s="377" t="s">
        <v>128</v>
      </c>
      <c r="AS17" s="30">
        <v>44927</v>
      </c>
      <c r="AT17" s="30">
        <v>45290</v>
      </c>
      <c r="AU17" s="377" t="s">
        <v>1607</v>
      </c>
      <c r="AV17" s="83">
        <v>44985</v>
      </c>
      <c r="AW17" s="490"/>
      <c r="AX17" s="84"/>
      <c r="AY17" s="34">
        <v>45046</v>
      </c>
      <c r="AZ17" s="84"/>
      <c r="BA17" s="84"/>
      <c r="BB17" s="34">
        <v>45107</v>
      </c>
      <c r="BC17" s="494"/>
      <c r="BD17" s="84"/>
      <c r="BE17" s="34">
        <v>45169</v>
      </c>
      <c r="BF17" s="34"/>
      <c r="BG17" s="84"/>
      <c r="BH17" s="84"/>
      <c r="BI17" s="84"/>
      <c r="BJ17" s="34">
        <v>45230</v>
      </c>
      <c r="BK17" s="34"/>
      <c r="BL17" s="84"/>
      <c r="BM17" s="84"/>
      <c r="BN17" s="84"/>
      <c r="BO17" s="34">
        <v>45291</v>
      </c>
      <c r="BP17" s="34"/>
      <c r="BQ17" s="84"/>
      <c r="BR17" s="84"/>
      <c r="BS17" s="84"/>
    </row>
  </sheetData>
  <sheetProtection formatCells="0" formatColumns="0" formatRows="0"/>
  <autoFilter ref="A1:BP14"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hiddenButton="1"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autoFilter>
  <mergeCells count="199">
    <mergeCell ref="AB15:AB16"/>
    <mergeCell ref="AN15:AN16"/>
    <mergeCell ref="AO15:AO16"/>
    <mergeCell ref="S15:S16"/>
    <mergeCell ref="T15:T16"/>
    <mergeCell ref="U15:U16"/>
    <mergeCell ref="V15:V16"/>
    <mergeCell ref="W15:W16"/>
    <mergeCell ref="X15:X16"/>
    <mergeCell ref="Y15:Y16"/>
    <mergeCell ref="Z15:Z16"/>
    <mergeCell ref="AA15:AA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AB11:AB12"/>
    <mergeCell ref="AN11:AN12"/>
    <mergeCell ref="AO11:AO12"/>
    <mergeCell ref="S11:S12"/>
    <mergeCell ref="T11:T12"/>
    <mergeCell ref="U11:U12"/>
    <mergeCell ref="V11:V12"/>
    <mergeCell ref="W11:W12"/>
    <mergeCell ref="X11:X12"/>
    <mergeCell ref="Y11:Y12"/>
    <mergeCell ref="Z11:Z12"/>
    <mergeCell ref="AA11:AA12"/>
    <mergeCell ref="J11:J12"/>
    <mergeCell ref="K11:K12"/>
    <mergeCell ref="L11:L12"/>
    <mergeCell ref="M11:M12"/>
    <mergeCell ref="N11:N12"/>
    <mergeCell ref="O11:O12"/>
    <mergeCell ref="P11:P12"/>
    <mergeCell ref="Q11:Q12"/>
    <mergeCell ref="R11:R12"/>
    <mergeCell ref="A11:A12"/>
    <mergeCell ref="B11:B12"/>
    <mergeCell ref="C11:C12"/>
    <mergeCell ref="D11:D12"/>
    <mergeCell ref="E11:E12"/>
    <mergeCell ref="F11:F12"/>
    <mergeCell ref="G11:G12"/>
    <mergeCell ref="H11:H12"/>
    <mergeCell ref="I11:I12"/>
    <mergeCell ref="AV2:BS2"/>
    <mergeCell ref="AP1:BS1"/>
    <mergeCell ref="A7:A8"/>
    <mergeCell ref="B7:B8"/>
    <mergeCell ref="C7:C8"/>
    <mergeCell ref="F7:F8"/>
    <mergeCell ref="G7:G8"/>
    <mergeCell ref="H7:H8"/>
    <mergeCell ref="AP2:AQ3"/>
    <mergeCell ref="AR2:AR3"/>
    <mergeCell ref="AS2:AS3"/>
    <mergeCell ref="AT2:AT3"/>
    <mergeCell ref="AU2:AU3"/>
    <mergeCell ref="AC1:AK1"/>
    <mergeCell ref="AL2:AN3"/>
    <mergeCell ref="AO2:AO3"/>
    <mergeCell ref="AM1:AO1"/>
    <mergeCell ref="A4:A5"/>
    <mergeCell ref="B4:B5"/>
    <mergeCell ref="C4:C5"/>
    <mergeCell ref="F4:F5"/>
    <mergeCell ref="G4:G5"/>
    <mergeCell ref="Y7:Y8"/>
    <mergeCell ref="V4:V5"/>
    <mergeCell ref="D7:D8"/>
    <mergeCell ref="E4:E5"/>
    <mergeCell ref="E7:E8"/>
    <mergeCell ref="J4:J5"/>
    <mergeCell ref="D4:D5"/>
    <mergeCell ref="V7:V8"/>
    <mergeCell ref="X4:X5"/>
    <mergeCell ref="X7:X8"/>
    <mergeCell ref="W7:W8"/>
    <mergeCell ref="I7:I8"/>
    <mergeCell ref="T4:T5"/>
    <mergeCell ref="L7:L8"/>
    <mergeCell ref="P7:P8"/>
    <mergeCell ref="W4:W5"/>
    <mergeCell ref="Y4:Y5"/>
    <mergeCell ref="AA4:AA5"/>
    <mergeCell ref="U4:U5"/>
    <mergeCell ref="O4:O5"/>
    <mergeCell ref="Q4:Q5"/>
    <mergeCell ref="N4:N5"/>
    <mergeCell ref="P4:P5"/>
    <mergeCell ref="S4:S5"/>
    <mergeCell ref="G3:H3"/>
    <mergeCell ref="AJ3:AK3"/>
    <mergeCell ref="AC2:AC3"/>
    <mergeCell ref="AD2:AG2"/>
    <mergeCell ref="AI2:AK2"/>
    <mergeCell ref="AH2:AH3"/>
    <mergeCell ref="A1:T2"/>
    <mergeCell ref="U1:AB2"/>
    <mergeCell ref="AO7:AO8"/>
    <mergeCell ref="AN7:AN8"/>
    <mergeCell ref="AN4:AN5"/>
    <mergeCell ref="AO4:AO5"/>
    <mergeCell ref="U7:U8"/>
    <mergeCell ref="L4:L5"/>
    <mergeCell ref="K4:K5"/>
    <mergeCell ref="J7:J8"/>
    <mergeCell ref="K7:K8"/>
    <mergeCell ref="H4:H5"/>
    <mergeCell ref="I4:I5"/>
    <mergeCell ref="AA7:AA8"/>
    <mergeCell ref="Z7:Z8"/>
    <mergeCell ref="Z4:Z5"/>
    <mergeCell ref="AB4:AB5"/>
    <mergeCell ref="AB7:AB8"/>
    <mergeCell ref="S9:S10"/>
    <mergeCell ref="T9:T10"/>
    <mergeCell ref="U9:U10"/>
    <mergeCell ref="Q7:Q8"/>
    <mergeCell ref="R7:R8"/>
    <mergeCell ref="M7:M8"/>
    <mergeCell ref="N7:N8"/>
    <mergeCell ref="O7:O8"/>
    <mergeCell ref="R4:R5"/>
    <mergeCell ref="S7:S8"/>
    <mergeCell ref="T7:T8"/>
    <mergeCell ref="M4:M5"/>
    <mergeCell ref="J9:J10"/>
    <mergeCell ref="K9:K10"/>
    <mergeCell ref="L9:L10"/>
    <mergeCell ref="M9:M10"/>
    <mergeCell ref="N9:N10"/>
    <mergeCell ref="O9:O10"/>
    <mergeCell ref="P9:P10"/>
    <mergeCell ref="Q9:Q10"/>
    <mergeCell ref="R9:R10"/>
    <mergeCell ref="A9:A10"/>
    <mergeCell ref="B9:B10"/>
    <mergeCell ref="C9:C10"/>
    <mergeCell ref="D9:D10"/>
    <mergeCell ref="E9:E10"/>
    <mergeCell ref="F9:F10"/>
    <mergeCell ref="G9:G10"/>
    <mergeCell ref="H9:H10"/>
    <mergeCell ref="I9:I10"/>
    <mergeCell ref="V9:V10"/>
    <mergeCell ref="W9:W10"/>
    <mergeCell ref="X9:X10"/>
    <mergeCell ref="Y9:Y10"/>
    <mergeCell ref="Z9:Z10"/>
    <mergeCell ref="AA9:AA10"/>
    <mergeCell ref="AB9:AB10"/>
    <mergeCell ref="AN9:AN10"/>
    <mergeCell ref="AO9:AO10"/>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AB13:AB14"/>
    <mergeCell ref="AN13:AN14"/>
    <mergeCell ref="AO13:AO14"/>
    <mergeCell ref="S13:S14"/>
    <mergeCell ref="T13:T14"/>
    <mergeCell ref="U13:U14"/>
    <mergeCell ref="V13:V14"/>
    <mergeCell ref="W13:W14"/>
    <mergeCell ref="X13:X14"/>
    <mergeCell ref="Y13:Y14"/>
    <mergeCell ref="Z13:Z14"/>
    <mergeCell ref="AA13:AA14"/>
  </mergeCells>
  <conditionalFormatting sqref="AC17">
    <cfRule type="containsText" dxfId="1068" priority="4" operator="containsText" text="BAJA">
      <formula>NOT(ISERROR(SEARCH("BAJA",AC17)))</formula>
    </cfRule>
    <cfRule type="containsText" dxfId="1067" priority="5" operator="containsText" text="MEDIA">
      <formula>NOT(ISERROR(SEARCH("MEDIA",AC17)))</formula>
    </cfRule>
    <cfRule type="containsText" dxfId="1066" priority="6" operator="containsText" text="ALTA">
      <formula>NOT(ISERROR(SEARCH("ALTA",AC17)))</formula>
    </cfRule>
  </conditionalFormatting>
  <conditionalFormatting sqref="AC7:AK7 AL12:AM12">
    <cfRule type="containsText" dxfId="1065" priority="1371" operator="containsText" text="MEDIA">
      <formula>NOT(ISERROR(SEARCH("MEDIA",AC7)))</formula>
    </cfRule>
    <cfRule type="containsText" dxfId="1064" priority="1372" operator="containsText" text="ALTA">
      <formula>NOT(ISERROR(SEARCH("ALTA",AC7)))</formula>
    </cfRule>
  </conditionalFormatting>
  <conditionalFormatting sqref="AI4:AI14">
    <cfRule type="containsText" dxfId="1063" priority="18" operator="containsText" text="MEDIA">
      <formula>NOT(ISERROR(SEARCH("MEDIA",AI4)))</formula>
    </cfRule>
    <cfRule type="containsText" dxfId="1062" priority="19" operator="containsText" text="ALTA">
      <formula>NOT(ISERROR(SEARCH("ALTA",AI4)))</formula>
    </cfRule>
    <cfRule type="containsText" dxfId="1061" priority="17" operator="containsText" text="BAJA">
      <formula>NOT(ISERROR(SEARCH("BAJA",AI4)))</formula>
    </cfRule>
  </conditionalFormatting>
  <conditionalFormatting sqref="AI17">
    <cfRule type="containsText" dxfId="1060" priority="14" operator="containsText" text="BAJA">
      <formula>NOT(ISERROR(SEARCH("BAJA",AI17)))</formula>
    </cfRule>
    <cfRule type="containsText" dxfId="1059" priority="15" operator="containsText" text="MEDIA">
      <formula>NOT(ISERROR(SEARCH("MEDIA",AI17)))</formula>
    </cfRule>
    <cfRule type="containsText" dxfId="1058" priority="16" operator="containsText" text="ALTA">
      <formula>NOT(ISERROR(SEARCH("ALTA",AI17)))</formula>
    </cfRule>
  </conditionalFormatting>
  <conditionalFormatting sqref="AI15:AK16">
    <cfRule type="containsText" dxfId="1057" priority="29" operator="containsText" text="BAJA">
      <formula>NOT(ISERROR(SEARCH("BAJA",AI15)))</formula>
    </cfRule>
    <cfRule type="containsText" dxfId="1056" priority="30" operator="containsText" text="MEDIA">
      <formula>NOT(ISERROR(SEARCH("MEDIA",AI15)))</formula>
    </cfRule>
    <cfRule type="containsText" dxfId="1055" priority="31" operator="containsText" text="ALTA">
      <formula>NOT(ISERROR(SEARCH("ALTA",AI15)))</formula>
    </cfRule>
  </conditionalFormatting>
  <conditionalFormatting sqref="AL11:AL16">
    <cfRule type="containsText" dxfId="1054" priority="172" operator="containsText" text="ALTA">
      <formula>NOT(ISERROR(SEARCH("ALTA",AL11)))</formula>
    </cfRule>
    <cfRule type="containsText" dxfId="1053" priority="171" operator="containsText" text="MEDIA">
      <formula>NOT(ISERROR(SEARCH("MEDIA",AL11)))</formula>
    </cfRule>
    <cfRule type="containsText" dxfId="1052" priority="170" operator="containsText" text="BAJA">
      <formula>NOT(ISERROR(SEARCH("BAJA",AL11)))</formula>
    </cfRule>
  </conditionalFormatting>
  <conditionalFormatting sqref="AL4:AM4">
    <cfRule type="cellIs" dxfId="1051" priority="1251" operator="between">
      <formula>0%</formula>
      <formula>25%</formula>
    </cfRule>
    <cfRule type="containsText" dxfId="1050" priority="1963" operator="containsText" text="ALTA">
      <formula>NOT(ISERROR(SEARCH("ALTA",AL4)))</formula>
    </cfRule>
    <cfRule type="cellIs" dxfId="1049" priority="1248" operator="greaterThan">
      <formula>75%</formula>
    </cfRule>
    <cfRule type="cellIs" dxfId="1048" priority="1249" operator="between">
      <formula>51%</formula>
      <formula>75%</formula>
    </cfRule>
    <cfRule type="cellIs" dxfId="1047" priority="1250" operator="between">
      <formula>26%</formula>
      <formula>50%</formula>
    </cfRule>
    <cfRule type="containsText" dxfId="1046" priority="1961" operator="containsText" text="BAJA">
      <formula>NOT(ISERROR(SEARCH("BAJA",AL4)))</formula>
    </cfRule>
    <cfRule type="containsText" dxfId="1045" priority="1962" operator="containsText" text="MEDIA">
      <formula>NOT(ISERROR(SEARCH("MEDIA",AL4)))</formula>
    </cfRule>
  </conditionalFormatting>
  <conditionalFormatting sqref="AL5:AM10 AC15">
    <cfRule type="containsText" dxfId="1044" priority="20" operator="containsText" text="BAJA">
      <formula>NOT(ISERROR(SEARCH("BAJA",AC5)))</formula>
    </cfRule>
    <cfRule type="containsText" dxfId="1043" priority="22" operator="containsText" text="ALTA">
      <formula>NOT(ISERROR(SEARCH("ALTA",AC5)))</formula>
    </cfRule>
    <cfRule type="containsText" dxfId="1042" priority="21" operator="containsText" text="MEDIA">
      <formula>NOT(ISERROR(SEARCH("MEDIA",AC5)))</formula>
    </cfRule>
  </conditionalFormatting>
  <conditionalFormatting sqref="AL12:AM12 AC7:AK7">
    <cfRule type="containsText" dxfId="1041" priority="1370" operator="containsText" text="BAJA">
      <formula>NOT(ISERROR(SEARCH("BAJA",AC7)))</formula>
    </cfRule>
  </conditionalFormatting>
  <conditionalFormatting sqref="AL17:AM17">
    <cfRule type="containsText" dxfId="1040" priority="13" operator="containsText" text="ALTA">
      <formula>NOT(ISERROR(SEARCH("ALTA",AL17)))</formula>
    </cfRule>
    <cfRule type="containsText" dxfId="1039" priority="11" operator="containsText" text="BAJA">
      <formula>NOT(ISERROR(SEARCH("BAJA",AL17)))</formula>
    </cfRule>
    <cfRule type="containsText" dxfId="1038" priority="12" operator="containsText" text="MEDIA">
      <formula>NOT(ISERROR(SEARCH("MEDIA",AL17)))</formula>
    </cfRule>
  </conditionalFormatting>
  <conditionalFormatting sqref="AM5:AM16">
    <cfRule type="cellIs" dxfId="1037" priority="157" operator="between">
      <formula>51%</formula>
      <formula>75%</formula>
    </cfRule>
    <cfRule type="cellIs" dxfId="1036" priority="156" operator="greaterThan">
      <formula>75%</formula>
    </cfRule>
    <cfRule type="cellIs" dxfId="1035" priority="159" operator="between">
      <formula>0%</formula>
      <formula>25%</formula>
    </cfRule>
    <cfRule type="cellIs" dxfId="1034" priority="158" operator="between">
      <formula>26%</formula>
      <formula>50%</formula>
    </cfRule>
  </conditionalFormatting>
  <conditionalFormatting sqref="AM11">
    <cfRule type="containsText" dxfId="1033" priority="379" operator="containsText" text="MEDIA">
      <formula>NOT(ISERROR(SEARCH("MEDIA",AM11)))</formula>
    </cfRule>
    <cfRule type="containsText" dxfId="1032" priority="380" operator="containsText" text="ALTA">
      <formula>NOT(ISERROR(SEARCH("ALTA",AM11)))</formula>
    </cfRule>
    <cfRule type="containsText" dxfId="1031" priority="378" operator="containsText" text="BAJA">
      <formula>NOT(ISERROR(SEARCH("BAJA",AM11)))</formula>
    </cfRule>
  </conditionalFormatting>
  <conditionalFormatting sqref="AM13:AM16">
    <cfRule type="containsText" dxfId="1030" priority="162" operator="containsText" text="ALTA">
      <formula>NOT(ISERROR(SEARCH("ALTA",AM13)))</formula>
    </cfRule>
    <cfRule type="containsText" dxfId="1029" priority="161" operator="containsText" text="MEDIA">
      <formula>NOT(ISERROR(SEARCH("MEDIA",AM13)))</formula>
    </cfRule>
    <cfRule type="containsText" dxfId="1028" priority="160" operator="containsText" text="BAJA">
      <formula>NOT(ISERROR(SEARCH("BAJA",AM13)))</formula>
    </cfRule>
  </conditionalFormatting>
  <conditionalFormatting sqref="AM17">
    <cfRule type="cellIs" dxfId="1027" priority="10" operator="between">
      <formula>0%</formula>
      <formula>25%</formula>
    </cfRule>
    <cfRule type="cellIs" dxfId="1026" priority="7" operator="greaterThan">
      <formula>75%</formula>
    </cfRule>
    <cfRule type="cellIs" dxfId="1025" priority="9" operator="between">
      <formula>26%</formula>
      <formula>50%</formula>
    </cfRule>
    <cfRule type="cellIs" dxfId="1024" priority="8" operator="between">
      <formula>51%</formula>
      <formula>75%</formula>
    </cfRule>
  </conditionalFormatting>
  <conditionalFormatting sqref="AP15:AQ17">
    <cfRule type="containsText" dxfId="1023" priority="2" operator="containsText" text="MEDIA">
      <formula>NOT(ISERROR(SEARCH("MEDIA",AP15)))</formula>
    </cfRule>
    <cfRule type="containsText" dxfId="1022" priority="1" operator="containsText" text="BAJA">
      <formula>NOT(ISERROR(SEARCH("BAJA",AP15)))</formula>
    </cfRule>
    <cfRule type="containsText" dxfId="1021" priority="3" operator="containsText" text="ALTA">
      <formula>NOT(ISERROR(SEARCH("ALTA",AP15)))</formula>
    </cfRule>
  </conditionalFormatting>
  <dataValidations count="3">
    <dataValidation type="list" allowBlank="1" showInputMessage="1" showErrorMessage="1" sqref="AJ15:AJ16 A4:A15 A17" xr:uid="{00000000-0002-0000-0500-000000000000}">
      <formula1>"SI,NO"</formula1>
    </dataValidation>
    <dataValidation type="list" allowBlank="1" showInputMessage="1" showErrorMessage="1" sqref="AI4:AI17" xr:uid="{00000000-0002-0000-0500-000004000000}">
      <formula1>"Confiable,No confiable"</formula1>
    </dataValidation>
    <dataValidation type="list" allowBlank="1" showInputMessage="1" showErrorMessage="1" sqref="AF4:AF17" xr:uid="{00000000-0002-0000-0500-000001000000}">
      <formula1>"Manual,Automático"</formula1>
    </dataValidation>
  </dataValidations>
  <hyperlinks>
    <hyperlink ref="AX4" r:id="rId1" xr:uid="{1DE484A4-5E2B-4514-8C69-44E167966A31}"/>
    <hyperlink ref="AX5" r:id="rId2" xr:uid="{FBFE7F57-F3C7-4095-8B6B-668F39366FE7}"/>
    <hyperlink ref="AX6" r:id="rId3" xr:uid="{98FF8BCE-5B14-48F2-BC77-B951DB2BDC34}"/>
    <hyperlink ref="AX8" r:id="rId4" xr:uid="{D74742FE-AA3E-478D-9E8D-131C5AD82AFE}"/>
    <hyperlink ref="AX9" r:id="rId5" xr:uid="{D8D4714B-1870-4E43-A723-2367E26F3D2C}"/>
    <hyperlink ref="AX11" r:id="rId6" xr:uid="{F6E88F84-2649-4C46-8BFC-5D1BA8F7C009}"/>
    <hyperlink ref="AX12" r:id="rId7" display="https://loteriadebogota.com/wp-content/uploads/Seguimiento-Matriz-de-Riesgos-2022-corte-31-12-2022.pdf" xr:uid="{3C65BEC4-FADE-4062-B938-DA3377A1D429}"/>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500-000009000000}">
          <x14:formula1>
            <xm:f>Listas!$J$2:$J$6</xm:f>
          </x14:formula1>
          <xm:sqref>AO9:AO15 AO4:AO7 AO17</xm:sqref>
        </x14:dataValidation>
        <x14:dataValidation type="list" allowBlank="1" showInputMessage="1" showErrorMessage="1" xr:uid="{00000000-0002-0000-0500-00000C000000}">
          <x14:formula1>
            <xm:f>Listas!$N$2:$N$7</xm:f>
          </x14:formula1>
          <xm:sqref>M9:M14 M4:M7 M17</xm:sqref>
        </x14:dataValidation>
        <x14:dataValidation type="list" allowBlank="1" showInputMessage="1" showErrorMessage="1" xr:uid="{00000000-0002-0000-0500-00000D000000}">
          <x14:formula1>
            <xm:f>Listas!$O$2:$O$7</xm:f>
          </x14:formula1>
          <xm:sqref>O9:O14 O4:O7 O17</xm:sqref>
        </x14:dataValidation>
        <x14:dataValidation type="list" allowBlank="1" showInputMessage="1" showErrorMessage="1" xr:uid="{00000000-0002-0000-0500-00000E000000}">
          <x14:formula1>
            <xm:f>Listas!$P$2:$P$7</xm:f>
          </x14:formula1>
          <xm:sqref>Q9:Q14 Q4:Q7 Q17</xm:sqref>
        </x14:dataValidation>
        <x14:dataValidation type="list" allowBlank="1" showInputMessage="1" showErrorMessage="1" xr:uid="{00000000-0002-0000-0500-00000F000000}">
          <x14:formula1>
            <xm:f>Listas!$Q$2:$Q$8</xm:f>
          </x14:formula1>
          <xm:sqref>J9:J14 J4:J7 J17</xm:sqref>
        </x14:dataValidation>
        <x14:dataValidation type="list" allowBlank="1" showInputMessage="1" showErrorMessage="1" xr:uid="{00000000-0002-0000-0500-000005000000}">
          <x14:formula1>
            <xm:f>Listas!$F$2:$F$4</xm:f>
          </x14:formula1>
          <xm:sqref>AD4:AD14 AD17</xm:sqref>
        </x14:dataValidation>
        <x14:dataValidation type="list" allowBlank="1" showInputMessage="1" showErrorMessage="1" xr:uid="{00000000-0002-0000-0500-000006000000}">
          <x14:formula1>
            <xm:f>Listas!$C$2:$C$8</xm:f>
          </x14:formula1>
          <xm:sqref>E4:E14 E17</xm:sqref>
        </x14:dataValidation>
        <x14:dataValidation type="list" allowBlank="1" showInputMessage="1" showErrorMessage="1" xr:uid="{00000000-0002-0000-0500-000007000000}">
          <x14:formula1>
            <xm:f>Listas!$H$2:$H$3</xm:f>
          </x14:formula1>
          <xm:sqref>AJ4:AJ14 AJ17</xm:sqref>
        </x14:dataValidation>
        <x14:dataValidation type="list" allowBlank="1" showInputMessage="1" showErrorMessage="1" xr:uid="{00000000-0002-0000-0500-00000A000000}">
          <x14:formula1>
            <xm:f>Listas!$B$2:$B$7</xm:f>
          </x14:formula1>
          <xm:sqref>D4:D14 D17</xm:sqref>
        </x14:dataValidation>
        <x14:dataValidation type="list" allowBlank="1" showInputMessage="1" showErrorMessage="1" xr:uid="{00000000-0002-0000-0500-00000B000000}">
          <x14:formula1>
            <xm:f>Listas!$G$2:$G$11</xm:f>
          </x14:formula1>
          <xm:sqref>C4:C14 C17</xm:sqref>
        </x14:dataValidation>
        <x14:dataValidation type="list" allowBlank="1" showInputMessage="1" showErrorMessage="1" xr:uid="{00000000-0002-0000-0500-000010000000}">
          <x14:formula1>
            <xm:f>Listas!$K$2:$K$6</xm:f>
          </x14:formula1>
          <xm:sqref>S4:S14</xm:sqref>
        </x14:dataValidation>
        <x14:dataValidation type="list" allowBlank="1" showInputMessage="1" showErrorMessage="1" xr:uid="{00000000-0002-0000-0500-000011000000}">
          <x14:formula1>
            <xm:f>Listas!$L$2:$L$5</xm:f>
          </x14:formula1>
          <xm:sqref>T4:T14 T17</xm:sqref>
        </x14:dataValidation>
        <x14:dataValidation type="list" allowBlank="1" showInputMessage="1" showErrorMessage="1" xr:uid="{00000000-0002-0000-0500-000012000000}">
          <x14:formula1>
            <xm:f>Listas!$M$2:$M$15</xm:f>
          </x14:formula1>
          <xm:sqref>B4:B17</xm:sqref>
        </x14:dataValidation>
        <x14:dataValidation type="list" allowBlank="1" showInputMessage="1" showErrorMessage="1" xr:uid="{9C3725BC-074F-47AC-AABC-35F17E2CDB4E}">
          <x14:formula1>
            <xm:f>Listas!$R$2:$R$3</xm:f>
          </x14:formula1>
          <xm:sqref>BP4:BP17 BK4:BK17 BF4:BF17</xm:sqref>
        </x14:dataValidation>
        <x14:dataValidation type="list" allowBlank="1" showInputMessage="1" showErrorMessage="1" xr:uid="{6C95778F-D7CE-4E88-A545-2D932019F6A7}">
          <x14:formula1>
            <xm:f>Listas!$K$2:$K$5</xm:f>
          </x14:formula1>
          <xm:sqref>S17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BT11"/>
  <sheetViews>
    <sheetView zoomScale="70" zoomScaleNormal="70" workbookViewId="0">
      <pane ySplit="3" topLeftCell="A9" activePane="bottomLeft" state="frozen"/>
      <selection activeCell="I4" sqref="I4:I5"/>
      <selection pane="bottomLeft" activeCell="G11" sqref="G11"/>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0" style="2" customWidth="1"/>
    <col min="9" max="9" width="43.28515625" style="2" customWidth="1"/>
    <col min="10" max="10" width="14.7109375" style="2" bestFit="1"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customWidth="1"/>
    <col min="26" max="26" width="5.7109375" style="21" hidden="1" customWidth="1"/>
    <col min="27" max="27" width="16.85546875" style="2" bestFit="1" customWidth="1"/>
    <col min="28" max="28" width="5.42578125" style="2" hidden="1" customWidth="1"/>
    <col min="29" max="29" width="51.42578125" style="2" customWidth="1"/>
    <col min="30" max="30" width="56.5703125" style="2" customWidth="1"/>
    <col min="31" max="31" width="34.28515625"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45" width="17" style="4" customWidth="1"/>
    <col min="46" max="46" width="17.42578125" style="3" customWidth="1"/>
    <col min="47" max="47" width="16.140625" style="3" customWidth="1"/>
    <col min="48" max="48" width="21.85546875" style="2" customWidth="1"/>
    <col min="49" max="49" width="14.85546875" style="1" hidden="1" customWidth="1"/>
    <col min="50" max="51" width="36.5703125" style="1" hidden="1" customWidth="1"/>
    <col min="52" max="52" width="14.85546875" style="1" hidden="1" customWidth="1"/>
    <col min="53" max="53" width="53.85546875" style="1" hidden="1" customWidth="1"/>
    <col min="54" max="54" width="20.42578125" style="1" hidden="1" customWidth="1"/>
    <col min="55" max="55" width="14.85546875" style="1" hidden="1" customWidth="1"/>
    <col min="56" max="56" width="47" style="1" hidden="1" customWidth="1"/>
    <col min="57" max="57" width="18.85546875" style="1" hidden="1" customWidth="1"/>
    <col min="58" max="58" width="22" style="1" customWidth="1"/>
    <col min="59" max="59" width="24" style="1" customWidth="1"/>
    <col min="60" max="60" width="15.7109375" style="1" customWidth="1"/>
    <col min="61" max="61" width="28.5703125" style="1" customWidth="1"/>
    <col min="62" max="62" width="26" style="1" customWidth="1"/>
    <col min="63" max="63" width="18.85546875" style="1" customWidth="1"/>
    <col min="64" max="64" width="31.140625" style="1" customWidth="1"/>
    <col min="65" max="65" width="22.5703125" style="1" customWidth="1"/>
    <col min="66" max="66" width="20.7109375" style="1" customWidth="1"/>
    <col min="67" max="67" width="31.140625" style="1" customWidth="1"/>
    <col min="68" max="68" width="11.42578125" style="1"/>
    <col min="69" max="69" width="23.7109375" style="1" customWidth="1"/>
    <col min="70" max="70" width="21" style="1" customWidth="1"/>
    <col min="71" max="71" width="25.28515625" style="1" customWidth="1"/>
    <col min="72" max="72" width="26.7109375" style="1" customWidth="1"/>
    <col min="73" max="245" width="11.42578125" style="1"/>
    <col min="246" max="246" width="21.85546875" style="1" customWidth="1"/>
    <col min="247" max="247" width="13.85546875" style="1" customWidth="1"/>
    <col min="248" max="248" width="38.7109375" style="1" customWidth="1"/>
    <col min="249" max="249" width="3" style="1" bestFit="1" customWidth="1"/>
    <col min="250" max="250" width="32.28515625" style="1" customWidth="1"/>
    <col min="251" max="251" width="46.28515625" style="1" customWidth="1"/>
    <col min="252" max="252" width="19" style="1" customWidth="1"/>
    <col min="253" max="253" width="0" style="1" hidden="1" customWidth="1"/>
    <col min="254" max="254" width="17.7109375" style="1" customWidth="1"/>
    <col min="255" max="255" width="0" style="1" hidden="1" customWidth="1"/>
    <col min="256" max="256" width="22.28515625" style="1" customWidth="1"/>
    <col min="257" max="257" width="5.28515625" style="1" customWidth="1"/>
    <col min="258" max="258" width="36.28515625" style="1" customWidth="1"/>
    <col min="259" max="259" width="5.7109375" style="1" customWidth="1"/>
    <col min="260" max="260" width="0" style="1" hidden="1" customWidth="1"/>
    <col min="261" max="261" width="20.7109375" style="1" customWidth="1"/>
    <col min="262" max="262" width="4.85546875" style="1" customWidth="1"/>
    <col min="263" max="263" width="0" style="1" hidden="1" customWidth="1"/>
    <col min="264" max="264" width="24.7109375" style="1" customWidth="1"/>
    <col min="265" max="265" width="12.28515625" style="1" customWidth="1"/>
    <col min="266" max="266" width="0" style="1" hidden="1" customWidth="1"/>
    <col min="267" max="267" width="3.42578125" style="1" customWidth="1"/>
    <col min="268" max="268" width="0" style="1" hidden="1" customWidth="1"/>
    <col min="269" max="269" width="17.7109375" style="1" customWidth="1"/>
    <col min="270" max="270" width="3.42578125" style="1" customWidth="1"/>
    <col min="271" max="271" width="0" style="1" hidden="1" customWidth="1"/>
    <col min="272" max="272" width="23.7109375" style="1" customWidth="1"/>
    <col min="273" max="273" width="10" style="1" customWidth="1"/>
    <col min="274" max="274" width="0" style="1" hidden="1" customWidth="1"/>
    <col min="275" max="276" width="14.7109375" style="1" customWidth="1"/>
    <col min="277" max="277" width="12.85546875" style="1" customWidth="1"/>
    <col min="278" max="278" width="3.28515625" style="1" customWidth="1"/>
    <col min="279" max="279" width="30.28515625" style="1" customWidth="1"/>
    <col min="280" max="280" width="5" style="1" customWidth="1"/>
    <col min="281" max="281" width="0" style="1" hidden="1" customWidth="1"/>
    <col min="282" max="282" width="14.28515625" style="1" customWidth="1"/>
    <col min="283" max="283" width="5.7109375" style="1" customWidth="1"/>
    <col min="284" max="284" width="0" style="1" hidden="1" customWidth="1"/>
    <col min="285" max="285" width="17.28515625" style="1" customWidth="1"/>
    <col min="286" max="286" width="12.7109375" style="1" customWidth="1"/>
    <col min="287" max="287" width="0" style="1" hidden="1" customWidth="1"/>
    <col min="288" max="288" width="5.28515625" style="1" customWidth="1"/>
    <col min="289" max="289" width="0" style="1" hidden="1" customWidth="1"/>
    <col min="290" max="290" width="17" style="1" customWidth="1"/>
    <col min="291" max="291" width="6.28515625" style="1" customWidth="1"/>
    <col min="292" max="292" width="0" style="1" hidden="1" customWidth="1"/>
    <col min="293" max="293" width="14.28515625" style="1" customWidth="1"/>
    <col min="294" max="294" width="7.5703125" style="1" customWidth="1"/>
    <col min="295" max="295" width="0" style="1" hidden="1" customWidth="1"/>
    <col min="296" max="297" width="14.28515625" style="1" customWidth="1"/>
    <col min="298" max="298" width="20.85546875" style="1" customWidth="1"/>
    <col min="299" max="299" width="14.42578125" style="1" customWidth="1"/>
    <col min="300" max="300" width="15" style="1" customWidth="1"/>
    <col min="301" max="301" width="2.7109375" style="1" customWidth="1"/>
    <col min="302" max="302" width="11.7109375" style="1" customWidth="1"/>
    <col min="303" max="303" width="11.5703125" style="1" customWidth="1"/>
    <col min="304" max="304" width="2.28515625" style="1" customWidth="1"/>
    <col min="305" max="305" width="41" style="1" customWidth="1"/>
    <col min="306" max="306" width="14.28515625" style="1" customWidth="1"/>
    <col min="307" max="308" width="11.5703125" style="1" customWidth="1"/>
    <col min="309" max="309" width="21.85546875" style="1" customWidth="1"/>
    <col min="310" max="501" width="11.42578125" style="1"/>
    <col min="502" max="502" width="21.85546875" style="1" customWidth="1"/>
    <col min="503" max="503" width="13.85546875" style="1" customWidth="1"/>
    <col min="504" max="504" width="38.7109375" style="1" customWidth="1"/>
    <col min="505" max="505" width="3" style="1" bestFit="1" customWidth="1"/>
    <col min="506" max="506" width="32.28515625" style="1" customWidth="1"/>
    <col min="507" max="507" width="46.28515625" style="1" customWidth="1"/>
    <col min="508" max="508" width="19" style="1" customWidth="1"/>
    <col min="509" max="509" width="0" style="1" hidden="1" customWidth="1"/>
    <col min="510" max="510" width="17.7109375" style="1" customWidth="1"/>
    <col min="511" max="511" width="0" style="1" hidden="1" customWidth="1"/>
    <col min="512" max="512" width="22.28515625" style="1" customWidth="1"/>
    <col min="513" max="513" width="5.28515625" style="1" customWidth="1"/>
    <col min="514" max="514" width="36.28515625" style="1" customWidth="1"/>
    <col min="515" max="515" width="5.7109375" style="1" customWidth="1"/>
    <col min="516" max="516" width="0" style="1" hidden="1" customWidth="1"/>
    <col min="517" max="517" width="20.7109375" style="1" customWidth="1"/>
    <col min="518" max="518" width="4.85546875" style="1" customWidth="1"/>
    <col min="519" max="519" width="0" style="1" hidden="1" customWidth="1"/>
    <col min="520" max="520" width="24.7109375" style="1" customWidth="1"/>
    <col min="521" max="521" width="12.28515625" style="1" customWidth="1"/>
    <col min="522" max="522" width="0" style="1" hidden="1" customWidth="1"/>
    <col min="523" max="523" width="3.42578125" style="1" customWidth="1"/>
    <col min="524" max="524" width="0" style="1" hidden="1" customWidth="1"/>
    <col min="525" max="525" width="17.7109375" style="1" customWidth="1"/>
    <col min="526" max="526" width="3.42578125" style="1" customWidth="1"/>
    <col min="527" max="527" width="0" style="1" hidden="1" customWidth="1"/>
    <col min="528" max="528" width="23.7109375" style="1" customWidth="1"/>
    <col min="529" max="529" width="10" style="1" customWidth="1"/>
    <col min="530" max="530" width="0" style="1" hidden="1" customWidth="1"/>
    <col min="531" max="532" width="14.7109375" style="1" customWidth="1"/>
    <col min="533" max="533" width="12.85546875" style="1" customWidth="1"/>
    <col min="534" max="534" width="3.28515625" style="1" customWidth="1"/>
    <col min="535" max="535" width="30.28515625" style="1" customWidth="1"/>
    <col min="536" max="536" width="5" style="1" customWidth="1"/>
    <col min="537" max="537" width="0" style="1" hidden="1" customWidth="1"/>
    <col min="538" max="538" width="14.28515625" style="1" customWidth="1"/>
    <col min="539" max="539" width="5.7109375" style="1" customWidth="1"/>
    <col min="540" max="540" width="0" style="1" hidden="1" customWidth="1"/>
    <col min="541" max="541" width="17.28515625" style="1" customWidth="1"/>
    <col min="542" max="542" width="12.7109375" style="1" customWidth="1"/>
    <col min="543" max="543" width="0" style="1" hidden="1" customWidth="1"/>
    <col min="544" max="544" width="5.28515625" style="1" customWidth="1"/>
    <col min="545" max="545" width="0" style="1" hidden="1" customWidth="1"/>
    <col min="546" max="546" width="17" style="1" customWidth="1"/>
    <col min="547" max="547" width="6.28515625" style="1" customWidth="1"/>
    <col min="548" max="548" width="0" style="1" hidden="1" customWidth="1"/>
    <col min="549" max="549" width="14.28515625" style="1" customWidth="1"/>
    <col min="550" max="550" width="7.5703125" style="1" customWidth="1"/>
    <col min="551" max="551" width="0" style="1" hidden="1" customWidth="1"/>
    <col min="552" max="553" width="14.28515625" style="1" customWidth="1"/>
    <col min="554" max="554" width="20.85546875" style="1" customWidth="1"/>
    <col min="555" max="555" width="14.42578125" style="1" customWidth="1"/>
    <col min="556" max="556" width="15" style="1" customWidth="1"/>
    <col min="557" max="557" width="2.7109375" style="1" customWidth="1"/>
    <col min="558" max="558" width="11.7109375" style="1" customWidth="1"/>
    <col min="559" max="559" width="11.5703125" style="1" customWidth="1"/>
    <col min="560" max="560" width="2.28515625" style="1" customWidth="1"/>
    <col min="561" max="561" width="41" style="1" customWidth="1"/>
    <col min="562" max="562" width="14.28515625" style="1" customWidth="1"/>
    <col min="563" max="564" width="11.5703125" style="1" customWidth="1"/>
    <col min="565" max="565" width="21.85546875" style="1" customWidth="1"/>
    <col min="566" max="757" width="11.42578125" style="1"/>
    <col min="758" max="758" width="21.85546875" style="1" customWidth="1"/>
    <col min="759" max="759" width="13.85546875" style="1" customWidth="1"/>
    <col min="760" max="760" width="38.7109375" style="1" customWidth="1"/>
    <col min="761" max="761" width="3" style="1" bestFit="1" customWidth="1"/>
    <col min="762" max="762" width="32.28515625" style="1" customWidth="1"/>
    <col min="763" max="763" width="46.28515625" style="1" customWidth="1"/>
    <col min="764" max="764" width="19" style="1" customWidth="1"/>
    <col min="765" max="765" width="0" style="1" hidden="1" customWidth="1"/>
    <col min="766" max="766" width="17.7109375" style="1" customWidth="1"/>
    <col min="767" max="767" width="0" style="1" hidden="1" customWidth="1"/>
    <col min="768" max="768" width="22.28515625" style="1" customWidth="1"/>
    <col min="769" max="769" width="5.28515625" style="1" customWidth="1"/>
    <col min="770" max="770" width="36.28515625" style="1" customWidth="1"/>
    <col min="771" max="771" width="5.7109375" style="1" customWidth="1"/>
    <col min="772" max="772" width="0" style="1" hidden="1" customWidth="1"/>
    <col min="773" max="773" width="20.7109375" style="1" customWidth="1"/>
    <col min="774" max="774" width="4.85546875" style="1" customWidth="1"/>
    <col min="775" max="775" width="0" style="1" hidden="1" customWidth="1"/>
    <col min="776" max="776" width="24.7109375" style="1" customWidth="1"/>
    <col min="777" max="777" width="12.28515625" style="1" customWidth="1"/>
    <col min="778" max="778" width="0" style="1" hidden="1" customWidth="1"/>
    <col min="779" max="779" width="3.42578125" style="1" customWidth="1"/>
    <col min="780" max="780" width="0" style="1" hidden="1" customWidth="1"/>
    <col min="781" max="781" width="17.7109375" style="1" customWidth="1"/>
    <col min="782" max="782" width="3.42578125" style="1" customWidth="1"/>
    <col min="783" max="783" width="0" style="1" hidden="1" customWidth="1"/>
    <col min="784" max="784" width="23.7109375" style="1" customWidth="1"/>
    <col min="785" max="785" width="10" style="1" customWidth="1"/>
    <col min="786" max="786" width="0" style="1" hidden="1" customWidth="1"/>
    <col min="787" max="788" width="14.7109375" style="1" customWidth="1"/>
    <col min="789" max="789" width="12.85546875" style="1" customWidth="1"/>
    <col min="790" max="790" width="3.28515625" style="1" customWidth="1"/>
    <col min="791" max="791" width="30.28515625" style="1" customWidth="1"/>
    <col min="792" max="792" width="5" style="1" customWidth="1"/>
    <col min="793" max="793" width="0" style="1" hidden="1" customWidth="1"/>
    <col min="794" max="794" width="14.28515625" style="1" customWidth="1"/>
    <col min="795" max="795" width="5.7109375" style="1" customWidth="1"/>
    <col min="796" max="796" width="0" style="1" hidden="1" customWidth="1"/>
    <col min="797" max="797" width="17.28515625" style="1" customWidth="1"/>
    <col min="798" max="798" width="12.7109375" style="1" customWidth="1"/>
    <col min="799" max="799" width="0" style="1" hidden="1" customWidth="1"/>
    <col min="800" max="800" width="5.28515625" style="1" customWidth="1"/>
    <col min="801" max="801" width="0" style="1" hidden="1" customWidth="1"/>
    <col min="802" max="802" width="17" style="1" customWidth="1"/>
    <col min="803" max="803" width="6.28515625" style="1" customWidth="1"/>
    <col min="804" max="804" width="0" style="1" hidden="1" customWidth="1"/>
    <col min="805" max="805" width="14.28515625" style="1" customWidth="1"/>
    <col min="806" max="806" width="7.5703125" style="1" customWidth="1"/>
    <col min="807" max="807" width="0" style="1" hidden="1" customWidth="1"/>
    <col min="808" max="809" width="14.28515625" style="1" customWidth="1"/>
    <col min="810" max="810" width="20.85546875" style="1" customWidth="1"/>
    <col min="811" max="811" width="14.42578125" style="1" customWidth="1"/>
    <col min="812" max="812" width="15" style="1" customWidth="1"/>
    <col min="813" max="813" width="2.7109375" style="1" customWidth="1"/>
    <col min="814" max="814" width="11.7109375" style="1" customWidth="1"/>
    <col min="815" max="815" width="11.5703125" style="1" customWidth="1"/>
    <col min="816" max="816" width="2.28515625" style="1" customWidth="1"/>
    <col min="817" max="817" width="41" style="1" customWidth="1"/>
    <col min="818" max="818" width="14.28515625" style="1" customWidth="1"/>
    <col min="819" max="820" width="11.5703125" style="1" customWidth="1"/>
    <col min="821" max="821" width="21.85546875" style="1" customWidth="1"/>
    <col min="822" max="1013" width="11.42578125" style="1"/>
    <col min="1014" max="1014" width="21.85546875" style="1" customWidth="1"/>
    <col min="1015" max="1015" width="13.85546875" style="1" customWidth="1"/>
    <col min="1016" max="1016" width="38.7109375" style="1" customWidth="1"/>
    <col min="1017" max="1017" width="3" style="1" bestFit="1" customWidth="1"/>
    <col min="1018" max="1018" width="32.28515625" style="1" customWidth="1"/>
    <col min="1019" max="1019" width="46.28515625" style="1" customWidth="1"/>
    <col min="1020" max="1020" width="19" style="1" customWidth="1"/>
    <col min="1021" max="1021" width="0" style="1" hidden="1" customWidth="1"/>
    <col min="1022" max="1022" width="17.7109375" style="1" customWidth="1"/>
    <col min="1023" max="1023" width="0" style="1" hidden="1" customWidth="1"/>
    <col min="1024" max="1024" width="22.28515625" style="1" customWidth="1"/>
    <col min="1025" max="1025" width="5.28515625" style="1" customWidth="1"/>
    <col min="1026" max="1026" width="36.28515625" style="1" customWidth="1"/>
    <col min="1027" max="1027" width="5.7109375" style="1" customWidth="1"/>
    <col min="1028" max="1028" width="0" style="1" hidden="1" customWidth="1"/>
    <col min="1029" max="1029" width="20.7109375" style="1" customWidth="1"/>
    <col min="1030" max="1030" width="4.85546875" style="1" customWidth="1"/>
    <col min="1031" max="1031" width="0" style="1" hidden="1" customWidth="1"/>
    <col min="1032" max="1032" width="24.7109375" style="1" customWidth="1"/>
    <col min="1033" max="1033" width="12.28515625" style="1" customWidth="1"/>
    <col min="1034" max="1034" width="0" style="1" hidden="1" customWidth="1"/>
    <col min="1035" max="1035" width="3.42578125" style="1" customWidth="1"/>
    <col min="1036" max="1036" width="0" style="1" hidden="1" customWidth="1"/>
    <col min="1037" max="1037" width="17.7109375" style="1" customWidth="1"/>
    <col min="1038" max="1038" width="3.42578125" style="1" customWidth="1"/>
    <col min="1039" max="1039" width="0" style="1" hidden="1" customWidth="1"/>
    <col min="1040" max="1040" width="23.7109375" style="1" customWidth="1"/>
    <col min="1041" max="1041" width="10" style="1" customWidth="1"/>
    <col min="1042" max="1042" width="0" style="1" hidden="1" customWidth="1"/>
    <col min="1043" max="1044" width="14.7109375" style="1" customWidth="1"/>
    <col min="1045" max="1045" width="12.85546875" style="1" customWidth="1"/>
    <col min="1046" max="1046" width="3.28515625" style="1" customWidth="1"/>
    <col min="1047" max="1047" width="30.28515625" style="1" customWidth="1"/>
    <col min="1048" max="1048" width="5" style="1" customWidth="1"/>
    <col min="1049" max="1049" width="0" style="1" hidden="1" customWidth="1"/>
    <col min="1050" max="1050" width="14.28515625" style="1" customWidth="1"/>
    <col min="1051" max="1051" width="5.7109375" style="1" customWidth="1"/>
    <col min="1052" max="1052" width="0" style="1" hidden="1" customWidth="1"/>
    <col min="1053" max="1053" width="17.28515625" style="1" customWidth="1"/>
    <col min="1054" max="1054" width="12.7109375" style="1" customWidth="1"/>
    <col min="1055" max="1055" width="0" style="1" hidden="1" customWidth="1"/>
    <col min="1056" max="1056" width="5.28515625" style="1" customWidth="1"/>
    <col min="1057" max="1057" width="0" style="1" hidden="1" customWidth="1"/>
    <col min="1058" max="1058" width="17" style="1" customWidth="1"/>
    <col min="1059" max="1059" width="6.28515625" style="1" customWidth="1"/>
    <col min="1060" max="1060" width="0" style="1" hidden="1" customWidth="1"/>
    <col min="1061" max="1061" width="14.28515625" style="1" customWidth="1"/>
    <col min="1062" max="1062" width="7.5703125" style="1" customWidth="1"/>
    <col min="1063" max="1063" width="0" style="1" hidden="1" customWidth="1"/>
    <col min="1064" max="1065" width="14.28515625" style="1" customWidth="1"/>
    <col min="1066" max="1066" width="20.85546875" style="1" customWidth="1"/>
    <col min="1067" max="1067" width="14.42578125" style="1" customWidth="1"/>
    <col min="1068" max="1068" width="15" style="1" customWidth="1"/>
    <col min="1069" max="1069" width="2.7109375" style="1" customWidth="1"/>
    <col min="1070" max="1070" width="11.7109375" style="1" customWidth="1"/>
    <col min="1071" max="1071" width="11.5703125" style="1" customWidth="1"/>
    <col min="1072" max="1072" width="2.28515625" style="1" customWidth="1"/>
    <col min="1073" max="1073" width="41" style="1" customWidth="1"/>
    <col min="1074" max="1074" width="14.28515625" style="1" customWidth="1"/>
    <col min="1075" max="1076" width="11.5703125" style="1" customWidth="1"/>
    <col min="1077" max="1077" width="21.85546875" style="1" customWidth="1"/>
    <col min="1078" max="1269" width="11.42578125" style="1"/>
    <col min="1270" max="1270" width="21.85546875" style="1" customWidth="1"/>
    <col min="1271" max="1271" width="13.85546875" style="1" customWidth="1"/>
    <col min="1272" max="1272" width="38.7109375" style="1" customWidth="1"/>
    <col min="1273" max="1273" width="3" style="1" bestFit="1" customWidth="1"/>
    <col min="1274" max="1274" width="32.28515625" style="1" customWidth="1"/>
    <col min="1275" max="1275" width="46.28515625" style="1" customWidth="1"/>
    <col min="1276" max="1276" width="19" style="1" customWidth="1"/>
    <col min="1277" max="1277" width="0" style="1" hidden="1" customWidth="1"/>
    <col min="1278" max="1278" width="17.7109375" style="1" customWidth="1"/>
    <col min="1279" max="1279" width="0" style="1" hidden="1" customWidth="1"/>
    <col min="1280" max="1280" width="22.28515625" style="1" customWidth="1"/>
    <col min="1281" max="1281" width="5.28515625" style="1" customWidth="1"/>
    <col min="1282" max="1282" width="36.28515625" style="1" customWidth="1"/>
    <col min="1283" max="1283" width="5.7109375" style="1" customWidth="1"/>
    <col min="1284" max="1284" width="0" style="1" hidden="1" customWidth="1"/>
    <col min="1285" max="1285" width="20.7109375" style="1" customWidth="1"/>
    <col min="1286" max="1286" width="4.85546875" style="1" customWidth="1"/>
    <col min="1287" max="1287" width="0" style="1" hidden="1" customWidth="1"/>
    <col min="1288" max="1288" width="24.7109375" style="1" customWidth="1"/>
    <col min="1289" max="1289" width="12.28515625" style="1" customWidth="1"/>
    <col min="1290" max="1290" width="0" style="1" hidden="1" customWidth="1"/>
    <col min="1291" max="1291" width="3.42578125" style="1" customWidth="1"/>
    <col min="1292" max="1292" width="0" style="1" hidden="1" customWidth="1"/>
    <col min="1293" max="1293" width="17.7109375" style="1" customWidth="1"/>
    <col min="1294" max="1294" width="3.42578125" style="1" customWidth="1"/>
    <col min="1295" max="1295" width="0" style="1" hidden="1" customWidth="1"/>
    <col min="1296" max="1296" width="23.7109375" style="1" customWidth="1"/>
    <col min="1297" max="1297" width="10" style="1" customWidth="1"/>
    <col min="1298" max="1298" width="0" style="1" hidden="1" customWidth="1"/>
    <col min="1299" max="1300" width="14.7109375" style="1" customWidth="1"/>
    <col min="1301" max="1301" width="12.85546875" style="1" customWidth="1"/>
    <col min="1302" max="1302" width="3.28515625" style="1" customWidth="1"/>
    <col min="1303" max="1303" width="30.28515625" style="1" customWidth="1"/>
    <col min="1304" max="1304" width="5" style="1" customWidth="1"/>
    <col min="1305" max="1305" width="0" style="1" hidden="1" customWidth="1"/>
    <col min="1306" max="1306" width="14.28515625" style="1" customWidth="1"/>
    <col min="1307" max="1307" width="5.7109375" style="1" customWidth="1"/>
    <col min="1308" max="1308" width="0" style="1" hidden="1" customWidth="1"/>
    <col min="1309" max="1309" width="17.28515625" style="1" customWidth="1"/>
    <col min="1310" max="1310" width="12.7109375" style="1" customWidth="1"/>
    <col min="1311" max="1311" width="0" style="1" hidden="1" customWidth="1"/>
    <col min="1312" max="1312" width="5.28515625" style="1" customWidth="1"/>
    <col min="1313" max="1313" width="0" style="1" hidden="1" customWidth="1"/>
    <col min="1314" max="1314" width="17" style="1" customWidth="1"/>
    <col min="1315" max="1315" width="6.28515625" style="1" customWidth="1"/>
    <col min="1316" max="1316" width="0" style="1" hidden="1" customWidth="1"/>
    <col min="1317" max="1317" width="14.28515625" style="1" customWidth="1"/>
    <col min="1318" max="1318" width="7.5703125" style="1" customWidth="1"/>
    <col min="1319" max="1319" width="0" style="1" hidden="1" customWidth="1"/>
    <col min="1320" max="1321" width="14.28515625" style="1" customWidth="1"/>
    <col min="1322" max="1322" width="20.85546875" style="1" customWidth="1"/>
    <col min="1323" max="1323" width="14.42578125" style="1" customWidth="1"/>
    <col min="1324" max="1324" width="15" style="1" customWidth="1"/>
    <col min="1325" max="1325" width="2.7109375" style="1" customWidth="1"/>
    <col min="1326" max="1326" width="11.7109375" style="1" customWidth="1"/>
    <col min="1327" max="1327" width="11.5703125" style="1" customWidth="1"/>
    <col min="1328" max="1328" width="2.28515625" style="1" customWidth="1"/>
    <col min="1329" max="1329" width="41" style="1" customWidth="1"/>
    <col min="1330" max="1330" width="14.28515625" style="1" customWidth="1"/>
    <col min="1331" max="1332" width="11.5703125" style="1" customWidth="1"/>
    <col min="1333" max="1333" width="21.85546875" style="1" customWidth="1"/>
    <col min="1334" max="1525" width="11.42578125" style="1"/>
    <col min="1526" max="1526" width="21.85546875" style="1" customWidth="1"/>
    <col min="1527" max="1527" width="13.85546875" style="1" customWidth="1"/>
    <col min="1528" max="1528" width="38.7109375" style="1" customWidth="1"/>
    <col min="1529" max="1529" width="3" style="1" bestFit="1" customWidth="1"/>
    <col min="1530" max="1530" width="32.28515625" style="1" customWidth="1"/>
    <col min="1531" max="1531" width="46.28515625" style="1" customWidth="1"/>
    <col min="1532" max="1532" width="19" style="1" customWidth="1"/>
    <col min="1533" max="1533" width="0" style="1" hidden="1" customWidth="1"/>
    <col min="1534" max="1534" width="17.7109375" style="1" customWidth="1"/>
    <col min="1535" max="1535" width="0" style="1" hidden="1" customWidth="1"/>
    <col min="1536" max="1536" width="22.28515625" style="1" customWidth="1"/>
    <col min="1537" max="1537" width="5.28515625" style="1" customWidth="1"/>
    <col min="1538" max="1538" width="36.28515625" style="1" customWidth="1"/>
    <col min="1539" max="1539" width="5.7109375" style="1" customWidth="1"/>
    <col min="1540" max="1540" width="0" style="1" hidden="1" customWidth="1"/>
    <col min="1541" max="1541" width="20.7109375" style="1" customWidth="1"/>
    <col min="1542" max="1542" width="4.85546875" style="1" customWidth="1"/>
    <col min="1543" max="1543" width="0" style="1" hidden="1" customWidth="1"/>
    <col min="1544" max="1544" width="24.7109375" style="1" customWidth="1"/>
    <col min="1545" max="1545" width="12.28515625" style="1" customWidth="1"/>
    <col min="1546" max="1546" width="0" style="1" hidden="1" customWidth="1"/>
    <col min="1547" max="1547" width="3.42578125" style="1" customWidth="1"/>
    <col min="1548" max="1548" width="0" style="1" hidden="1" customWidth="1"/>
    <col min="1549" max="1549" width="17.7109375" style="1" customWidth="1"/>
    <col min="1550" max="1550" width="3.42578125" style="1" customWidth="1"/>
    <col min="1551" max="1551" width="0" style="1" hidden="1" customWidth="1"/>
    <col min="1552" max="1552" width="23.7109375" style="1" customWidth="1"/>
    <col min="1553" max="1553" width="10" style="1" customWidth="1"/>
    <col min="1554" max="1554" width="0" style="1" hidden="1" customWidth="1"/>
    <col min="1555" max="1556" width="14.7109375" style="1" customWidth="1"/>
    <col min="1557" max="1557" width="12.85546875" style="1" customWidth="1"/>
    <col min="1558" max="1558" width="3.28515625" style="1" customWidth="1"/>
    <col min="1559" max="1559" width="30.28515625" style="1" customWidth="1"/>
    <col min="1560" max="1560" width="5" style="1" customWidth="1"/>
    <col min="1561" max="1561" width="0" style="1" hidden="1" customWidth="1"/>
    <col min="1562" max="1562" width="14.28515625" style="1" customWidth="1"/>
    <col min="1563" max="1563" width="5.7109375" style="1" customWidth="1"/>
    <col min="1564" max="1564" width="0" style="1" hidden="1" customWidth="1"/>
    <col min="1565" max="1565" width="17.28515625" style="1" customWidth="1"/>
    <col min="1566" max="1566" width="12.7109375" style="1" customWidth="1"/>
    <col min="1567" max="1567" width="0" style="1" hidden="1" customWidth="1"/>
    <col min="1568" max="1568" width="5.28515625" style="1" customWidth="1"/>
    <col min="1569" max="1569" width="0" style="1" hidden="1" customWidth="1"/>
    <col min="1570" max="1570" width="17" style="1" customWidth="1"/>
    <col min="1571" max="1571" width="6.28515625" style="1" customWidth="1"/>
    <col min="1572" max="1572" width="0" style="1" hidden="1" customWidth="1"/>
    <col min="1573" max="1573" width="14.28515625" style="1" customWidth="1"/>
    <col min="1574" max="1574" width="7.5703125" style="1" customWidth="1"/>
    <col min="1575" max="1575" width="0" style="1" hidden="1" customWidth="1"/>
    <col min="1576" max="1577" width="14.28515625" style="1" customWidth="1"/>
    <col min="1578" max="1578" width="20.85546875" style="1" customWidth="1"/>
    <col min="1579" max="1579" width="14.42578125" style="1" customWidth="1"/>
    <col min="1580" max="1580" width="15" style="1" customWidth="1"/>
    <col min="1581" max="1581" width="2.7109375" style="1" customWidth="1"/>
    <col min="1582" max="1582" width="11.7109375" style="1" customWidth="1"/>
    <col min="1583" max="1583" width="11.5703125" style="1" customWidth="1"/>
    <col min="1584" max="1584" width="2.28515625" style="1" customWidth="1"/>
    <col min="1585" max="1585" width="41" style="1" customWidth="1"/>
    <col min="1586" max="1586" width="14.28515625" style="1" customWidth="1"/>
    <col min="1587" max="1588" width="11.5703125" style="1" customWidth="1"/>
    <col min="1589" max="1589" width="21.85546875" style="1" customWidth="1"/>
    <col min="1590" max="1781" width="11.42578125" style="1"/>
    <col min="1782" max="1782" width="21.85546875" style="1" customWidth="1"/>
    <col min="1783" max="1783" width="13.85546875" style="1" customWidth="1"/>
    <col min="1784" max="1784" width="38.7109375" style="1" customWidth="1"/>
    <col min="1785" max="1785" width="3" style="1" bestFit="1" customWidth="1"/>
    <col min="1786" max="1786" width="32.28515625" style="1" customWidth="1"/>
    <col min="1787" max="1787" width="46.28515625" style="1" customWidth="1"/>
    <col min="1788" max="1788" width="19" style="1" customWidth="1"/>
    <col min="1789" max="1789" width="0" style="1" hidden="1" customWidth="1"/>
    <col min="1790" max="1790" width="17.7109375" style="1" customWidth="1"/>
    <col min="1791" max="1791" width="0" style="1" hidden="1" customWidth="1"/>
    <col min="1792" max="1792" width="22.28515625" style="1" customWidth="1"/>
    <col min="1793" max="1793" width="5.28515625" style="1" customWidth="1"/>
    <col min="1794" max="1794" width="36.28515625" style="1" customWidth="1"/>
    <col min="1795" max="1795" width="5.7109375" style="1" customWidth="1"/>
    <col min="1796" max="1796" width="0" style="1" hidden="1" customWidth="1"/>
    <col min="1797" max="1797" width="20.7109375" style="1" customWidth="1"/>
    <col min="1798" max="1798" width="4.85546875" style="1" customWidth="1"/>
    <col min="1799" max="1799" width="0" style="1" hidden="1" customWidth="1"/>
    <col min="1800" max="1800" width="24.7109375" style="1" customWidth="1"/>
    <col min="1801" max="1801" width="12.28515625" style="1" customWidth="1"/>
    <col min="1802" max="1802" width="0" style="1" hidden="1" customWidth="1"/>
    <col min="1803" max="1803" width="3.42578125" style="1" customWidth="1"/>
    <col min="1804" max="1804" width="0" style="1" hidden="1" customWidth="1"/>
    <col min="1805" max="1805" width="17.7109375" style="1" customWidth="1"/>
    <col min="1806" max="1806" width="3.42578125" style="1" customWidth="1"/>
    <col min="1807" max="1807" width="0" style="1" hidden="1" customWidth="1"/>
    <col min="1808" max="1808" width="23.7109375" style="1" customWidth="1"/>
    <col min="1809" max="1809" width="10" style="1" customWidth="1"/>
    <col min="1810" max="1810" width="0" style="1" hidden="1" customWidth="1"/>
    <col min="1811" max="1812" width="14.7109375" style="1" customWidth="1"/>
    <col min="1813" max="1813" width="12.85546875" style="1" customWidth="1"/>
    <col min="1814" max="1814" width="3.28515625" style="1" customWidth="1"/>
    <col min="1815" max="1815" width="30.28515625" style="1" customWidth="1"/>
    <col min="1816" max="1816" width="5" style="1" customWidth="1"/>
    <col min="1817" max="1817" width="0" style="1" hidden="1" customWidth="1"/>
    <col min="1818" max="1818" width="14.28515625" style="1" customWidth="1"/>
    <col min="1819" max="1819" width="5.7109375" style="1" customWidth="1"/>
    <col min="1820" max="1820" width="0" style="1" hidden="1" customWidth="1"/>
    <col min="1821" max="1821" width="17.28515625" style="1" customWidth="1"/>
    <col min="1822" max="1822" width="12.7109375" style="1" customWidth="1"/>
    <col min="1823" max="1823" width="0" style="1" hidden="1" customWidth="1"/>
    <col min="1824" max="1824" width="5.28515625" style="1" customWidth="1"/>
    <col min="1825" max="1825" width="0" style="1" hidden="1" customWidth="1"/>
    <col min="1826" max="1826" width="17" style="1" customWidth="1"/>
    <col min="1827" max="1827" width="6.28515625" style="1" customWidth="1"/>
    <col min="1828" max="1828" width="0" style="1" hidden="1" customWidth="1"/>
    <col min="1829" max="1829" width="14.28515625" style="1" customWidth="1"/>
    <col min="1830" max="1830" width="7.5703125" style="1" customWidth="1"/>
    <col min="1831" max="1831" width="0" style="1" hidden="1" customWidth="1"/>
    <col min="1832" max="1833" width="14.28515625" style="1" customWidth="1"/>
    <col min="1834" max="1834" width="20.85546875" style="1" customWidth="1"/>
    <col min="1835" max="1835" width="14.42578125" style="1" customWidth="1"/>
    <col min="1836" max="1836" width="15" style="1" customWidth="1"/>
    <col min="1837" max="1837" width="2.7109375" style="1" customWidth="1"/>
    <col min="1838" max="1838" width="11.7109375" style="1" customWidth="1"/>
    <col min="1839" max="1839" width="11.5703125" style="1" customWidth="1"/>
    <col min="1840" max="1840" width="2.28515625" style="1" customWidth="1"/>
    <col min="1841" max="1841" width="41" style="1" customWidth="1"/>
    <col min="1842" max="1842" width="14.28515625" style="1" customWidth="1"/>
    <col min="1843" max="1844" width="11.5703125" style="1" customWidth="1"/>
    <col min="1845" max="1845" width="21.85546875" style="1" customWidth="1"/>
    <col min="1846" max="2037" width="11.42578125" style="1"/>
    <col min="2038" max="2038" width="21.85546875" style="1" customWidth="1"/>
    <col min="2039" max="2039" width="13.85546875" style="1" customWidth="1"/>
    <col min="2040" max="2040" width="38.7109375" style="1" customWidth="1"/>
    <col min="2041" max="2041" width="3" style="1" bestFit="1" customWidth="1"/>
    <col min="2042" max="2042" width="32.28515625" style="1" customWidth="1"/>
    <col min="2043" max="2043" width="46.28515625" style="1" customWidth="1"/>
    <col min="2044" max="2044" width="19" style="1" customWidth="1"/>
    <col min="2045" max="2045" width="0" style="1" hidden="1" customWidth="1"/>
    <col min="2046" max="2046" width="17.7109375" style="1" customWidth="1"/>
    <col min="2047" max="2047" width="0" style="1" hidden="1" customWidth="1"/>
    <col min="2048" max="2048" width="22.28515625" style="1" customWidth="1"/>
    <col min="2049" max="2049" width="5.28515625" style="1" customWidth="1"/>
    <col min="2050" max="2050" width="36.28515625" style="1" customWidth="1"/>
    <col min="2051" max="2051" width="5.7109375" style="1" customWidth="1"/>
    <col min="2052" max="2052" width="0" style="1" hidden="1" customWidth="1"/>
    <col min="2053" max="2053" width="20.7109375" style="1" customWidth="1"/>
    <col min="2054" max="2054" width="4.85546875" style="1" customWidth="1"/>
    <col min="2055" max="2055" width="0" style="1" hidden="1" customWidth="1"/>
    <col min="2056" max="2056" width="24.7109375" style="1" customWidth="1"/>
    <col min="2057" max="2057" width="12.28515625" style="1" customWidth="1"/>
    <col min="2058" max="2058" width="0" style="1" hidden="1" customWidth="1"/>
    <col min="2059" max="2059" width="3.42578125" style="1" customWidth="1"/>
    <col min="2060" max="2060" width="0" style="1" hidden="1" customWidth="1"/>
    <col min="2061" max="2061" width="17.7109375" style="1" customWidth="1"/>
    <col min="2062" max="2062" width="3.42578125" style="1" customWidth="1"/>
    <col min="2063" max="2063" width="0" style="1" hidden="1" customWidth="1"/>
    <col min="2064" max="2064" width="23.7109375" style="1" customWidth="1"/>
    <col min="2065" max="2065" width="10" style="1" customWidth="1"/>
    <col min="2066" max="2066" width="0" style="1" hidden="1" customWidth="1"/>
    <col min="2067" max="2068" width="14.7109375" style="1" customWidth="1"/>
    <col min="2069" max="2069" width="12.85546875" style="1" customWidth="1"/>
    <col min="2070" max="2070" width="3.28515625" style="1" customWidth="1"/>
    <col min="2071" max="2071" width="30.28515625" style="1" customWidth="1"/>
    <col min="2072" max="2072" width="5" style="1" customWidth="1"/>
    <col min="2073" max="2073" width="0" style="1" hidden="1" customWidth="1"/>
    <col min="2074" max="2074" width="14.28515625" style="1" customWidth="1"/>
    <col min="2075" max="2075" width="5.7109375" style="1" customWidth="1"/>
    <col min="2076" max="2076" width="0" style="1" hidden="1" customWidth="1"/>
    <col min="2077" max="2077" width="17.28515625" style="1" customWidth="1"/>
    <col min="2078" max="2078" width="12.7109375" style="1" customWidth="1"/>
    <col min="2079" max="2079" width="0" style="1" hidden="1" customWidth="1"/>
    <col min="2080" max="2080" width="5.28515625" style="1" customWidth="1"/>
    <col min="2081" max="2081" width="0" style="1" hidden="1" customWidth="1"/>
    <col min="2082" max="2082" width="17" style="1" customWidth="1"/>
    <col min="2083" max="2083" width="6.28515625" style="1" customWidth="1"/>
    <col min="2084" max="2084" width="0" style="1" hidden="1" customWidth="1"/>
    <col min="2085" max="2085" width="14.28515625" style="1" customWidth="1"/>
    <col min="2086" max="2086" width="7.5703125" style="1" customWidth="1"/>
    <col min="2087" max="2087" width="0" style="1" hidden="1" customWidth="1"/>
    <col min="2088" max="2089" width="14.28515625" style="1" customWidth="1"/>
    <col min="2090" max="2090" width="20.85546875" style="1" customWidth="1"/>
    <col min="2091" max="2091" width="14.42578125" style="1" customWidth="1"/>
    <col min="2092" max="2092" width="15" style="1" customWidth="1"/>
    <col min="2093" max="2093" width="2.7109375" style="1" customWidth="1"/>
    <col min="2094" max="2094" width="11.7109375" style="1" customWidth="1"/>
    <col min="2095" max="2095" width="11.5703125" style="1" customWidth="1"/>
    <col min="2096" max="2096" width="2.28515625" style="1" customWidth="1"/>
    <col min="2097" max="2097" width="41" style="1" customWidth="1"/>
    <col min="2098" max="2098" width="14.28515625" style="1" customWidth="1"/>
    <col min="2099" max="2100" width="11.5703125" style="1" customWidth="1"/>
    <col min="2101" max="2101" width="21.85546875" style="1" customWidth="1"/>
    <col min="2102" max="2293" width="11.42578125" style="1"/>
    <col min="2294" max="2294" width="21.85546875" style="1" customWidth="1"/>
    <col min="2295" max="2295" width="13.85546875" style="1" customWidth="1"/>
    <col min="2296" max="2296" width="38.7109375" style="1" customWidth="1"/>
    <col min="2297" max="2297" width="3" style="1" bestFit="1" customWidth="1"/>
    <col min="2298" max="2298" width="32.28515625" style="1" customWidth="1"/>
    <col min="2299" max="2299" width="46.28515625" style="1" customWidth="1"/>
    <col min="2300" max="2300" width="19" style="1" customWidth="1"/>
    <col min="2301" max="2301" width="0" style="1" hidden="1" customWidth="1"/>
    <col min="2302" max="2302" width="17.7109375" style="1" customWidth="1"/>
    <col min="2303" max="2303" width="0" style="1" hidden="1" customWidth="1"/>
    <col min="2304" max="2304" width="22.28515625" style="1" customWidth="1"/>
    <col min="2305" max="2305" width="5.28515625" style="1" customWidth="1"/>
    <col min="2306" max="2306" width="36.28515625" style="1" customWidth="1"/>
    <col min="2307" max="2307" width="5.7109375" style="1" customWidth="1"/>
    <col min="2308" max="2308" width="0" style="1" hidden="1" customWidth="1"/>
    <col min="2309" max="2309" width="20.7109375" style="1" customWidth="1"/>
    <col min="2310" max="2310" width="4.85546875" style="1" customWidth="1"/>
    <col min="2311" max="2311" width="0" style="1" hidden="1" customWidth="1"/>
    <col min="2312" max="2312" width="24.7109375" style="1" customWidth="1"/>
    <col min="2313" max="2313" width="12.28515625" style="1" customWidth="1"/>
    <col min="2314" max="2314" width="0" style="1" hidden="1" customWidth="1"/>
    <col min="2315" max="2315" width="3.42578125" style="1" customWidth="1"/>
    <col min="2316" max="2316" width="0" style="1" hidden="1" customWidth="1"/>
    <col min="2317" max="2317" width="17.7109375" style="1" customWidth="1"/>
    <col min="2318" max="2318" width="3.42578125" style="1" customWidth="1"/>
    <col min="2319" max="2319" width="0" style="1" hidden="1" customWidth="1"/>
    <col min="2320" max="2320" width="23.7109375" style="1" customWidth="1"/>
    <col min="2321" max="2321" width="10" style="1" customWidth="1"/>
    <col min="2322" max="2322" width="0" style="1" hidden="1" customWidth="1"/>
    <col min="2323" max="2324" width="14.7109375" style="1" customWidth="1"/>
    <col min="2325" max="2325" width="12.85546875" style="1" customWidth="1"/>
    <col min="2326" max="2326" width="3.28515625" style="1" customWidth="1"/>
    <col min="2327" max="2327" width="30.28515625" style="1" customWidth="1"/>
    <col min="2328" max="2328" width="5" style="1" customWidth="1"/>
    <col min="2329" max="2329" width="0" style="1" hidden="1" customWidth="1"/>
    <col min="2330" max="2330" width="14.28515625" style="1" customWidth="1"/>
    <col min="2331" max="2331" width="5.7109375" style="1" customWidth="1"/>
    <col min="2332" max="2332" width="0" style="1" hidden="1" customWidth="1"/>
    <col min="2333" max="2333" width="17.28515625" style="1" customWidth="1"/>
    <col min="2334" max="2334" width="12.7109375" style="1" customWidth="1"/>
    <col min="2335" max="2335" width="0" style="1" hidden="1" customWidth="1"/>
    <col min="2336" max="2336" width="5.28515625" style="1" customWidth="1"/>
    <col min="2337" max="2337" width="0" style="1" hidden="1" customWidth="1"/>
    <col min="2338" max="2338" width="17" style="1" customWidth="1"/>
    <col min="2339" max="2339" width="6.28515625" style="1" customWidth="1"/>
    <col min="2340" max="2340" width="0" style="1" hidden="1" customWidth="1"/>
    <col min="2341" max="2341" width="14.28515625" style="1" customWidth="1"/>
    <col min="2342" max="2342" width="7.5703125" style="1" customWidth="1"/>
    <col min="2343" max="2343" width="0" style="1" hidden="1" customWidth="1"/>
    <col min="2344" max="2345" width="14.28515625" style="1" customWidth="1"/>
    <col min="2346" max="2346" width="20.85546875" style="1" customWidth="1"/>
    <col min="2347" max="2347" width="14.42578125" style="1" customWidth="1"/>
    <col min="2348" max="2348" width="15" style="1" customWidth="1"/>
    <col min="2349" max="2349" width="2.7109375" style="1" customWidth="1"/>
    <col min="2350" max="2350" width="11.7109375" style="1" customWidth="1"/>
    <col min="2351" max="2351" width="11.5703125" style="1" customWidth="1"/>
    <col min="2352" max="2352" width="2.28515625" style="1" customWidth="1"/>
    <col min="2353" max="2353" width="41" style="1" customWidth="1"/>
    <col min="2354" max="2354" width="14.28515625" style="1" customWidth="1"/>
    <col min="2355" max="2356" width="11.5703125" style="1" customWidth="1"/>
    <col min="2357" max="2357" width="21.85546875" style="1" customWidth="1"/>
    <col min="2358" max="2549" width="11.42578125" style="1"/>
    <col min="2550" max="2550" width="21.85546875" style="1" customWidth="1"/>
    <col min="2551" max="2551" width="13.85546875" style="1" customWidth="1"/>
    <col min="2552" max="2552" width="38.7109375" style="1" customWidth="1"/>
    <col min="2553" max="2553" width="3" style="1" bestFit="1" customWidth="1"/>
    <col min="2554" max="2554" width="32.28515625" style="1" customWidth="1"/>
    <col min="2555" max="2555" width="46.28515625" style="1" customWidth="1"/>
    <col min="2556" max="2556" width="19" style="1" customWidth="1"/>
    <col min="2557" max="2557" width="0" style="1" hidden="1" customWidth="1"/>
    <col min="2558" max="2558" width="17.7109375" style="1" customWidth="1"/>
    <col min="2559" max="2559" width="0" style="1" hidden="1" customWidth="1"/>
    <col min="2560" max="2560" width="22.28515625" style="1" customWidth="1"/>
    <col min="2561" max="2561" width="5.28515625" style="1" customWidth="1"/>
    <col min="2562" max="2562" width="36.28515625" style="1" customWidth="1"/>
    <col min="2563" max="2563" width="5.7109375" style="1" customWidth="1"/>
    <col min="2564" max="2564" width="0" style="1" hidden="1" customWidth="1"/>
    <col min="2565" max="2565" width="20.7109375" style="1" customWidth="1"/>
    <col min="2566" max="2566" width="4.85546875" style="1" customWidth="1"/>
    <col min="2567" max="2567" width="0" style="1" hidden="1" customWidth="1"/>
    <col min="2568" max="2568" width="24.7109375" style="1" customWidth="1"/>
    <col min="2569" max="2569" width="12.28515625" style="1" customWidth="1"/>
    <col min="2570" max="2570" width="0" style="1" hidden="1" customWidth="1"/>
    <col min="2571" max="2571" width="3.42578125" style="1" customWidth="1"/>
    <col min="2572" max="2572" width="0" style="1" hidden="1" customWidth="1"/>
    <col min="2573" max="2573" width="17.7109375" style="1" customWidth="1"/>
    <col min="2574" max="2574" width="3.42578125" style="1" customWidth="1"/>
    <col min="2575" max="2575" width="0" style="1" hidden="1" customWidth="1"/>
    <col min="2576" max="2576" width="23.7109375" style="1" customWidth="1"/>
    <col min="2577" max="2577" width="10" style="1" customWidth="1"/>
    <col min="2578" max="2578" width="0" style="1" hidden="1" customWidth="1"/>
    <col min="2579" max="2580" width="14.7109375" style="1" customWidth="1"/>
    <col min="2581" max="2581" width="12.85546875" style="1" customWidth="1"/>
    <col min="2582" max="2582" width="3.28515625" style="1" customWidth="1"/>
    <col min="2583" max="2583" width="30.28515625" style="1" customWidth="1"/>
    <col min="2584" max="2584" width="5" style="1" customWidth="1"/>
    <col min="2585" max="2585" width="0" style="1" hidden="1" customWidth="1"/>
    <col min="2586" max="2586" width="14.28515625" style="1" customWidth="1"/>
    <col min="2587" max="2587" width="5.7109375" style="1" customWidth="1"/>
    <col min="2588" max="2588" width="0" style="1" hidden="1" customWidth="1"/>
    <col min="2589" max="2589" width="17.28515625" style="1" customWidth="1"/>
    <col min="2590" max="2590" width="12.7109375" style="1" customWidth="1"/>
    <col min="2591" max="2591" width="0" style="1" hidden="1" customWidth="1"/>
    <col min="2592" max="2592" width="5.28515625" style="1" customWidth="1"/>
    <col min="2593" max="2593" width="0" style="1" hidden="1" customWidth="1"/>
    <col min="2594" max="2594" width="17" style="1" customWidth="1"/>
    <col min="2595" max="2595" width="6.28515625" style="1" customWidth="1"/>
    <col min="2596" max="2596" width="0" style="1" hidden="1" customWidth="1"/>
    <col min="2597" max="2597" width="14.28515625" style="1" customWidth="1"/>
    <col min="2598" max="2598" width="7.5703125" style="1" customWidth="1"/>
    <col min="2599" max="2599" width="0" style="1" hidden="1" customWidth="1"/>
    <col min="2600" max="2601" width="14.28515625" style="1" customWidth="1"/>
    <col min="2602" max="2602" width="20.85546875" style="1" customWidth="1"/>
    <col min="2603" max="2603" width="14.42578125" style="1" customWidth="1"/>
    <col min="2604" max="2604" width="15" style="1" customWidth="1"/>
    <col min="2605" max="2605" width="2.7109375" style="1" customWidth="1"/>
    <col min="2606" max="2606" width="11.7109375" style="1" customWidth="1"/>
    <col min="2607" max="2607" width="11.5703125" style="1" customWidth="1"/>
    <col min="2608" max="2608" width="2.28515625" style="1" customWidth="1"/>
    <col min="2609" max="2609" width="41" style="1" customWidth="1"/>
    <col min="2610" max="2610" width="14.28515625" style="1" customWidth="1"/>
    <col min="2611" max="2612" width="11.5703125" style="1" customWidth="1"/>
    <col min="2613" max="2613" width="21.85546875" style="1" customWidth="1"/>
    <col min="2614" max="2805" width="11.42578125" style="1"/>
    <col min="2806" max="2806" width="21.85546875" style="1" customWidth="1"/>
    <col min="2807" max="2807" width="13.85546875" style="1" customWidth="1"/>
    <col min="2808" max="2808" width="38.7109375" style="1" customWidth="1"/>
    <col min="2809" max="2809" width="3" style="1" bestFit="1" customWidth="1"/>
    <col min="2810" max="2810" width="32.28515625" style="1" customWidth="1"/>
    <col min="2811" max="2811" width="46.28515625" style="1" customWidth="1"/>
    <col min="2812" max="2812" width="19" style="1" customWidth="1"/>
    <col min="2813" max="2813" width="0" style="1" hidden="1" customWidth="1"/>
    <col min="2814" max="2814" width="17.7109375" style="1" customWidth="1"/>
    <col min="2815" max="2815" width="0" style="1" hidden="1" customWidth="1"/>
    <col min="2816" max="2816" width="22.28515625" style="1" customWidth="1"/>
    <col min="2817" max="2817" width="5.28515625" style="1" customWidth="1"/>
    <col min="2818" max="2818" width="36.28515625" style="1" customWidth="1"/>
    <col min="2819" max="2819" width="5.7109375" style="1" customWidth="1"/>
    <col min="2820" max="2820" width="0" style="1" hidden="1" customWidth="1"/>
    <col min="2821" max="2821" width="20.7109375" style="1" customWidth="1"/>
    <col min="2822" max="2822" width="4.85546875" style="1" customWidth="1"/>
    <col min="2823" max="2823" width="0" style="1" hidden="1" customWidth="1"/>
    <col min="2824" max="2824" width="24.7109375" style="1" customWidth="1"/>
    <col min="2825" max="2825" width="12.28515625" style="1" customWidth="1"/>
    <col min="2826" max="2826" width="0" style="1" hidden="1" customWidth="1"/>
    <col min="2827" max="2827" width="3.42578125" style="1" customWidth="1"/>
    <col min="2828" max="2828" width="0" style="1" hidden="1" customWidth="1"/>
    <col min="2829" max="2829" width="17.7109375" style="1" customWidth="1"/>
    <col min="2830" max="2830" width="3.42578125" style="1" customWidth="1"/>
    <col min="2831" max="2831" width="0" style="1" hidden="1" customWidth="1"/>
    <col min="2832" max="2832" width="23.7109375" style="1" customWidth="1"/>
    <col min="2833" max="2833" width="10" style="1" customWidth="1"/>
    <col min="2834" max="2834" width="0" style="1" hidden="1" customWidth="1"/>
    <col min="2835" max="2836" width="14.7109375" style="1" customWidth="1"/>
    <col min="2837" max="2837" width="12.85546875" style="1" customWidth="1"/>
    <col min="2838" max="2838" width="3.28515625" style="1" customWidth="1"/>
    <col min="2839" max="2839" width="30.28515625" style="1" customWidth="1"/>
    <col min="2840" max="2840" width="5" style="1" customWidth="1"/>
    <col min="2841" max="2841" width="0" style="1" hidden="1" customWidth="1"/>
    <col min="2842" max="2842" width="14.28515625" style="1" customWidth="1"/>
    <col min="2843" max="2843" width="5.7109375" style="1" customWidth="1"/>
    <col min="2844" max="2844" width="0" style="1" hidden="1" customWidth="1"/>
    <col min="2845" max="2845" width="17.28515625" style="1" customWidth="1"/>
    <col min="2846" max="2846" width="12.7109375" style="1" customWidth="1"/>
    <col min="2847" max="2847" width="0" style="1" hidden="1" customWidth="1"/>
    <col min="2848" max="2848" width="5.28515625" style="1" customWidth="1"/>
    <col min="2849" max="2849" width="0" style="1" hidden="1" customWidth="1"/>
    <col min="2850" max="2850" width="17" style="1" customWidth="1"/>
    <col min="2851" max="2851" width="6.28515625" style="1" customWidth="1"/>
    <col min="2852" max="2852" width="0" style="1" hidden="1" customWidth="1"/>
    <col min="2853" max="2853" width="14.28515625" style="1" customWidth="1"/>
    <col min="2854" max="2854" width="7.5703125" style="1" customWidth="1"/>
    <col min="2855" max="2855" width="0" style="1" hidden="1" customWidth="1"/>
    <col min="2856" max="2857" width="14.28515625" style="1" customWidth="1"/>
    <col min="2858" max="2858" width="20.85546875" style="1" customWidth="1"/>
    <col min="2859" max="2859" width="14.42578125" style="1" customWidth="1"/>
    <col min="2860" max="2860" width="15" style="1" customWidth="1"/>
    <col min="2861" max="2861" width="2.7109375" style="1" customWidth="1"/>
    <col min="2862" max="2862" width="11.7109375" style="1" customWidth="1"/>
    <col min="2863" max="2863" width="11.5703125" style="1" customWidth="1"/>
    <col min="2864" max="2864" width="2.28515625" style="1" customWidth="1"/>
    <col min="2865" max="2865" width="41" style="1" customWidth="1"/>
    <col min="2866" max="2866" width="14.28515625" style="1" customWidth="1"/>
    <col min="2867" max="2868" width="11.5703125" style="1" customWidth="1"/>
    <col min="2869" max="2869" width="21.85546875" style="1" customWidth="1"/>
    <col min="2870" max="3061" width="11.42578125" style="1"/>
    <col min="3062" max="3062" width="21.85546875" style="1" customWidth="1"/>
    <col min="3063" max="3063" width="13.85546875" style="1" customWidth="1"/>
    <col min="3064" max="3064" width="38.7109375" style="1" customWidth="1"/>
    <col min="3065" max="3065" width="3" style="1" bestFit="1" customWidth="1"/>
    <col min="3066" max="3066" width="32.28515625" style="1" customWidth="1"/>
    <col min="3067" max="3067" width="46.28515625" style="1" customWidth="1"/>
    <col min="3068" max="3068" width="19" style="1" customWidth="1"/>
    <col min="3069" max="3069" width="0" style="1" hidden="1" customWidth="1"/>
    <col min="3070" max="3070" width="17.7109375" style="1" customWidth="1"/>
    <col min="3071" max="3071" width="0" style="1" hidden="1" customWidth="1"/>
    <col min="3072" max="3072" width="22.28515625" style="1" customWidth="1"/>
    <col min="3073" max="3073" width="5.28515625" style="1" customWidth="1"/>
    <col min="3074" max="3074" width="36.28515625" style="1" customWidth="1"/>
    <col min="3075" max="3075" width="5.7109375" style="1" customWidth="1"/>
    <col min="3076" max="3076" width="0" style="1" hidden="1" customWidth="1"/>
    <col min="3077" max="3077" width="20.7109375" style="1" customWidth="1"/>
    <col min="3078" max="3078" width="4.85546875" style="1" customWidth="1"/>
    <col min="3079" max="3079" width="0" style="1" hidden="1" customWidth="1"/>
    <col min="3080" max="3080" width="24.7109375" style="1" customWidth="1"/>
    <col min="3081" max="3081" width="12.28515625" style="1" customWidth="1"/>
    <col min="3082" max="3082" width="0" style="1" hidden="1" customWidth="1"/>
    <col min="3083" max="3083" width="3.42578125" style="1" customWidth="1"/>
    <col min="3084" max="3084" width="0" style="1" hidden="1" customWidth="1"/>
    <col min="3085" max="3085" width="17.7109375" style="1" customWidth="1"/>
    <col min="3086" max="3086" width="3.42578125" style="1" customWidth="1"/>
    <col min="3087" max="3087" width="0" style="1" hidden="1" customWidth="1"/>
    <col min="3088" max="3088" width="23.7109375" style="1" customWidth="1"/>
    <col min="3089" max="3089" width="10" style="1" customWidth="1"/>
    <col min="3090" max="3090" width="0" style="1" hidden="1" customWidth="1"/>
    <col min="3091" max="3092" width="14.7109375" style="1" customWidth="1"/>
    <col min="3093" max="3093" width="12.85546875" style="1" customWidth="1"/>
    <col min="3094" max="3094" width="3.28515625" style="1" customWidth="1"/>
    <col min="3095" max="3095" width="30.28515625" style="1" customWidth="1"/>
    <col min="3096" max="3096" width="5" style="1" customWidth="1"/>
    <col min="3097" max="3097" width="0" style="1" hidden="1" customWidth="1"/>
    <col min="3098" max="3098" width="14.28515625" style="1" customWidth="1"/>
    <col min="3099" max="3099" width="5.7109375" style="1" customWidth="1"/>
    <col min="3100" max="3100" width="0" style="1" hidden="1" customWidth="1"/>
    <col min="3101" max="3101" width="17.28515625" style="1" customWidth="1"/>
    <col min="3102" max="3102" width="12.7109375" style="1" customWidth="1"/>
    <col min="3103" max="3103" width="0" style="1" hidden="1" customWidth="1"/>
    <col min="3104" max="3104" width="5.28515625" style="1" customWidth="1"/>
    <col min="3105" max="3105" width="0" style="1" hidden="1" customWidth="1"/>
    <col min="3106" max="3106" width="17" style="1" customWidth="1"/>
    <col min="3107" max="3107" width="6.28515625" style="1" customWidth="1"/>
    <col min="3108" max="3108" width="0" style="1" hidden="1" customWidth="1"/>
    <col min="3109" max="3109" width="14.28515625" style="1" customWidth="1"/>
    <col min="3110" max="3110" width="7.5703125" style="1" customWidth="1"/>
    <col min="3111" max="3111" width="0" style="1" hidden="1" customWidth="1"/>
    <col min="3112" max="3113" width="14.28515625" style="1" customWidth="1"/>
    <col min="3114" max="3114" width="20.85546875" style="1" customWidth="1"/>
    <col min="3115" max="3115" width="14.42578125" style="1" customWidth="1"/>
    <col min="3116" max="3116" width="15" style="1" customWidth="1"/>
    <col min="3117" max="3117" width="2.7109375" style="1" customWidth="1"/>
    <col min="3118" max="3118" width="11.7109375" style="1" customWidth="1"/>
    <col min="3119" max="3119" width="11.5703125" style="1" customWidth="1"/>
    <col min="3120" max="3120" width="2.28515625" style="1" customWidth="1"/>
    <col min="3121" max="3121" width="41" style="1" customWidth="1"/>
    <col min="3122" max="3122" width="14.28515625" style="1" customWidth="1"/>
    <col min="3123" max="3124" width="11.5703125" style="1" customWidth="1"/>
    <col min="3125" max="3125" width="21.85546875" style="1" customWidth="1"/>
    <col min="3126" max="3317" width="11.42578125" style="1"/>
    <col min="3318" max="3318" width="21.85546875" style="1" customWidth="1"/>
    <col min="3319" max="3319" width="13.85546875" style="1" customWidth="1"/>
    <col min="3320" max="3320" width="38.7109375" style="1" customWidth="1"/>
    <col min="3321" max="3321" width="3" style="1" bestFit="1" customWidth="1"/>
    <col min="3322" max="3322" width="32.28515625" style="1" customWidth="1"/>
    <col min="3323" max="3323" width="46.28515625" style="1" customWidth="1"/>
    <col min="3324" max="3324" width="19" style="1" customWidth="1"/>
    <col min="3325" max="3325" width="0" style="1" hidden="1" customWidth="1"/>
    <col min="3326" max="3326" width="17.7109375" style="1" customWidth="1"/>
    <col min="3327" max="3327" width="0" style="1" hidden="1" customWidth="1"/>
    <col min="3328" max="3328" width="22.28515625" style="1" customWidth="1"/>
    <col min="3329" max="3329" width="5.28515625" style="1" customWidth="1"/>
    <col min="3330" max="3330" width="36.28515625" style="1" customWidth="1"/>
    <col min="3331" max="3331" width="5.7109375" style="1" customWidth="1"/>
    <col min="3332" max="3332" width="0" style="1" hidden="1" customWidth="1"/>
    <col min="3333" max="3333" width="20.7109375" style="1" customWidth="1"/>
    <col min="3334" max="3334" width="4.85546875" style="1" customWidth="1"/>
    <col min="3335" max="3335" width="0" style="1" hidden="1" customWidth="1"/>
    <col min="3336" max="3336" width="24.7109375" style="1" customWidth="1"/>
    <col min="3337" max="3337" width="12.28515625" style="1" customWidth="1"/>
    <col min="3338" max="3338" width="0" style="1" hidden="1" customWidth="1"/>
    <col min="3339" max="3339" width="3.42578125" style="1" customWidth="1"/>
    <col min="3340" max="3340" width="0" style="1" hidden="1" customWidth="1"/>
    <col min="3341" max="3341" width="17.7109375" style="1" customWidth="1"/>
    <col min="3342" max="3342" width="3.42578125" style="1" customWidth="1"/>
    <col min="3343" max="3343" width="0" style="1" hidden="1" customWidth="1"/>
    <col min="3344" max="3344" width="23.7109375" style="1" customWidth="1"/>
    <col min="3345" max="3345" width="10" style="1" customWidth="1"/>
    <col min="3346" max="3346" width="0" style="1" hidden="1" customWidth="1"/>
    <col min="3347" max="3348" width="14.7109375" style="1" customWidth="1"/>
    <col min="3349" max="3349" width="12.85546875" style="1" customWidth="1"/>
    <col min="3350" max="3350" width="3.28515625" style="1" customWidth="1"/>
    <col min="3351" max="3351" width="30.28515625" style="1" customWidth="1"/>
    <col min="3352" max="3352" width="5" style="1" customWidth="1"/>
    <col min="3353" max="3353" width="0" style="1" hidden="1" customWidth="1"/>
    <col min="3354" max="3354" width="14.28515625" style="1" customWidth="1"/>
    <col min="3355" max="3355" width="5.7109375" style="1" customWidth="1"/>
    <col min="3356" max="3356" width="0" style="1" hidden="1" customWidth="1"/>
    <col min="3357" max="3357" width="17.28515625" style="1" customWidth="1"/>
    <col min="3358" max="3358" width="12.7109375" style="1" customWidth="1"/>
    <col min="3359" max="3359" width="0" style="1" hidden="1" customWidth="1"/>
    <col min="3360" max="3360" width="5.28515625" style="1" customWidth="1"/>
    <col min="3361" max="3361" width="0" style="1" hidden="1" customWidth="1"/>
    <col min="3362" max="3362" width="17" style="1" customWidth="1"/>
    <col min="3363" max="3363" width="6.28515625" style="1" customWidth="1"/>
    <col min="3364" max="3364" width="0" style="1" hidden="1" customWidth="1"/>
    <col min="3365" max="3365" width="14.28515625" style="1" customWidth="1"/>
    <col min="3366" max="3366" width="7.5703125" style="1" customWidth="1"/>
    <col min="3367" max="3367" width="0" style="1" hidden="1" customWidth="1"/>
    <col min="3368" max="3369" width="14.28515625" style="1" customWidth="1"/>
    <col min="3370" max="3370" width="20.85546875" style="1" customWidth="1"/>
    <col min="3371" max="3371" width="14.42578125" style="1" customWidth="1"/>
    <col min="3372" max="3372" width="15" style="1" customWidth="1"/>
    <col min="3373" max="3373" width="2.7109375" style="1" customWidth="1"/>
    <col min="3374" max="3374" width="11.7109375" style="1" customWidth="1"/>
    <col min="3375" max="3375" width="11.5703125" style="1" customWidth="1"/>
    <col min="3376" max="3376" width="2.28515625" style="1" customWidth="1"/>
    <col min="3377" max="3377" width="41" style="1" customWidth="1"/>
    <col min="3378" max="3378" width="14.28515625" style="1" customWidth="1"/>
    <col min="3379" max="3380" width="11.5703125" style="1" customWidth="1"/>
    <col min="3381" max="3381" width="21.85546875" style="1" customWidth="1"/>
    <col min="3382" max="3573" width="11.42578125" style="1"/>
    <col min="3574" max="3574" width="21.85546875" style="1" customWidth="1"/>
    <col min="3575" max="3575" width="13.85546875" style="1" customWidth="1"/>
    <col min="3576" max="3576" width="38.7109375" style="1" customWidth="1"/>
    <col min="3577" max="3577" width="3" style="1" bestFit="1" customWidth="1"/>
    <col min="3578" max="3578" width="32.28515625" style="1" customWidth="1"/>
    <col min="3579" max="3579" width="46.28515625" style="1" customWidth="1"/>
    <col min="3580" max="3580" width="19" style="1" customWidth="1"/>
    <col min="3581" max="3581" width="0" style="1" hidden="1" customWidth="1"/>
    <col min="3582" max="3582" width="17.7109375" style="1" customWidth="1"/>
    <col min="3583" max="3583" width="0" style="1" hidden="1" customWidth="1"/>
    <col min="3584" max="3584" width="22.28515625" style="1" customWidth="1"/>
    <col min="3585" max="3585" width="5.28515625" style="1" customWidth="1"/>
    <col min="3586" max="3586" width="36.28515625" style="1" customWidth="1"/>
    <col min="3587" max="3587" width="5.7109375" style="1" customWidth="1"/>
    <col min="3588" max="3588" width="0" style="1" hidden="1" customWidth="1"/>
    <col min="3589" max="3589" width="20.7109375" style="1" customWidth="1"/>
    <col min="3590" max="3590" width="4.85546875" style="1" customWidth="1"/>
    <col min="3591" max="3591" width="0" style="1" hidden="1" customWidth="1"/>
    <col min="3592" max="3592" width="24.7109375" style="1" customWidth="1"/>
    <col min="3593" max="3593" width="12.28515625" style="1" customWidth="1"/>
    <col min="3594" max="3594" width="0" style="1" hidden="1" customWidth="1"/>
    <col min="3595" max="3595" width="3.42578125" style="1" customWidth="1"/>
    <col min="3596" max="3596" width="0" style="1" hidden="1" customWidth="1"/>
    <col min="3597" max="3597" width="17.7109375" style="1" customWidth="1"/>
    <col min="3598" max="3598" width="3.42578125" style="1" customWidth="1"/>
    <col min="3599" max="3599" width="0" style="1" hidden="1" customWidth="1"/>
    <col min="3600" max="3600" width="23.7109375" style="1" customWidth="1"/>
    <col min="3601" max="3601" width="10" style="1" customWidth="1"/>
    <col min="3602" max="3602" width="0" style="1" hidden="1" customWidth="1"/>
    <col min="3603" max="3604" width="14.7109375" style="1" customWidth="1"/>
    <col min="3605" max="3605" width="12.85546875" style="1" customWidth="1"/>
    <col min="3606" max="3606" width="3.28515625" style="1" customWidth="1"/>
    <col min="3607" max="3607" width="30.28515625" style="1" customWidth="1"/>
    <col min="3608" max="3608" width="5" style="1" customWidth="1"/>
    <col min="3609" max="3609" width="0" style="1" hidden="1" customWidth="1"/>
    <col min="3610" max="3610" width="14.28515625" style="1" customWidth="1"/>
    <col min="3611" max="3611" width="5.7109375" style="1" customWidth="1"/>
    <col min="3612" max="3612" width="0" style="1" hidden="1" customWidth="1"/>
    <col min="3613" max="3613" width="17.28515625" style="1" customWidth="1"/>
    <col min="3614" max="3614" width="12.7109375" style="1" customWidth="1"/>
    <col min="3615" max="3615" width="0" style="1" hidden="1" customWidth="1"/>
    <col min="3616" max="3616" width="5.28515625" style="1" customWidth="1"/>
    <col min="3617" max="3617" width="0" style="1" hidden="1" customWidth="1"/>
    <col min="3618" max="3618" width="17" style="1" customWidth="1"/>
    <col min="3619" max="3619" width="6.28515625" style="1" customWidth="1"/>
    <col min="3620" max="3620" width="0" style="1" hidden="1" customWidth="1"/>
    <col min="3621" max="3621" width="14.28515625" style="1" customWidth="1"/>
    <col min="3622" max="3622" width="7.5703125" style="1" customWidth="1"/>
    <col min="3623" max="3623" width="0" style="1" hidden="1" customWidth="1"/>
    <col min="3624" max="3625" width="14.28515625" style="1" customWidth="1"/>
    <col min="3626" max="3626" width="20.85546875" style="1" customWidth="1"/>
    <col min="3627" max="3627" width="14.42578125" style="1" customWidth="1"/>
    <col min="3628" max="3628" width="15" style="1" customWidth="1"/>
    <col min="3629" max="3629" width="2.7109375" style="1" customWidth="1"/>
    <col min="3630" max="3630" width="11.7109375" style="1" customWidth="1"/>
    <col min="3631" max="3631" width="11.5703125" style="1" customWidth="1"/>
    <col min="3632" max="3632" width="2.28515625" style="1" customWidth="1"/>
    <col min="3633" max="3633" width="41" style="1" customWidth="1"/>
    <col min="3634" max="3634" width="14.28515625" style="1" customWidth="1"/>
    <col min="3635" max="3636" width="11.5703125" style="1" customWidth="1"/>
    <col min="3637" max="3637" width="21.85546875" style="1" customWidth="1"/>
    <col min="3638" max="3829" width="11.42578125" style="1"/>
    <col min="3830" max="3830" width="21.85546875" style="1" customWidth="1"/>
    <col min="3831" max="3831" width="13.85546875" style="1" customWidth="1"/>
    <col min="3832" max="3832" width="38.7109375" style="1" customWidth="1"/>
    <col min="3833" max="3833" width="3" style="1" bestFit="1" customWidth="1"/>
    <col min="3834" max="3834" width="32.28515625" style="1" customWidth="1"/>
    <col min="3835" max="3835" width="46.28515625" style="1" customWidth="1"/>
    <col min="3836" max="3836" width="19" style="1" customWidth="1"/>
    <col min="3837" max="3837" width="0" style="1" hidden="1" customWidth="1"/>
    <col min="3838" max="3838" width="17.7109375" style="1" customWidth="1"/>
    <col min="3839" max="3839" width="0" style="1" hidden="1" customWidth="1"/>
    <col min="3840" max="3840" width="22.28515625" style="1" customWidth="1"/>
    <col min="3841" max="3841" width="5.28515625" style="1" customWidth="1"/>
    <col min="3842" max="3842" width="36.28515625" style="1" customWidth="1"/>
    <col min="3843" max="3843" width="5.7109375" style="1" customWidth="1"/>
    <col min="3844" max="3844" width="0" style="1" hidden="1" customWidth="1"/>
    <col min="3845" max="3845" width="20.7109375" style="1" customWidth="1"/>
    <col min="3846" max="3846" width="4.85546875" style="1" customWidth="1"/>
    <col min="3847" max="3847" width="0" style="1" hidden="1" customWidth="1"/>
    <col min="3848" max="3848" width="24.7109375" style="1" customWidth="1"/>
    <col min="3849" max="3849" width="12.28515625" style="1" customWidth="1"/>
    <col min="3850" max="3850" width="0" style="1" hidden="1" customWidth="1"/>
    <col min="3851" max="3851" width="3.42578125" style="1" customWidth="1"/>
    <col min="3852" max="3852" width="0" style="1" hidden="1" customWidth="1"/>
    <col min="3853" max="3853" width="17.7109375" style="1" customWidth="1"/>
    <col min="3854" max="3854" width="3.42578125" style="1" customWidth="1"/>
    <col min="3855" max="3855" width="0" style="1" hidden="1" customWidth="1"/>
    <col min="3856" max="3856" width="23.7109375" style="1" customWidth="1"/>
    <col min="3857" max="3857" width="10" style="1" customWidth="1"/>
    <col min="3858" max="3858" width="0" style="1" hidden="1" customWidth="1"/>
    <col min="3859" max="3860" width="14.7109375" style="1" customWidth="1"/>
    <col min="3861" max="3861" width="12.85546875" style="1" customWidth="1"/>
    <col min="3862" max="3862" width="3.28515625" style="1" customWidth="1"/>
    <col min="3863" max="3863" width="30.28515625" style="1" customWidth="1"/>
    <col min="3864" max="3864" width="5" style="1" customWidth="1"/>
    <col min="3865" max="3865" width="0" style="1" hidden="1" customWidth="1"/>
    <col min="3866" max="3866" width="14.28515625" style="1" customWidth="1"/>
    <col min="3867" max="3867" width="5.7109375" style="1" customWidth="1"/>
    <col min="3868" max="3868" width="0" style="1" hidden="1" customWidth="1"/>
    <col min="3869" max="3869" width="17.28515625" style="1" customWidth="1"/>
    <col min="3870" max="3870" width="12.7109375" style="1" customWidth="1"/>
    <col min="3871" max="3871" width="0" style="1" hidden="1" customWidth="1"/>
    <col min="3872" max="3872" width="5.28515625" style="1" customWidth="1"/>
    <col min="3873" max="3873" width="0" style="1" hidden="1" customWidth="1"/>
    <col min="3874" max="3874" width="17" style="1" customWidth="1"/>
    <col min="3875" max="3875" width="6.28515625" style="1" customWidth="1"/>
    <col min="3876" max="3876" width="0" style="1" hidden="1" customWidth="1"/>
    <col min="3877" max="3877" width="14.28515625" style="1" customWidth="1"/>
    <col min="3878" max="3878" width="7.5703125" style="1" customWidth="1"/>
    <col min="3879" max="3879" width="0" style="1" hidden="1" customWidth="1"/>
    <col min="3880" max="3881" width="14.28515625" style="1" customWidth="1"/>
    <col min="3882" max="3882" width="20.85546875" style="1" customWidth="1"/>
    <col min="3883" max="3883" width="14.42578125" style="1" customWidth="1"/>
    <col min="3884" max="3884" width="15" style="1" customWidth="1"/>
    <col min="3885" max="3885" width="2.7109375" style="1" customWidth="1"/>
    <col min="3886" max="3886" width="11.7109375" style="1" customWidth="1"/>
    <col min="3887" max="3887" width="11.5703125" style="1" customWidth="1"/>
    <col min="3888" max="3888" width="2.28515625" style="1" customWidth="1"/>
    <col min="3889" max="3889" width="41" style="1" customWidth="1"/>
    <col min="3890" max="3890" width="14.28515625" style="1" customWidth="1"/>
    <col min="3891" max="3892" width="11.5703125" style="1" customWidth="1"/>
    <col min="3893" max="3893" width="21.85546875" style="1" customWidth="1"/>
    <col min="3894" max="4085" width="11.42578125" style="1"/>
    <col min="4086" max="4086" width="21.85546875" style="1" customWidth="1"/>
    <col min="4087" max="4087" width="13.85546875" style="1" customWidth="1"/>
    <col min="4088" max="4088" width="38.7109375" style="1" customWidth="1"/>
    <col min="4089" max="4089" width="3" style="1" bestFit="1" customWidth="1"/>
    <col min="4090" max="4090" width="32.28515625" style="1" customWidth="1"/>
    <col min="4091" max="4091" width="46.28515625" style="1" customWidth="1"/>
    <col min="4092" max="4092" width="19" style="1" customWidth="1"/>
    <col min="4093" max="4093" width="0" style="1" hidden="1" customWidth="1"/>
    <col min="4094" max="4094" width="17.7109375" style="1" customWidth="1"/>
    <col min="4095" max="4095" width="0" style="1" hidden="1" customWidth="1"/>
    <col min="4096" max="4096" width="22.28515625" style="1" customWidth="1"/>
    <col min="4097" max="4097" width="5.28515625" style="1" customWidth="1"/>
    <col min="4098" max="4098" width="36.28515625" style="1" customWidth="1"/>
    <col min="4099" max="4099" width="5.7109375" style="1" customWidth="1"/>
    <col min="4100" max="4100" width="0" style="1" hidden="1" customWidth="1"/>
    <col min="4101" max="4101" width="20.7109375" style="1" customWidth="1"/>
    <col min="4102" max="4102" width="4.85546875" style="1" customWidth="1"/>
    <col min="4103" max="4103" width="0" style="1" hidden="1" customWidth="1"/>
    <col min="4104" max="4104" width="24.7109375" style="1" customWidth="1"/>
    <col min="4105" max="4105" width="12.28515625" style="1" customWidth="1"/>
    <col min="4106" max="4106" width="0" style="1" hidden="1" customWidth="1"/>
    <col min="4107" max="4107" width="3.42578125" style="1" customWidth="1"/>
    <col min="4108" max="4108" width="0" style="1" hidden="1" customWidth="1"/>
    <col min="4109" max="4109" width="17.7109375" style="1" customWidth="1"/>
    <col min="4110" max="4110" width="3.42578125" style="1" customWidth="1"/>
    <col min="4111" max="4111" width="0" style="1" hidden="1" customWidth="1"/>
    <col min="4112" max="4112" width="23.7109375" style="1" customWidth="1"/>
    <col min="4113" max="4113" width="10" style="1" customWidth="1"/>
    <col min="4114" max="4114" width="0" style="1" hidden="1" customWidth="1"/>
    <col min="4115" max="4116" width="14.7109375" style="1" customWidth="1"/>
    <col min="4117" max="4117" width="12.85546875" style="1" customWidth="1"/>
    <col min="4118" max="4118" width="3.28515625" style="1" customWidth="1"/>
    <col min="4119" max="4119" width="30.28515625" style="1" customWidth="1"/>
    <col min="4120" max="4120" width="5" style="1" customWidth="1"/>
    <col min="4121" max="4121" width="0" style="1" hidden="1" customWidth="1"/>
    <col min="4122" max="4122" width="14.28515625" style="1" customWidth="1"/>
    <col min="4123" max="4123" width="5.7109375" style="1" customWidth="1"/>
    <col min="4124" max="4124" width="0" style="1" hidden="1" customWidth="1"/>
    <col min="4125" max="4125" width="17.28515625" style="1" customWidth="1"/>
    <col min="4126" max="4126" width="12.7109375" style="1" customWidth="1"/>
    <col min="4127" max="4127" width="0" style="1" hidden="1" customWidth="1"/>
    <col min="4128" max="4128" width="5.28515625" style="1" customWidth="1"/>
    <col min="4129" max="4129" width="0" style="1" hidden="1" customWidth="1"/>
    <col min="4130" max="4130" width="17" style="1" customWidth="1"/>
    <col min="4131" max="4131" width="6.28515625" style="1" customWidth="1"/>
    <col min="4132" max="4132" width="0" style="1" hidden="1" customWidth="1"/>
    <col min="4133" max="4133" width="14.28515625" style="1" customWidth="1"/>
    <col min="4134" max="4134" width="7.5703125" style="1" customWidth="1"/>
    <col min="4135" max="4135" width="0" style="1" hidden="1" customWidth="1"/>
    <col min="4136" max="4137" width="14.28515625" style="1" customWidth="1"/>
    <col min="4138" max="4138" width="20.85546875" style="1" customWidth="1"/>
    <col min="4139" max="4139" width="14.42578125" style="1" customWidth="1"/>
    <col min="4140" max="4140" width="15" style="1" customWidth="1"/>
    <col min="4141" max="4141" width="2.7109375" style="1" customWidth="1"/>
    <col min="4142" max="4142" width="11.7109375" style="1" customWidth="1"/>
    <col min="4143" max="4143" width="11.5703125" style="1" customWidth="1"/>
    <col min="4144" max="4144" width="2.28515625" style="1" customWidth="1"/>
    <col min="4145" max="4145" width="41" style="1" customWidth="1"/>
    <col min="4146" max="4146" width="14.28515625" style="1" customWidth="1"/>
    <col min="4147" max="4148" width="11.5703125" style="1" customWidth="1"/>
    <col min="4149" max="4149" width="21.85546875" style="1" customWidth="1"/>
    <col min="4150" max="4341" width="11.42578125" style="1"/>
    <col min="4342" max="4342" width="21.85546875" style="1" customWidth="1"/>
    <col min="4343" max="4343" width="13.85546875" style="1" customWidth="1"/>
    <col min="4344" max="4344" width="38.7109375" style="1" customWidth="1"/>
    <col min="4345" max="4345" width="3" style="1" bestFit="1" customWidth="1"/>
    <col min="4346" max="4346" width="32.28515625" style="1" customWidth="1"/>
    <col min="4347" max="4347" width="46.28515625" style="1" customWidth="1"/>
    <col min="4348" max="4348" width="19" style="1" customWidth="1"/>
    <col min="4349" max="4349" width="0" style="1" hidden="1" customWidth="1"/>
    <col min="4350" max="4350" width="17.7109375" style="1" customWidth="1"/>
    <col min="4351" max="4351" width="0" style="1" hidden="1" customWidth="1"/>
    <col min="4352" max="4352" width="22.28515625" style="1" customWidth="1"/>
    <col min="4353" max="4353" width="5.28515625" style="1" customWidth="1"/>
    <col min="4354" max="4354" width="36.28515625" style="1" customWidth="1"/>
    <col min="4355" max="4355" width="5.7109375" style="1" customWidth="1"/>
    <col min="4356" max="4356" width="0" style="1" hidden="1" customWidth="1"/>
    <col min="4357" max="4357" width="20.7109375" style="1" customWidth="1"/>
    <col min="4358" max="4358" width="4.85546875" style="1" customWidth="1"/>
    <col min="4359" max="4359" width="0" style="1" hidden="1" customWidth="1"/>
    <col min="4360" max="4360" width="24.7109375" style="1" customWidth="1"/>
    <col min="4361" max="4361" width="12.28515625" style="1" customWidth="1"/>
    <col min="4362" max="4362" width="0" style="1" hidden="1" customWidth="1"/>
    <col min="4363" max="4363" width="3.42578125" style="1" customWidth="1"/>
    <col min="4364" max="4364" width="0" style="1" hidden="1" customWidth="1"/>
    <col min="4365" max="4365" width="17.7109375" style="1" customWidth="1"/>
    <col min="4366" max="4366" width="3.42578125" style="1" customWidth="1"/>
    <col min="4367" max="4367" width="0" style="1" hidden="1" customWidth="1"/>
    <col min="4368" max="4368" width="23.7109375" style="1" customWidth="1"/>
    <col min="4369" max="4369" width="10" style="1" customWidth="1"/>
    <col min="4370" max="4370" width="0" style="1" hidden="1" customWidth="1"/>
    <col min="4371" max="4372" width="14.7109375" style="1" customWidth="1"/>
    <col min="4373" max="4373" width="12.85546875" style="1" customWidth="1"/>
    <col min="4374" max="4374" width="3.28515625" style="1" customWidth="1"/>
    <col min="4375" max="4375" width="30.28515625" style="1" customWidth="1"/>
    <col min="4376" max="4376" width="5" style="1" customWidth="1"/>
    <col min="4377" max="4377" width="0" style="1" hidden="1" customWidth="1"/>
    <col min="4378" max="4378" width="14.28515625" style="1" customWidth="1"/>
    <col min="4379" max="4379" width="5.7109375" style="1" customWidth="1"/>
    <col min="4380" max="4380" width="0" style="1" hidden="1" customWidth="1"/>
    <col min="4381" max="4381" width="17.28515625" style="1" customWidth="1"/>
    <col min="4382" max="4382" width="12.7109375" style="1" customWidth="1"/>
    <col min="4383" max="4383" width="0" style="1" hidden="1" customWidth="1"/>
    <col min="4384" max="4384" width="5.28515625" style="1" customWidth="1"/>
    <col min="4385" max="4385" width="0" style="1" hidden="1" customWidth="1"/>
    <col min="4386" max="4386" width="17" style="1" customWidth="1"/>
    <col min="4387" max="4387" width="6.28515625" style="1" customWidth="1"/>
    <col min="4388" max="4388" width="0" style="1" hidden="1" customWidth="1"/>
    <col min="4389" max="4389" width="14.28515625" style="1" customWidth="1"/>
    <col min="4390" max="4390" width="7.5703125" style="1" customWidth="1"/>
    <col min="4391" max="4391" width="0" style="1" hidden="1" customWidth="1"/>
    <col min="4392" max="4393" width="14.28515625" style="1" customWidth="1"/>
    <col min="4394" max="4394" width="20.85546875" style="1" customWidth="1"/>
    <col min="4395" max="4395" width="14.42578125" style="1" customWidth="1"/>
    <col min="4396" max="4396" width="15" style="1" customWidth="1"/>
    <col min="4397" max="4397" width="2.7109375" style="1" customWidth="1"/>
    <col min="4398" max="4398" width="11.7109375" style="1" customWidth="1"/>
    <col min="4399" max="4399" width="11.5703125" style="1" customWidth="1"/>
    <col min="4400" max="4400" width="2.28515625" style="1" customWidth="1"/>
    <col min="4401" max="4401" width="41" style="1" customWidth="1"/>
    <col min="4402" max="4402" width="14.28515625" style="1" customWidth="1"/>
    <col min="4403" max="4404" width="11.5703125" style="1" customWidth="1"/>
    <col min="4405" max="4405" width="21.85546875" style="1" customWidth="1"/>
    <col min="4406" max="4597" width="11.42578125" style="1"/>
    <col min="4598" max="4598" width="21.85546875" style="1" customWidth="1"/>
    <col min="4599" max="4599" width="13.85546875" style="1" customWidth="1"/>
    <col min="4600" max="4600" width="38.7109375" style="1" customWidth="1"/>
    <col min="4601" max="4601" width="3" style="1" bestFit="1" customWidth="1"/>
    <col min="4602" max="4602" width="32.28515625" style="1" customWidth="1"/>
    <col min="4603" max="4603" width="46.28515625" style="1" customWidth="1"/>
    <col min="4604" max="4604" width="19" style="1" customWidth="1"/>
    <col min="4605" max="4605" width="0" style="1" hidden="1" customWidth="1"/>
    <col min="4606" max="4606" width="17.7109375" style="1" customWidth="1"/>
    <col min="4607" max="4607" width="0" style="1" hidden="1" customWidth="1"/>
    <col min="4608" max="4608" width="22.28515625" style="1" customWidth="1"/>
    <col min="4609" max="4609" width="5.28515625" style="1" customWidth="1"/>
    <col min="4610" max="4610" width="36.28515625" style="1" customWidth="1"/>
    <col min="4611" max="4611" width="5.7109375" style="1" customWidth="1"/>
    <col min="4612" max="4612" width="0" style="1" hidden="1" customWidth="1"/>
    <col min="4613" max="4613" width="20.7109375" style="1" customWidth="1"/>
    <col min="4614" max="4614" width="4.85546875" style="1" customWidth="1"/>
    <col min="4615" max="4615" width="0" style="1" hidden="1" customWidth="1"/>
    <col min="4616" max="4616" width="24.7109375" style="1" customWidth="1"/>
    <col min="4617" max="4617" width="12.28515625" style="1" customWidth="1"/>
    <col min="4618" max="4618" width="0" style="1" hidden="1" customWidth="1"/>
    <col min="4619" max="4619" width="3.42578125" style="1" customWidth="1"/>
    <col min="4620" max="4620" width="0" style="1" hidden="1" customWidth="1"/>
    <col min="4621" max="4621" width="17.7109375" style="1" customWidth="1"/>
    <col min="4622" max="4622" width="3.42578125" style="1" customWidth="1"/>
    <col min="4623" max="4623" width="0" style="1" hidden="1" customWidth="1"/>
    <col min="4624" max="4624" width="23.7109375" style="1" customWidth="1"/>
    <col min="4625" max="4625" width="10" style="1" customWidth="1"/>
    <col min="4626" max="4626" width="0" style="1" hidden="1" customWidth="1"/>
    <col min="4627" max="4628" width="14.7109375" style="1" customWidth="1"/>
    <col min="4629" max="4629" width="12.85546875" style="1" customWidth="1"/>
    <col min="4630" max="4630" width="3.28515625" style="1" customWidth="1"/>
    <col min="4631" max="4631" width="30.28515625" style="1" customWidth="1"/>
    <col min="4632" max="4632" width="5" style="1" customWidth="1"/>
    <col min="4633" max="4633" width="0" style="1" hidden="1" customWidth="1"/>
    <col min="4634" max="4634" width="14.28515625" style="1" customWidth="1"/>
    <col min="4635" max="4635" width="5.7109375" style="1" customWidth="1"/>
    <col min="4636" max="4636" width="0" style="1" hidden="1" customWidth="1"/>
    <col min="4637" max="4637" width="17.28515625" style="1" customWidth="1"/>
    <col min="4638" max="4638" width="12.7109375" style="1" customWidth="1"/>
    <col min="4639" max="4639" width="0" style="1" hidden="1" customWidth="1"/>
    <col min="4640" max="4640" width="5.28515625" style="1" customWidth="1"/>
    <col min="4641" max="4641" width="0" style="1" hidden="1" customWidth="1"/>
    <col min="4642" max="4642" width="17" style="1" customWidth="1"/>
    <col min="4643" max="4643" width="6.28515625" style="1" customWidth="1"/>
    <col min="4644" max="4644" width="0" style="1" hidden="1" customWidth="1"/>
    <col min="4645" max="4645" width="14.28515625" style="1" customWidth="1"/>
    <col min="4646" max="4646" width="7.5703125" style="1" customWidth="1"/>
    <col min="4647" max="4647" width="0" style="1" hidden="1" customWidth="1"/>
    <col min="4648" max="4649" width="14.28515625" style="1" customWidth="1"/>
    <col min="4650" max="4650" width="20.85546875" style="1" customWidth="1"/>
    <col min="4651" max="4651" width="14.42578125" style="1" customWidth="1"/>
    <col min="4652" max="4652" width="15" style="1" customWidth="1"/>
    <col min="4653" max="4653" width="2.7109375" style="1" customWidth="1"/>
    <col min="4654" max="4654" width="11.7109375" style="1" customWidth="1"/>
    <col min="4655" max="4655" width="11.5703125" style="1" customWidth="1"/>
    <col min="4656" max="4656" width="2.28515625" style="1" customWidth="1"/>
    <col min="4657" max="4657" width="41" style="1" customWidth="1"/>
    <col min="4658" max="4658" width="14.28515625" style="1" customWidth="1"/>
    <col min="4659" max="4660" width="11.5703125" style="1" customWidth="1"/>
    <col min="4661" max="4661" width="21.85546875" style="1" customWidth="1"/>
    <col min="4662" max="4853" width="11.42578125" style="1"/>
    <col min="4854" max="4854" width="21.85546875" style="1" customWidth="1"/>
    <col min="4855" max="4855" width="13.85546875" style="1" customWidth="1"/>
    <col min="4856" max="4856" width="38.7109375" style="1" customWidth="1"/>
    <col min="4857" max="4857" width="3" style="1" bestFit="1" customWidth="1"/>
    <col min="4858" max="4858" width="32.28515625" style="1" customWidth="1"/>
    <col min="4859" max="4859" width="46.28515625" style="1" customWidth="1"/>
    <col min="4860" max="4860" width="19" style="1" customWidth="1"/>
    <col min="4861" max="4861" width="0" style="1" hidden="1" customWidth="1"/>
    <col min="4862" max="4862" width="17.7109375" style="1" customWidth="1"/>
    <col min="4863" max="4863" width="0" style="1" hidden="1" customWidth="1"/>
    <col min="4864" max="4864" width="22.28515625" style="1" customWidth="1"/>
    <col min="4865" max="4865" width="5.28515625" style="1" customWidth="1"/>
    <col min="4866" max="4866" width="36.28515625" style="1" customWidth="1"/>
    <col min="4867" max="4867" width="5.7109375" style="1" customWidth="1"/>
    <col min="4868" max="4868" width="0" style="1" hidden="1" customWidth="1"/>
    <col min="4869" max="4869" width="20.7109375" style="1" customWidth="1"/>
    <col min="4870" max="4870" width="4.85546875" style="1" customWidth="1"/>
    <col min="4871" max="4871" width="0" style="1" hidden="1" customWidth="1"/>
    <col min="4872" max="4872" width="24.7109375" style="1" customWidth="1"/>
    <col min="4873" max="4873" width="12.28515625" style="1" customWidth="1"/>
    <col min="4874" max="4874" width="0" style="1" hidden="1" customWidth="1"/>
    <col min="4875" max="4875" width="3.42578125" style="1" customWidth="1"/>
    <col min="4876" max="4876" width="0" style="1" hidden="1" customWidth="1"/>
    <col min="4877" max="4877" width="17.7109375" style="1" customWidth="1"/>
    <col min="4878" max="4878" width="3.42578125" style="1" customWidth="1"/>
    <col min="4879" max="4879" width="0" style="1" hidden="1" customWidth="1"/>
    <col min="4880" max="4880" width="23.7109375" style="1" customWidth="1"/>
    <col min="4881" max="4881" width="10" style="1" customWidth="1"/>
    <col min="4882" max="4882" width="0" style="1" hidden="1" customWidth="1"/>
    <col min="4883" max="4884" width="14.7109375" style="1" customWidth="1"/>
    <col min="4885" max="4885" width="12.85546875" style="1" customWidth="1"/>
    <col min="4886" max="4886" width="3.28515625" style="1" customWidth="1"/>
    <col min="4887" max="4887" width="30.28515625" style="1" customWidth="1"/>
    <col min="4888" max="4888" width="5" style="1" customWidth="1"/>
    <col min="4889" max="4889" width="0" style="1" hidden="1" customWidth="1"/>
    <col min="4890" max="4890" width="14.28515625" style="1" customWidth="1"/>
    <col min="4891" max="4891" width="5.7109375" style="1" customWidth="1"/>
    <col min="4892" max="4892" width="0" style="1" hidden="1" customWidth="1"/>
    <col min="4893" max="4893" width="17.28515625" style="1" customWidth="1"/>
    <col min="4894" max="4894" width="12.7109375" style="1" customWidth="1"/>
    <col min="4895" max="4895" width="0" style="1" hidden="1" customWidth="1"/>
    <col min="4896" max="4896" width="5.28515625" style="1" customWidth="1"/>
    <col min="4897" max="4897" width="0" style="1" hidden="1" customWidth="1"/>
    <col min="4898" max="4898" width="17" style="1" customWidth="1"/>
    <col min="4899" max="4899" width="6.28515625" style="1" customWidth="1"/>
    <col min="4900" max="4900" width="0" style="1" hidden="1" customWidth="1"/>
    <col min="4901" max="4901" width="14.28515625" style="1" customWidth="1"/>
    <col min="4902" max="4902" width="7.5703125" style="1" customWidth="1"/>
    <col min="4903" max="4903" width="0" style="1" hidden="1" customWidth="1"/>
    <col min="4904" max="4905" width="14.28515625" style="1" customWidth="1"/>
    <col min="4906" max="4906" width="20.85546875" style="1" customWidth="1"/>
    <col min="4907" max="4907" width="14.42578125" style="1" customWidth="1"/>
    <col min="4908" max="4908" width="15" style="1" customWidth="1"/>
    <col min="4909" max="4909" width="2.7109375" style="1" customWidth="1"/>
    <col min="4910" max="4910" width="11.7109375" style="1" customWidth="1"/>
    <col min="4911" max="4911" width="11.5703125" style="1" customWidth="1"/>
    <col min="4912" max="4912" width="2.28515625" style="1" customWidth="1"/>
    <col min="4913" max="4913" width="41" style="1" customWidth="1"/>
    <col min="4914" max="4914" width="14.28515625" style="1" customWidth="1"/>
    <col min="4915" max="4916" width="11.5703125" style="1" customWidth="1"/>
    <col min="4917" max="4917" width="21.85546875" style="1" customWidth="1"/>
    <col min="4918" max="5109" width="11.42578125" style="1"/>
    <col min="5110" max="5110" width="21.85546875" style="1" customWidth="1"/>
    <col min="5111" max="5111" width="13.85546875" style="1" customWidth="1"/>
    <col min="5112" max="5112" width="38.7109375" style="1" customWidth="1"/>
    <col min="5113" max="5113" width="3" style="1" bestFit="1" customWidth="1"/>
    <col min="5114" max="5114" width="32.28515625" style="1" customWidth="1"/>
    <col min="5115" max="5115" width="46.28515625" style="1" customWidth="1"/>
    <col min="5116" max="5116" width="19" style="1" customWidth="1"/>
    <col min="5117" max="5117" width="0" style="1" hidden="1" customWidth="1"/>
    <col min="5118" max="5118" width="17.7109375" style="1" customWidth="1"/>
    <col min="5119" max="5119" width="0" style="1" hidden="1" customWidth="1"/>
    <col min="5120" max="5120" width="22.28515625" style="1" customWidth="1"/>
    <col min="5121" max="5121" width="5.28515625" style="1" customWidth="1"/>
    <col min="5122" max="5122" width="36.28515625" style="1" customWidth="1"/>
    <col min="5123" max="5123" width="5.7109375" style="1" customWidth="1"/>
    <col min="5124" max="5124" width="0" style="1" hidden="1" customWidth="1"/>
    <col min="5125" max="5125" width="20.7109375" style="1" customWidth="1"/>
    <col min="5126" max="5126" width="4.85546875" style="1" customWidth="1"/>
    <col min="5127" max="5127" width="0" style="1" hidden="1" customWidth="1"/>
    <col min="5128" max="5128" width="24.7109375" style="1" customWidth="1"/>
    <col min="5129" max="5129" width="12.28515625" style="1" customWidth="1"/>
    <col min="5130" max="5130" width="0" style="1" hidden="1" customWidth="1"/>
    <col min="5131" max="5131" width="3.42578125" style="1" customWidth="1"/>
    <col min="5132" max="5132" width="0" style="1" hidden="1" customWidth="1"/>
    <col min="5133" max="5133" width="17.7109375" style="1" customWidth="1"/>
    <col min="5134" max="5134" width="3.42578125" style="1" customWidth="1"/>
    <col min="5135" max="5135" width="0" style="1" hidden="1" customWidth="1"/>
    <col min="5136" max="5136" width="23.7109375" style="1" customWidth="1"/>
    <col min="5137" max="5137" width="10" style="1" customWidth="1"/>
    <col min="5138" max="5138" width="0" style="1" hidden="1" customWidth="1"/>
    <col min="5139" max="5140" width="14.7109375" style="1" customWidth="1"/>
    <col min="5141" max="5141" width="12.85546875" style="1" customWidth="1"/>
    <col min="5142" max="5142" width="3.28515625" style="1" customWidth="1"/>
    <col min="5143" max="5143" width="30.28515625" style="1" customWidth="1"/>
    <col min="5144" max="5144" width="5" style="1" customWidth="1"/>
    <col min="5145" max="5145" width="0" style="1" hidden="1" customWidth="1"/>
    <col min="5146" max="5146" width="14.28515625" style="1" customWidth="1"/>
    <col min="5147" max="5147" width="5.7109375" style="1" customWidth="1"/>
    <col min="5148" max="5148" width="0" style="1" hidden="1" customWidth="1"/>
    <col min="5149" max="5149" width="17.28515625" style="1" customWidth="1"/>
    <col min="5150" max="5150" width="12.7109375" style="1" customWidth="1"/>
    <col min="5151" max="5151" width="0" style="1" hidden="1" customWidth="1"/>
    <col min="5152" max="5152" width="5.28515625" style="1" customWidth="1"/>
    <col min="5153" max="5153" width="0" style="1" hidden="1" customWidth="1"/>
    <col min="5154" max="5154" width="17" style="1" customWidth="1"/>
    <col min="5155" max="5155" width="6.28515625" style="1" customWidth="1"/>
    <col min="5156" max="5156" width="0" style="1" hidden="1" customWidth="1"/>
    <col min="5157" max="5157" width="14.28515625" style="1" customWidth="1"/>
    <col min="5158" max="5158" width="7.5703125" style="1" customWidth="1"/>
    <col min="5159" max="5159" width="0" style="1" hidden="1" customWidth="1"/>
    <col min="5160" max="5161" width="14.28515625" style="1" customWidth="1"/>
    <col min="5162" max="5162" width="20.85546875" style="1" customWidth="1"/>
    <col min="5163" max="5163" width="14.42578125" style="1" customWidth="1"/>
    <col min="5164" max="5164" width="15" style="1" customWidth="1"/>
    <col min="5165" max="5165" width="2.7109375" style="1" customWidth="1"/>
    <col min="5166" max="5166" width="11.7109375" style="1" customWidth="1"/>
    <col min="5167" max="5167" width="11.5703125" style="1" customWidth="1"/>
    <col min="5168" max="5168" width="2.28515625" style="1" customWidth="1"/>
    <col min="5169" max="5169" width="41" style="1" customWidth="1"/>
    <col min="5170" max="5170" width="14.28515625" style="1" customWidth="1"/>
    <col min="5171" max="5172" width="11.5703125" style="1" customWidth="1"/>
    <col min="5173" max="5173" width="21.85546875" style="1" customWidth="1"/>
    <col min="5174" max="5365" width="11.42578125" style="1"/>
    <col min="5366" max="5366" width="21.85546875" style="1" customWidth="1"/>
    <col min="5367" max="5367" width="13.85546875" style="1" customWidth="1"/>
    <col min="5368" max="5368" width="38.7109375" style="1" customWidth="1"/>
    <col min="5369" max="5369" width="3" style="1" bestFit="1" customWidth="1"/>
    <col min="5370" max="5370" width="32.28515625" style="1" customWidth="1"/>
    <col min="5371" max="5371" width="46.28515625" style="1" customWidth="1"/>
    <col min="5372" max="5372" width="19" style="1" customWidth="1"/>
    <col min="5373" max="5373" width="0" style="1" hidden="1" customWidth="1"/>
    <col min="5374" max="5374" width="17.7109375" style="1" customWidth="1"/>
    <col min="5375" max="5375" width="0" style="1" hidden="1" customWidth="1"/>
    <col min="5376" max="5376" width="22.28515625" style="1" customWidth="1"/>
    <col min="5377" max="5377" width="5.28515625" style="1" customWidth="1"/>
    <col min="5378" max="5378" width="36.28515625" style="1" customWidth="1"/>
    <col min="5379" max="5379" width="5.7109375" style="1" customWidth="1"/>
    <col min="5380" max="5380" width="0" style="1" hidden="1" customWidth="1"/>
    <col min="5381" max="5381" width="20.7109375" style="1" customWidth="1"/>
    <col min="5382" max="5382" width="4.85546875" style="1" customWidth="1"/>
    <col min="5383" max="5383" width="0" style="1" hidden="1" customWidth="1"/>
    <col min="5384" max="5384" width="24.7109375" style="1" customWidth="1"/>
    <col min="5385" max="5385" width="12.28515625" style="1" customWidth="1"/>
    <col min="5386" max="5386" width="0" style="1" hidden="1" customWidth="1"/>
    <col min="5387" max="5387" width="3.42578125" style="1" customWidth="1"/>
    <col min="5388" max="5388" width="0" style="1" hidden="1" customWidth="1"/>
    <col min="5389" max="5389" width="17.7109375" style="1" customWidth="1"/>
    <col min="5390" max="5390" width="3.42578125" style="1" customWidth="1"/>
    <col min="5391" max="5391" width="0" style="1" hidden="1" customWidth="1"/>
    <col min="5392" max="5392" width="23.7109375" style="1" customWidth="1"/>
    <col min="5393" max="5393" width="10" style="1" customWidth="1"/>
    <col min="5394" max="5394" width="0" style="1" hidden="1" customWidth="1"/>
    <col min="5395" max="5396" width="14.7109375" style="1" customWidth="1"/>
    <col min="5397" max="5397" width="12.85546875" style="1" customWidth="1"/>
    <col min="5398" max="5398" width="3.28515625" style="1" customWidth="1"/>
    <col min="5399" max="5399" width="30.28515625" style="1" customWidth="1"/>
    <col min="5400" max="5400" width="5" style="1" customWidth="1"/>
    <col min="5401" max="5401" width="0" style="1" hidden="1" customWidth="1"/>
    <col min="5402" max="5402" width="14.28515625" style="1" customWidth="1"/>
    <col min="5403" max="5403" width="5.7109375" style="1" customWidth="1"/>
    <col min="5404" max="5404" width="0" style="1" hidden="1" customWidth="1"/>
    <col min="5405" max="5405" width="17.28515625" style="1" customWidth="1"/>
    <col min="5406" max="5406" width="12.7109375" style="1" customWidth="1"/>
    <col min="5407" max="5407" width="0" style="1" hidden="1" customWidth="1"/>
    <col min="5408" max="5408" width="5.28515625" style="1" customWidth="1"/>
    <col min="5409" max="5409" width="0" style="1" hidden="1" customWidth="1"/>
    <col min="5410" max="5410" width="17" style="1" customWidth="1"/>
    <col min="5411" max="5411" width="6.28515625" style="1" customWidth="1"/>
    <col min="5412" max="5412" width="0" style="1" hidden="1" customWidth="1"/>
    <col min="5413" max="5413" width="14.28515625" style="1" customWidth="1"/>
    <col min="5414" max="5414" width="7.5703125" style="1" customWidth="1"/>
    <col min="5415" max="5415" width="0" style="1" hidden="1" customWidth="1"/>
    <col min="5416" max="5417" width="14.28515625" style="1" customWidth="1"/>
    <col min="5418" max="5418" width="20.85546875" style="1" customWidth="1"/>
    <col min="5419" max="5419" width="14.42578125" style="1" customWidth="1"/>
    <col min="5420" max="5420" width="15" style="1" customWidth="1"/>
    <col min="5421" max="5421" width="2.7109375" style="1" customWidth="1"/>
    <col min="5422" max="5422" width="11.7109375" style="1" customWidth="1"/>
    <col min="5423" max="5423" width="11.5703125" style="1" customWidth="1"/>
    <col min="5424" max="5424" width="2.28515625" style="1" customWidth="1"/>
    <col min="5425" max="5425" width="41" style="1" customWidth="1"/>
    <col min="5426" max="5426" width="14.28515625" style="1" customWidth="1"/>
    <col min="5427" max="5428" width="11.5703125" style="1" customWidth="1"/>
    <col min="5429" max="5429" width="21.85546875" style="1" customWidth="1"/>
    <col min="5430" max="5621" width="11.42578125" style="1"/>
    <col min="5622" max="5622" width="21.85546875" style="1" customWidth="1"/>
    <col min="5623" max="5623" width="13.85546875" style="1" customWidth="1"/>
    <col min="5624" max="5624" width="38.7109375" style="1" customWidth="1"/>
    <col min="5625" max="5625" width="3" style="1" bestFit="1" customWidth="1"/>
    <col min="5626" max="5626" width="32.28515625" style="1" customWidth="1"/>
    <col min="5627" max="5627" width="46.28515625" style="1" customWidth="1"/>
    <col min="5628" max="5628" width="19" style="1" customWidth="1"/>
    <col min="5629" max="5629" width="0" style="1" hidden="1" customWidth="1"/>
    <col min="5630" max="5630" width="17.7109375" style="1" customWidth="1"/>
    <col min="5631" max="5631" width="0" style="1" hidden="1" customWidth="1"/>
    <col min="5632" max="5632" width="22.28515625" style="1" customWidth="1"/>
    <col min="5633" max="5633" width="5.28515625" style="1" customWidth="1"/>
    <col min="5634" max="5634" width="36.28515625" style="1" customWidth="1"/>
    <col min="5635" max="5635" width="5.7109375" style="1" customWidth="1"/>
    <col min="5636" max="5636" width="0" style="1" hidden="1" customWidth="1"/>
    <col min="5637" max="5637" width="20.7109375" style="1" customWidth="1"/>
    <col min="5638" max="5638" width="4.85546875" style="1" customWidth="1"/>
    <col min="5639" max="5639" width="0" style="1" hidden="1" customWidth="1"/>
    <col min="5640" max="5640" width="24.7109375" style="1" customWidth="1"/>
    <col min="5641" max="5641" width="12.28515625" style="1" customWidth="1"/>
    <col min="5642" max="5642" width="0" style="1" hidden="1" customWidth="1"/>
    <col min="5643" max="5643" width="3.42578125" style="1" customWidth="1"/>
    <col min="5644" max="5644" width="0" style="1" hidden="1" customWidth="1"/>
    <col min="5645" max="5645" width="17.7109375" style="1" customWidth="1"/>
    <col min="5646" max="5646" width="3.42578125" style="1" customWidth="1"/>
    <col min="5647" max="5647" width="0" style="1" hidden="1" customWidth="1"/>
    <col min="5648" max="5648" width="23.7109375" style="1" customWidth="1"/>
    <col min="5649" max="5649" width="10" style="1" customWidth="1"/>
    <col min="5650" max="5650" width="0" style="1" hidden="1" customWidth="1"/>
    <col min="5651" max="5652" width="14.7109375" style="1" customWidth="1"/>
    <col min="5653" max="5653" width="12.85546875" style="1" customWidth="1"/>
    <col min="5654" max="5654" width="3.28515625" style="1" customWidth="1"/>
    <col min="5655" max="5655" width="30.28515625" style="1" customWidth="1"/>
    <col min="5656" max="5656" width="5" style="1" customWidth="1"/>
    <col min="5657" max="5657" width="0" style="1" hidden="1" customWidth="1"/>
    <col min="5658" max="5658" width="14.28515625" style="1" customWidth="1"/>
    <col min="5659" max="5659" width="5.7109375" style="1" customWidth="1"/>
    <col min="5660" max="5660" width="0" style="1" hidden="1" customWidth="1"/>
    <col min="5661" max="5661" width="17.28515625" style="1" customWidth="1"/>
    <col min="5662" max="5662" width="12.7109375" style="1" customWidth="1"/>
    <col min="5663" max="5663" width="0" style="1" hidden="1" customWidth="1"/>
    <col min="5664" max="5664" width="5.28515625" style="1" customWidth="1"/>
    <col min="5665" max="5665" width="0" style="1" hidden="1" customWidth="1"/>
    <col min="5666" max="5666" width="17" style="1" customWidth="1"/>
    <col min="5667" max="5667" width="6.28515625" style="1" customWidth="1"/>
    <col min="5668" max="5668" width="0" style="1" hidden="1" customWidth="1"/>
    <col min="5669" max="5669" width="14.28515625" style="1" customWidth="1"/>
    <col min="5670" max="5670" width="7.5703125" style="1" customWidth="1"/>
    <col min="5671" max="5671" width="0" style="1" hidden="1" customWidth="1"/>
    <col min="5672" max="5673" width="14.28515625" style="1" customWidth="1"/>
    <col min="5674" max="5674" width="20.85546875" style="1" customWidth="1"/>
    <col min="5675" max="5675" width="14.42578125" style="1" customWidth="1"/>
    <col min="5676" max="5676" width="15" style="1" customWidth="1"/>
    <col min="5677" max="5677" width="2.7109375" style="1" customWidth="1"/>
    <col min="5678" max="5678" width="11.7109375" style="1" customWidth="1"/>
    <col min="5679" max="5679" width="11.5703125" style="1" customWidth="1"/>
    <col min="5680" max="5680" width="2.28515625" style="1" customWidth="1"/>
    <col min="5681" max="5681" width="41" style="1" customWidth="1"/>
    <col min="5682" max="5682" width="14.28515625" style="1" customWidth="1"/>
    <col min="5683" max="5684" width="11.5703125" style="1" customWidth="1"/>
    <col min="5685" max="5685" width="21.85546875" style="1" customWidth="1"/>
    <col min="5686" max="5877" width="11.42578125" style="1"/>
    <col min="5878" max="5878" width="21.85546875" style="1" customWidth="1"/>
    <col min="5879" max="5879" width="13.85546875" style="1" customWidth="1"/>
    <col min="5880" max="5880" width="38.7109375" style="1" customWidth="1"/>
    <col min="5881" max="5881" width="3" style="1" bestFit="1" customWidth="1"/>
    <col min="5882" max="5882" width="32.28515625" style="1" customWidth="1"/>
    <col min="5883" max="5883" width="46.28515625" style="1" customWidth="1"/>
    <col min="5884" max="5884" width="19" style="1" customWidth="1"/>
    <col min="5885" max="5885" width="0" style="1" hidden="1" customWidth="1"/>
    <col min="5886" max="5886" width="17.7109375" style="1" customWidth="1"/>
    <col min="5887" max="5887" width="0" style="1" hidden="1" customWidth="1"/>
    <col min="5888" max="5888" width="22.28515625" style="1" customWidth="1"/>
    <col min="5889" max="5889" width="5.28515625" style="1" customWidth="1"/>
    <col min="5890" max="5890" width="36.28515625" style="1" customWidth="1"/>
    <col min="5891" max="5891" width="5.7109375" style="1" customWidth="1"/>
    <col min="5892" max="5892" width="0" style="1" hidden="1" customWidth="1"/>
    <col min="5893" max="5893" width="20.7109375" style="1" customWidth="1"/>
    <col min="5894" max="5894" width="4.85546875" style="1" customWidth="1"/>
    <col min="5895" max="5895" width="0" style="1" hidden="1" customWidth="1"/>
    <col min="5896" max="5896" width="24.7109375" style="1" customWidth="1"/>
    <col min="5897" max="5897" width="12.28515625" style="1" customWidth="1"/>
    <col min="5898" max="5898" width="0" style="1" hidden="1" customWidth="1"/>
    <col min="5899" max="5899" width="3.42578125" style="1" customWidth="1"/>
    <col min="5900" max="5900" width="0" style="1" hidden="1" customWidth="1"/>
    <col min="5901" max="5901" width="17.7109375" style="1" customWidth="1"/>
    <col min="5902" max="5902" width="3.42578125" style="1" customWidth="1"/>
    <col min="5903" max="5903" width="0" style="1" hidden="1" customWidth="1"/>
    <col min="5904" max="5904" width="23.7109375" style="1" customWidth="1"/>
    <col min="5905" max="5905" width="10" style="1" customWidth="1"/>
    <col min="5906" max="5906" width="0" style="1" hidden="1" customWidth="1"/>
    <col min="5907" max="5908" width="14.7109375" style="1" customWidth="1"/>
    <col min="5909" max="5909" width="12.85546875" style="1" customWidth="1"/>
    <col min="5910" max="5910" width="3.28515625" style="1" customWidth="1"/>
    <col min="5911" max="5911" width="30.28515625" style="1" customWidth="1"/>
    <col min="5912" max="5912" width="5" style="1" customWidth="1"/>
    <col min="5913" max="5913" width="0" style="1" hidden="1" customWidth="1"/>
    <col min="5914" max="5914" width="14.28515625" style="1" customWidth="1"/>
    <col min="5915" max="5915" width="5.7109375" style="1" customWidth="1"/>
    <col min="5916" max="5916" width="0" style="1" hidden="1" customWidth="1"/>
    <col min="5917" max="5917" width="17.28515625" style="1" customWidth="1"/>
    <col min="5918" max="5918" width="12.7109375" style="1" customWidth="1"/>
    <col min="5919" max="5919" width="0" style="1" hidden="1" customWidth="1"/>
    <col min="5920" max="5920" width="5.28515625" style="1" customWidth="1"/>
    <col min="5921" max="5921" width="0" style="1" hidden="1" customWidth="1"/>
    <col min="5922" max="5922" width="17" style="1" customWidth="1"/>
    <col min="5923" max="5923" width="6.28515625" style="1" customWidth="1"/>
    <col min="5924" max="5924" width="0" style="1" hidden="1" customWidth="1"/>
    <col min="5925" max="5925" width="14.28515625" style="1" customWidth="1"/>
    <col min="5926" max="5926" width="7.5703125" style="1" customWidth="1"/>
    <col min="5927" max="5927" width="0" style="1" hidden="1" customWidth="1"/>
    <col min="5928" max="5929" width="14.28515625" style="1" customWidth="1"/>
    <col min="5930" max="5930" width="20.85546875" style="1" customWidth="1"/>
    <col min="5931" max="5931" width="14.42578125" style="1" customWidth="1"/>
    <col min="5932" max="5932" width="15" style="1" customWidth="1"/>
    <col min="5933" max="5933" width="2.7109375" style="1" customWidth="1"/>
    <col min="5934" max="5934" width="11.7109375" style="1" customWidth="1"/>
    <col min="5935" max="5935" width="11.5703125" style="1" customWidth="1"/>
    <col min="5936" max="5936" width="2.28515625" style="1" customWidth="1"/>
    <col min="5937" max="5937" width="41" style="1" customWidth="1"/>
    <col min="5938" max="5938" width="14.28515625" style="1" customWidth="1"/>
    <col min="5939" max="5940" width="11.5703125" style="1" customWidth="1"/>
    <col min="5941" max="5941" width="21.85546875" style="1" customWidth="1"/>
    <col min="5942" max="6133" width="11.42578125" style="1"/>
    <col min="6134" max="6134" width="21.85546875" style="1" customWidth="1"/>
    <col min="6135" max="6135" width="13.85546875" style="1" customWidth="1"/>
    <col min="6136" max="6136" width="38.7109375" style="1" customWidth="1"/>
    <col min="6137" max="6137" width="3" style="1" bestFit="1" customWidth="1"/>
    <col min="6138" max="6138" width="32.28515625" style="1" customWidth="1"/>
    <col min="6139" max="6139" width="46.28515625" style="1" customWidth="1"/>
    <col min="6140" max="6140" width="19" style="1" customWidth="1"/>
    <col min="6141" max="6141" width="0" style="1" hidden="1" customWidth="1"/>
    <col min="6142" max="6142" width="17.7109375" style="1" customWidth="1"/>
    <col min="6143" max="6143" width="0" style="1" hidden="1" customWidth="1"/>
    <col min="6144" max="6144" width="22.28515625" style="1" customWidth="1"/>
    <col min="6145" max="6145" width="5.28515625" style="1" customWidth="1"/>
    <col min="6146" max="6146" width="36.28515625" style="1" customWidth="1"/>
    <col min="6147" max="6147" width="5.7109375" style="1" customWidth="1"/>
    <col min="6148" max="6148" width="0" style="1" hidden="1" customWidth="1"/>
    <col min="6149" max="6149" width="20.7109375" style="1" customWidth="1"/>
    <col min="6150" max="6150" width="4.85546875" style="1" customWidth="1"/>
    <col min="6151" max="6151" width="0" style="1" hidden="1" customWidth="1"/>
    <col min="6152" max="6152" width="24.7109375" style="1" customWidth="1"/>
    <col min="6153" max="6153" width="12.28515625" style="1" customWidth="1"/>
    <col min="6154" max="6154" width="0" style="1" hidden="1" customWidth="1"/>
    <col min="6155" max="6155" width="3.42578125" style="1" customWidth="1"/>
    <col min="6156" max="6156" width="0" style="1" hidden="1" customWidth="1"/>
    <col min="6157" max="6157" width="17.7109375" style="1" customWidth="1"/>
    <col min="6158" max="6158" width="3.42578125" style="1" customWidth="1"/>
    <col min="6159" max="6159" width="0" style="1" hidden="1" customWidth="1"/>
    <col min="6160" max="6160" width="23.7109375" style="1" customWidth="1"/>
    <col min="6161" max="6161" width="10" style="1" customWidth="1"/>
    <col min="6162" max="6162" width="0" style="1" hidden="1" customWidth="1"/>
    <col min="6163" max="6164" width="14.7109375" style="1" customWidth="1"/>
    <col min="6165" max="6165" width="12.85546875" style="1" customWidth="1"/>
    <col min="6166" max="6166" width="3.28515625" style="1" customWidth="1"/>
    <col min="6167" max="6167" width="30.28515625" style="1" customWidth="1"/>
    <col min="6168" max="6168" width="5" style="1" customWidth="1"/>
    <col min="6169" max="6169" width="0" style="1" hidden="1" customWidth="1"/>
    <col min="6170" max="6170" width="14.28515625" style="1" customWidth="1"/>
    <col min="6171" max="6171" width="5.7109375" style="1" customWidth="1"/>
    <col min="6172" max="6172" width="0" style="1" hidden="1" customWidth="1"/>
    <col min="6173" max="6173" width="17.28515625" style="1" customWidth="1"/>
    <col min="6174" max="6174" width="12.7109375" style="1" customWidth="1"/>
    <col min="6175" max="6175" width="0" style="1" hidden="1" customWidth="1"/>
    <col min="6176" max="6176" width="5.28515625" style="1" customWidth="1"/>
    <col min="6177" max="6177" width="0" style="1" hidden="1" customWidth="1"/>
    <col min="6178" max="6178" width="17" style="1" customWidth="1"/>
    <col min="6179" max="6179" width="6.28515625" style="1" customWidth="1"/>
    <col min="6180" max="6180" width="0" style="1" hidden="1" customWidth="1"/>
    <col min="6181" max="6181" width="14.28515625" style="1" customWidth="1"/>
    <col min="6182" max="6182" width="7.5703125" style="1" customWidth="1"/>
    <col min="6183" max="6183" width="0" style="1" hidden="1" customWidth="1"/>
    <col min="6184" max="6185" width="14.28515625" style="1" customWidth="1"/>
    <col min="6186" max="6186" width="20.85546875" style="1" customWidth="1"/>
    <col min="6187" max="6187" width="14.42578125" style="1" customWidth="1"/>
    <col min="6188" max="6188" width="15" style="1" customWidth="1"/>
    <col min="6189" max="6189" width="2.7109375" style="1" customWidth="1"/>
    <col min="6190" max="6190" width="11.7109375" style="1" customWidth="1"/>
    <col min="6191" max="6191" width="11.5703125" style="1" customWidth="1"/>
    <col min="6192" max="6192" width="2.28515625" style="1" customWidth="1"/>
    <col min="6193" max="6193" width="41" style="1" customWidth="1"/>
    <col min="6194" max="6194" width="14.28515625" style="1" customWidth="1"/>
    <col min="6195" max="6196" width="11.5703125" style="1" customWidth="1"/>
    <col min="6197" max="6197" width="21.85546875" style="1" customWidth="1"/>
    <col min="6198" max="6389" width="11.42578125" style="1"/>
    <col min="6390" max="6390" width="21.85546875" style="1" customWidth="1"/>
    <col min="6391" max="6391" width="13.85546875" style="1" customWidth="1"/>
    <col min="6392" max="6392" width="38.7109375" style="1" customWidth="1"/>
    <col min="6393" max="6393" width="3" style="1" bestFit="1" customWidth="1"/>
    <col min="6394" max="6394" width="32.28515625" style="1" customWidth="1"/>
    <col min="6395" max="6395" width="46.28515625" style="1" customWidth="1"/>
    <col min="6396" max="6396" width="19" style="1" customWidth="1"/>
    <col min="6397" max="6397" width="0" style="1" hidden="1" customWidth="1"/>
    <col min="6398" max="6398" width="17.7109375" style="1" customWidth="1"/>
    <col min="6399" max="6399" width="0" style="1" hidden="1" customWidth="1"/>
    <col min="6400" max="6400" width="22.28515625" style="1" customWidth="1"/>
    <col min="6401" max="6401" width="5.28515625" style="1" customWidth="1"/>
    <col min="6402" max="6402" width="36.28515625" style="1" customWidth="1"/>
    <col min="6403" max="6403" width="5.7109375" style="1" customWidth="1"/>
    <col min="6404" max="6404" width="0" style="1" hidden="1" customWidth="1"/>
    <col min="6405" max="6405" width="20.7109375" style="1" customWidth="1"/>
    <col min="6406" max="6406" width="4.85546875" style="1" customWidth="1"/>
    <col min="6407" max="6407" width="0" style="1" hidden="1" customWidth="1"/>
    <col min="6408" max="6408" width="24.7109375" style="1" customWidth="1"/>
    <col min="6409" max="6409" width="12.28515625" style="1" customWidth="1"/>
    <col min="6410" max="6410" width="0" style="1" hidden="1" customWidth="1"/>
    <col min="6411" max="6411" width="3.42578125" style="1" customWidth="1"/>
    <col min="6412" max="6412" width="0" style="1" hidden="1" customWidth="1"/>
    <col min="6413" max="6413" width="17.7109375" style="1" customWidth="1"/>
    <col min="6414" max="6414" width="3.42578125" style="1" customWidth="1"/>
    <col min="6415" max="6415" width="0" style="1" hidden="1" customWidth="1"/>
    <col min="6416" max="6416" width="23.7109375" style="1" customWidth="1"/>
    <col min="6417" max="6417" width="10" style="1" customWidth="1"/>
    <col min="6418" max="6418" width="0" style="1" hidden="1" customWidth="1"/>
    <col min="6419" max="6420" width="14.7109375" style="1" customWidth="1"/>
    <col min="6421" max="6421" width="12.85546875" style="1" customWidth="1"/>
    <col min="6422" max="6422" width="3.28515625" style="1" customWidth="1"/>
    <col min="6423" max="6423" width="30.28515625" style="1" customWidth="1"/>
    <col min="6424" max="6424" width="5" style="1" customWidth="1"/>
    <col min="6425" max="6425" width="0" style="1" hidden="1" customWidth="1"/>
    <col min="6426" max="6426" width="14.28515625" style="1" customWidth="1"/>
    <col min="6427" max="6427" width="5.7109375" style="1" customWidth="1"/>
    <col min="6428" max="6428" width="0" style="1" hidden="1" customWidth="1"/>
    <col min="6429" max="6429" width="17.28515625" style="1" customWidth="1"/>
    <col min="6430" max="6430" width="12.7109375" style="1" customWidth="1"/>
    <col min="6431" max="6431" width="0" style="1" hidden="1" customWidth="1"/>
    <col min="6432" max="6432" width="5.28515625" style="1" customWidth="1"/>
    <col min="6433" max="6433" width="0" style="1" hidden="1" customWidth="1"/>
    <col min="6434" max="6434" width="17" style="1" customWidth="1"/>
    <col min="6435" max="6435" width="6.28515625" style="1" customWidth="1"/>
    <col min="6436" max="6436" width="0" style="1" hidden="1" customWidth="1"/>
    <col min="6437" max="6437" width="14.28515625" style="1" customWidth="1"/>
    <col min="6438" max="6438" width="7.5703125" style="1" customWidth="1"/>
    <col min="6439" max="6439" width="0" style="1" hidden="1" customWidth="1"/>
    <col min="6440" max="6441" width="14.28515625" style="1" customWidth="1"/>
    <col min="6442" max="6442" width="20.85546875" style="1" customWidth="1"/>
    <col min="6443" max="6443" width="14.42578125" style="1" customWidth="1"/>
    <col min="6444" max="6444" width="15" style="1" customWidth="1"/>
    <col min="6445" max="6445" width="2.7109375" style="1" customWidth="1"/>
    <col min="6446" max="6446" width="11.7109375" style="1" customWidth="1"/>
    <col min="6447" max="6447" width="11.5703125" style="1" customWidth="1"/>
    <col min="6448" max="6448" width="2.28515625" style="1" customWidth="1"/>
    <col min="6449" max="6449" width="41" style="1" customWidth="1"/>
    <col min="6450" max="6450" width="14.28515625" style="1" customWidth="1"/>
    <col min="6451" max="6452" width="11.5703125" style="1" customWidth="1"/>
    <col min="6453" max="6453" width="21.85546875" style="1" customWidth="1"/>
    <col min="6454" max="6645" width="11.42578125" style="1"/>
    <col min="6646" max="6646" width="21.85546875" style="1" customWidth="1"/>
    <col min="6647" max="6647" width="13.85546875" style="1" customWidth="1"/>
    <col min="6648" max="6648" width="38.7109375" style="1" customWidth="1"/>
    <col min="6649" max="6649" width="3" style="1" bestFit="1" customWidth="1"/>
    <col min="6650" max="6650" width="32.28515625" style="1" customWidth="1"/>
    <col min="6651" max="6651" width="46.28515625" style="1" customWidth="1"/>
    <col min="6652" max="6652" width="19" style="1" customWidth="1"/>
    <col min="6653" max="6653" width="0" style="1" hidden="1" customWidth="1"/>
    <col min="6654" max="6654" width="17.7109375" style="1" customWidth="1"/>
    <col min="6655" max="6655" width="0" style="1" hidden="1" customWidth="1"/>
    <col min="6656" max="6656" width="22.28515625" style="1" customWidth="1"/>
    <col min="6657" max="6657" width="5.28515625" style="1" customWidth="1"/>
    <col min="6658" max="6658" width="36.28515625" style="1" customWidth="1"/>
    <col min="6659" max="6659" width="5.7109375" style="1" customWidth="1"/>
    <col min="6660" max="6660" width="0" style="1" hidden="1" customWidth="1"/>
    <col min="6661" max="6661" width="20.7109375" style="1" customWidth="1"/>
    <col min="6662" max="6662" width="4.85546875" style="1" customWidth="1"/>
    <col min="6663" max="6663" width="0" style="1" hidden="1" customWidth="1"/>
    <col min="6664" max="6664" width="24.7109375" style="1" customWidth="1"/>
    <col min="6665" max="6665" width="12.28515625" style="1" customWidth="1"/>
    <col min="6666" max="6666" width="0" style="1" hidden="1" customWidth="1"/>
    <col min="6667" max="6667" width="3.42578125" style="1" customWidth="1"/>
    <col min="6668" max="6668" width="0" style="1" hidden="1" customWidth="1"/>
    <col min="6669" max="6669" width="17.7109375" style="1" customWidth="1"/>
    <col min="6670" max="6670" width="3.42578125" style="1" customWidth="1"/>
    <col min="6671" max="6671" width="0" style="1" hidden="1" customWidth="1"/>
    <col min="6672" max="6672" width="23.7109375" style="1" customWidth="1"/>
    <col min="6673" max="6673" width="10" style="1" customWidth="1"/>
    <col min="6674" max="6674" width="0" style="1" hidden="1" customWidth="1"/>
    <col min="6675" max="6676" width="14.7109375" style="1" customWidth="1"/>
    <col min="6677" max="6677" width="12.85546875" style="1" customWidth="1"/>
    <col min="6678" max="6678" width="3.28515625" style="1" customWidth="1"/>
    <col min="6679" max="6679" width="30.28515625" style="1" customWidth="1"/>
    <col min="6680" max="6680" width="5" style="1" customWidth="1"/>
    <col min="6681" max="6681" width="0" style="1" hidden="1" customWidth="1"/>
    <col min="6682" max="6682" width="14.28515625" style="1" customWidth="1"/>
    <col min="6683" max="6683" width="5.7109375" style="1" customWidth="1"/>
    <col min="6684" max="6684" width="0" style="1" hidden="1" customWidth="1"/>
    <col min="6685" max="6685" width="17.28515625" style="1" customWidth="1"/>
    <col min="6686" max="6686" width="12.7109375" style="1" customWidth="1"/>
    <col min="6687" max="6687" width="0" style="1" hidden="1" customWidth="1"/>
    <col min="6688" max="6688" width="5.28515625" style="1" customWidth="1"/>
    <col min="6689" max="6689" width="0" style="1" hidden="1" customWidth="1"/>
    <col min="6690" max="6690" width="17" style="1" customWidth="1"/>
    <col min="6691" max="6691" width="6.28515625" style="1" customWidth="1"/>
    <col min="6692" max="6692" width="0" style="1" hidden="1" customWidth="1"/>
    <col min="6693" max="6693" width="14.28515625" style="1" customWidth="1"/>
    <col min="6694" max="6694" width="7.5703125" style="1" customWidth="1"/>
    <col min="6695" max="6695" width="0" style="1" hidden="1" customWidth="1"/>
    <col min="6696" max="6697" width="14.28515625" style="1" customWidth="1"/>
    <col min="6698" max="6698" width="20.85546875" style="1" customWidth="1"/>
    <col min="6699" max="6699" width="14.42578125" style="1" customWidth="1"/>
    <col min="6700" max="6700" width="15" style="1" customWidth="1"/>
    <col min="6701" max="6701" width="2.7109375" style="1" customWidth="1"/>
    <col min="6702" max="6702" width="11.7109375" style="1" customWidth="1"/>
    <col min="6703" max="6703" width="11.5703125" style="1" customWidth="1"/>
    <col min="6704" max="6704" width="2.28515625" style="1" customWidth="1"/>
    <col min="6705" max="6705" width="41" style="1" customWidth="1"/>
    <col min="6706" max="6706" width="14.28515625" style="1" customWidth="1"/>
    <col min="6707" max="6708" width="11.5703125" style="1" customWidth="1"/>
    <col min="6709" max="6709" width="21.85546875" style="1" customWidth="1"/>
    <col min="6710" max="6901" width="11.42578125" style="1"/>
    <col min="6902" max="6902" width="21.85546875" style="1" customWidth="1"/>
    <col min="6903" max="6903" width="13.85546875" style="1" customWidth="1"/>
    <col min="6904" max="6904" width="38.7109375" style="1" customWidth="1"/>
    <col min="6905" max="6905" width="3" style="1" bestFit="1" customWidth="1"/>
    <col min="6906" max="6906" width="32.28515625" style="1" customWidth="1"/>
    <col min="6907" max="6907" width="46.28515625" style="1" customWidth="1"/>
    <col min="6908" max="6908" width="19" style="1" customWidth="1"/>
    <col min="6909" max="6909" width="0" style="1" hidden="1" customWidth="1"/>
    <col min="6910" max="6910" width="17.7109375" style="1" customWidth="1"/>
    <col min="6911" max="6911" width="0" style="1" hidden="1" customWidth="1"/>
    <col min="6912" max="6912" width="22.28515625" style="1" customWidth="1"/>
    <col min="6913" max="6913" width="5.28515625" style="1" customWidth="1"/>
    <col min="6914" max="6914" width="36.28515625" style="1" customWidth="1"/>
    <col min="6915" max="6915" width="5.7109375" style="1" customWidth="1"/>
    <col min="6916" max="6916" width="0" style="1" hidden="1" customWidth="1"/>
    <col min="6917" max="6917" width="20.7109375" style="1" customWidth="1"/>
    <col min="6918" max="6918" width="4.85546875" style="1" customWidth="1"/>
    <col min="6919" max="6919" width="0" style="1" hidden="1" customWidth="1"/>
    <col min="6920" max="6920" width="24.7109375" style="1" customWidth="1"/>
    <col min="6921" max="6921" width="12.28515625" style="1" customWidth="1"/>
    <col min="6922" max="6922" width="0" style="1" hidden="1" customWidth="1"/>
    <col min="6923" max="6923" width="3.42578125" style="1" customWidth="1"/>
    <col min="6924" max="6924" width="0" style="1" hidden="1" customWidth="1"/>
    <col min="6925" max="6925" width="17.7109375" style="1" customWidth="1"/>
    <col min="6926" max="6926" width="3.42578125" style="1" customWidth="1"/>
    <col min="6927" max="6927" width="0" style="1" hidden="1" customWidth="1"/>
    <col min="6928" max="6928" width="23.7109375" style="1" customWidth="1"/>
    <col min="6929" max="6929" width="10" style="1" customWidth="1"/>
    <col min="6930" max="6930" width="0" style="1" hidden="1" customWidth="1"/>
    <col min="6931" max="6932" width="14.7109375" style="1" customWidth="1"/>
    <col min="6933" max="6933" width="12.85546875" style="1" customWidth="1"/>
    <col min="6934" max="6934" width="3.28515625" style="1" customWidth="1"/>
    <col min="6935" max="6935" width="30.28515625" style="1" customWidth="1"/>
    <col min="6936" max="6936" width="5" style="1" customWidth="1"/>
    <col min="6937" max="6937" width="0" style="1" hidden="1" customWidth="1"/>
    <col min="6938" max="6938" width="14.28515625" style="1" customWidth="1"/>
    <col min="6939" max="6939" width="5.7109375" style="1" customWidth="1"/>
    <col min="6940" max="6940" width="0" style="1" hidden="1" customWidth="1"/>
    <col min="6941" max="6941" width="17.28515625" style="1" customWidth="1"/>
    <col min="6942" max="6942" width="12.7109375" style="1" customWidth="1"/>
    <col min="6943" max="6943" width="0" style="1" hidden="1" customWidth="1"/>
    <col min="6944" max="6944" width="5.28515625" style="1" customWidth="1"/>
    <col min="6945" max="6945" width="0" style="1" hidden="1" customWidth="1"/>
    <col min="6946" max="6946" width="17" style="1" customWidth="1"/>
    <col min="6947" max="6947" width="6.28515625" style="1" customWidth="1"/>
    <col min="6948" max="6948" width="0" style="1" hidden="1" customWidth="1"/>
    <col min="6949" max="6949" width="14.28515625" style="1" customWidth="1"/>
    <col min="6950" max="6950" width="7.5703125" style="1" customWidth="1"/>
    <col min="6951" max="6951" width="0" style="1" hidden="1" customWidth="1"/>
    <col min="6952" max="6953" width="14.28515625" style="1" customWidth="1"/>
    <col min="6954" max="6954" width="20.85546875" style="1" customWidth="1"/>
    <col min="6955" max="6955" width="14.42578125" style="1" customWidth="1"/>
    <col min="6956" max="6956" width="15" style="1" customWidth="1"/>
    <col min="6957" max="6957" width="2.7109375" style="1" customWidth="1"/>
    <col min="6958" max="6958" width="11.7109375" style="1" customWidth="1"/>
    <col min="6959" max="6959" width="11.5703125" style="1" customWidth="1"/>
    <col min="6960" max="6960" width="2.28515625" style="1" customWidth="1"/>
    <col min="6961" max="6961" width="41" style="1" customWidth="1"/>
    <col min="6962" max="6962" width="14.28515625" style="1" customWidth="1"/>
    <col min="6963" max="6964" width="11.5703125" style="1" customWidth="1"/>
    <col min="6965" max="6965" width="21.85546875" style="1" customWidth="1"/>
    <col min="6966" max="7157" width="11.42578125" style="1"/>
    <col min="7158" max="7158" width="21.85546875" style="1" customWidth="1"/>
    <col min="7159" max="7159" width="13.85546875" style="1" customWidth="1"/>
    <col min="7160" max="7160" width="38.7109375" style="1" customWidth="1"/>
    <col min="7161" max="7161" width="3" style="1" bestFit="1" customWidth="1"/>
    <col min="7162" max="7162" width="32.28515625" style="1" customWidth="1"/>
    <col min="7163" max="7163" width="46.28515625" style="1" customWidth="1"/>
    <col min="7164" max="7164" width="19" style="1" customWidth="1"/>
    <col min="7165" max="7165" width="0" style="1" hidden="1" customWidth="1"/>
    <col min="7166" max="7166" width="17.7109375" style="1" customWidth="1"/>
    <col min="7167" max="7167" width="0" style="1" hidden="1" customWidth="1"/>
    <col min="7168" max="7168" width="22.28515625" style="1" customWidth="1"/>
    <col min="7169" max="7169" width="5.28515625" style="1" customWidth="1"/>
    <col min="7170" max="7170" width="36.28515625" style="1" customWidth="1"/>
    <col min="7171" max="7171" width="5.7109375" style="1" customWidth="1"/>
    <col min="7172" max="7172" width="0" style="1" hidden="1" customWidth="1"/>
    <col min="7173" max="7173" width="20.7109375" style="1" customWidth="1"/>
    <col min="7174" max="7174" width="4.85546875" style="1" customWidth="1"/>
    <col min="7175" max="7175" width="0" style="1" hidden="1" customWidth="1"/>
    <col min="7176" max="7176" width="24.7109375" style="1" customWidth="1"/>
    <col min="7177" max="7177" width="12.28515625" style="1" customWidth="1"/>
    <col min="7178" max="7178" width="0" style="1" hidden="1" customWidth="1"/>
    <col min="7179" max="7179" width="3.42578125" style="1" customWidth="1"/>
    <col min="7180" max="7180" width="0" style="1" hidden="1" customWidth="1"/>
    <col min="7181" max="7181" width="17.7109375" style="1" customWidth="1"/>
    <col min="7182" max="7182" width="3.42578125" style="1" customWidth="1"/>
    <col min="7183" max="7183" width="0" style="1" hidden="1" customWidth="1"/>
    <col min="7184" max="7184" width="23.7109375" style="1" customWidth="1"/>
    <col min="7185" max="7185" width="10" style="1" customWidth="1"/>
    <col min="7186" max="7186" width="0" style="1" hidden="1" customWidth="1"/>
    <col min="7187" max="7188" width="14.7109375" style="1" customWidth="1"/>
    <col min="7189" max="7189" width="12.85546875" style="1" customWidth="1"/>
    <col min="7190" max="7190" width="3.28515625" style="1" customWidth="1"/>
    <col min="7191" max="7191" width="30.28515625" style="1" customWidth="1"/>
    <col min="7192" max="7192" width="5" style="1" customWidth="1"/>
    <col min="7193" max="7193" width="0" style="1" hidden="1" customWidth="1"/>
    <col min="7194" max="7194" width="14.28515625" style="1" customWidth="1"/>
    <col min="7195" max="7195" width="5.7109375" style="1" customWidth="1"/>
    <col min="7196" max="7196" width="0" style="1" hidden="1" customWidth="1"/>
    <col min="7197" max="7197" width="17.28515625" style="1" customWidth="1"/>
    <col min="7198" max="7198" width="12.7109375" style="1" customWidth="1"/>
    <col min="7199" max="7199" width="0" style="1" hidden="1" customWidth="1"/>
    <col min="7200" max="7200" width="5.28515625" style="1" customWidth="1"/>
    <col min="7201" max="7201" width="0" style="1" hidden="1" customWidth="1"/>
    <col min="7202" max="7202" width="17" style="1" customWidth="1"/>
    <col min="7203" max="7203" width="6.28515625" style="1" customWidth="1"/>
    <col min="7204" max="7204" width="0" style="1" hidden="1" customWidth="1"/>
    <col min="7205" max="7205" width="14.28515625" style="1" customWidth="1"/>
    <col min="7206" max="7206" width="7.5703125" style="1" customWidth="1"/>
    <col min="7207" max="7207" width="0" style="1" hidden="1" customWidth="1"/>
    <col min="7208" max="7209" width="14.28515625" style="1" customWidth="1"/>
    <col min="7210" max="7210" width="20.85546875" style="1" customWidth="1"/>
    <col min="7211" max="7211" width="14.42578125" style="1" customWidth="1"/>
    <col min="7212" max="7212" width="15" style="1" customWidth="1"/>
    <col min="7213" max="7213" width="2.7109375" style="1" customWidth="1"/>
    <col min="7214" max="7214" width="11.7109375" style="1" customWidth="1"/>
    <col min="7215" max="7215" width="11.5703125" style="1" customWidth="1"/>
    <col min="7216" max="7216" width="2.28515625" style="1" customWidth="1"/>
    <col min="7217" max="7217" width="41" style="1" customWidth="1"/>
    <col min="7218" max="7218" width="14.28515625" style="1" customWidth="1"/>
    <col min="7219" max="7220" width="11.5703125" style="1" customWidth="1"/>
    <col min="7221" max="7221" width="21.85546875" style="1" customWidth="1"/>
    <col min="7222" max="7413" width="11.42578125" style="1"/>
    <col min="7414" max="7414" width="21.85546875" style="1" customWidth="1"/>
    <col min="7415" max="7415" width="13.85546875" style="1" customWidth="1"/>
    <col min="7416" max="7416" width="38.7109375" style="1" customWidth="1"/>
    <col min="7417" max="7417" width="3" style="1" bestFit="1" customWidth="1"/>
    <col min="7418" max="7418" width="32.28515625" style="1" customWidth="1"/>
    <col min="7419" max="7419" width="46.28515625" style="1" customWidth="1"/>
    <col min="7420" max="7420" width="19" style="1" customWidth="1"/>
    <col min="7421" max="7421" width="0" style="1" hidden="1" customWidth="1"/>
    <col min="7422" max="7422" width="17.7109375" style="1" customWidth="1"/>
    <col min="7423" max="7423" width="0" style="1" hidden="1" customWidth="1"/>
    <col min="7424" max="7424" width="22.28515625" style="1" customWidth="1"/>
    <col min="7425" max="7425" width="5.28515625" style="1" customWidth="1"/>
    <col min="7426" max="7426" width="36.28515625" style="1" customWidth="1"/>
    <col min="7427" max="7427" width="5.7109375" style="1" customWidth="1"/>
    <col min="7428" max="7428" width="0" style="1" hidden="1" customWidth="1"/>
    <col min="7429" max="7429" width="20.7109375" style="1" customWidth="1"/>
    <col min="7430" max="7430" width="4.85546875" style="1" customWidth="1"/>
    <col min="7431" max="7431" width="0" style="1" hidden="1" customWidth="1"/>
    <col min="7432" max="7432" width="24.7109375" style="1" customWidth="1"/>
    <col min="7433" max="7433" width="12.28515625" style="1" customWidth="1"/>
    <col min="7434" max="7434" width="0" style="1" hidden="1" customWidth="1"/>
    <col min="7435" max="7435" width="3.42578125" style="1" customWidth="1"/>
    <col min="7436" max="7436" width="0" style="1" hidden="1" customWidth="1"/>
    <col min="7437" max="7437" width="17.7109375" style="1" customWidth="1"/>
    <col min="7438" max="7438" width="3.42578125" style="1" customWidth="1"/>
    <col min="7439" max="7439" width="0" style="1" hidden="1" customWidth="1"/>
    <col min="7440" max="7440" width="23.7109375" style="1" customWidth="1"/>
    <col min="7441" max="7441" width="10" style="1" customWidth="1"/>
    <col min="7442" max="7442" width="0" style="1" hidden="1" customWidth="1"/>
    <col min="7443" max="7444" width="14.7109375" style="1" customWidth="1"/>
    <col min="7445" max="7445" width="12.85546875" style="1" customWidth="1"/>
    <col min="7446" max="7446" width="3.28515625" style="1" customWidth="1"/>
    <col min="7447" max="7447" width="30.28515625" style="1" customWidth="1"/>
    <col min="7448" max="7448" width="5" style="1" customWidth="1"/>
    <col min="7449" max="7449" width="0" style="1" hidden="1" customWidth="1"/>
    <col min="7450" max="7450" width="14.28515625" style="1" customWidth="1"/>
    <col min="7451" max="7451" width="5.7109375" style="1" customWidth="1"/>
    <col min="7452" max="7452" width="0" style="1" hidden="1" customWidth="1"/>
    <col min="7453" max="7453" width="17.28515625" style="1" customWidth="1"/>
    <col min="7454" max="7454" width="12.7109375" style="1" customWidth="1"/>
    <col min="7455" max="7455" width="0" style="1" hidden="1" customWidth="1"/>
    <col min="7456" max="7456" width="5.28515625" style="1" customWidth="1"/>
    <col min="7457" max="7457" width="0" style="1" hidden="1" customWidth="1"/>
    <col min="7458" max="7458" width="17" style="1" customWidth="1"/>
    <col min="7459" max="7459" width="6.28515625" style="1" customWidth="1"/>
    <col min="7460" max="7460" width="0" style="1" hidden="1" customWidth="1"/>
    <col min="7461" max="7461" width="14.28515625" style="1" customWidth="1"/>
    <col min="7462" max="7462" width="7.5703125" style="1" customWidth="1"/>
    <col min="7463" max="7463" width="0" style="1" hidden="1" customWidth="1"/>
    <col min="7464" max="7465" width="14.28515625" style="1" customWidth="1"/>
    <col min="7466" max="7466" width="20.85546875" style="1" customWidth="1"/>
    <col min="7467" max="7467" width="14.42578125" style="1" customWidth="1"/>
    <col min="7468" max="7468" width="15" style="1" customWidth="1"/>
    <col min="7469" max="7469" width="2.7109375" style="1" customWidth="1"/>
    <col min="7470" max="7470" width="11.7109375" style="1" customWidth="1"/>
    <col min="7471" max="7471" width="11.5703125" style="1" customWidth="1"/>
    <col min="7472" max="7472" width="2.28515625" style="1" customWidth="1"/>
    <col min="7473" max="7473" width="41" style="1" customWidth="1"/>
    <col min="7474" max="7474" width="14.28515625" style="1" customWidth="1"/>
    <col min="7475" max="7476" width="11.5703125" style="1" customWidth="1"/>
    <col min="7477" max="7477" width="21.85546875" style="1" customWidth="1"/>
    <col min="7478" max="7669" width="11.42578125" style="1"/>
    <col min="7670" max="7670" width="21.85546875" style="1" customWidth="1"/>
    <col min="7671" max="7671" width="13.85546875" style="1" customWidth="1"/>
    <col min="7672" max="7672" width="38.7109375" style="1" customWidth="1"/>
    <col min="7673" max="7673" width="3" style="1" bestFit="1" customWidth="1"/>
    <col min="7674" max="7674" width="32.28515625" style="1" customWidth="1"/>
    <col min="7675" max="7675" width="46.28515625" style="1" customWidth="1"/>
    <col min="7676" max="7676" width="19" style="1" customWidth="1"/>
    <col min="7677" max="7677" width="0" style="1" hidden="1" customWidth="1"/>
    <col min="7678" max="7678" width="17.7109375" style="1" customWidth="1"/>
    <col min="7679" max="7679" width="0" style="1" hidden="1" customWidth="1"/>
    <col min="7680" max="7680" width="22.28515625" style="1" customWidth="1"/>
    <col min="7681" max="7681" width="5.28515625" style="1" customWidth="1"/>
    <col min="7682" max="7682" width="36.28515625" style="1" customWidth="1"/>
    <col min="7683" max="7683" width="5.7109375" style="1" customWidth="1"/>
    <col min="7684" max="7684" width="0" style="1" hidden="1" customWidth="1"/>
    <col min="7685" max="7685" width="20.7109375" style="1" customWidth="1"/>
    <col min="7686" max="7686" width="4.85546875" style="1" customWidth="1"/>
    <col min="7687" max="7687" width="0" style="1" hidden="1" customWidth="1"/>
    <col min="7688" max="7688" width="24.7109375" style="1" customWidth="1"/>
    <col min="7689" max="7689" width="12.28515625" style="1" customWidth="1"/>
    <col min="7690" max="7690" width="0" style="1" hidden="1" customWidth="1"/>
    <col min="7691" max="7691" width="3.42578125" style="1" customWidth="1"/>
    <col min="7692" max="7692" width="0" style="1" hidden="1" customWidth="1"/>
    <col min="7693" max="7693" width="17.7109375" style="1" customWidth="1"/>
    <col min="7694" max="7694" width="3.42578125" style="1" customWidth="1"/>
    <col min="7695" max="7695" width="0" style="1" hidden="1" customWidth="1"/>
    <col min="7696" max="7696" width="23.7109375" style="1" customWidth="1"/>
    <col min="7697" max="7697" width="10" style="1" customWidth="1"/>
    <col min="7698" max="7698" width="0" style="1" hidden="1" customWidth="1"/>
    <col min="7699" max="7700" width="14.7109375" style="1" customWidth="1"/>
    <col min="7701" max="7701" width="12.85546875" style="1" customWidth="1"/>
    <col min="7702" max="7702" width="3.28515625" style="1" customWidth="1"/>
    <col min="7703" max="7703" width="30.28515625" style="1" customWidth="1"/>
    <col min="7704" max="7704" width="5" style="1" customWidth="1"/>
    <col min="7705" max="7705" width="0" style="1" hidden="1" customWidth="1"/>
    <col min="7706" max="7706" width="14.28515625" style="1" customWidth="1"/>
    <col min="7707" max="7707" width="5.7109375" style="1" customWidth="1"/>
    <col min="7708" max="7708" width="0" style="1" hidden="1" customWidth="1"/>
    <col min="7709" max="7709" width="17.28515625" style="1" customWidth="1"/>
    <col min="7710" max="7710" width="12.7109375" style="1" customWidth="1"/>
    <col min="7711" max="7711" width="0" style="1" hidden="1" customWidth="1"/>
    <col min="7712" max="7712" width="5.28515625" style="1" customWidth="1"/>
    <col min="7713" max="7713" width="0" style="1" hidden="1" customWidth="1"/>
    <col min="7714" max="7714" width="17" style="1" customWidth="1"/>
    <col min="7715" max="7715" width="6.28515625" style="1" customWidth="1"/>
    <col min="7716" max="7716" width="0" style="1" hidden="1" customWidth="1"/>
    <col min="7717" max="7717" width="14.28515625" style="1" customWidth="1"/>
    <col min="7718" max="7718" width="7.5703125" style="1" customWidth="1"/>
    <col min="7719" max="7719" width="0" style="1" hidden="1" customWidth="1"/>
    <col min="7720" max="7721" width="14.28515625" style="1" customWidth="1"/>
    <col min="7722" max="7722" width="20.85546875" style="1" customWidth="1"/>
    <col min="7723" max="7723" width="14.42578125" style="1" customWidth="1"/>
    <col min="7724" max="7724" width="15" style="1" customWidth="1"/>
    <col min="7725" max="7725" width="2.7109375" style="1" customWidth="1"/>
    <col min="7726" max="7726" width="11.7109375" style="1" customWidth="1"/>
    <col min="7727" max="7727" width="11.5703125" style="1" customWidth="1"/>
    <col min="7728" max="7728" width="2.28515625" style="1" customWidth="1"/>
    <col min="7729" max="7729" width="41" style="1" customWidth="1"/>
    <col min="7730" max="7730" width="14.28515625" style="1" customWidth="1"/>
    <col min="7731" max="7732" width="11.5703125" style="1" customWidth="1"/>
    <col min="7733" max="7733" width="21.85546875" style="1" customWidth="1"/>
    <col min="7734" max="7925" width="11.42578125" style="1"/>
    <col min="7926" max="7926" width="21.85546875" style="1" customWidth="1"/>
    <col min="7927" max="7927" width="13.85546875" style="1" customWidth="1"/>
    <col min="7928" max="7928" width="38.7109375" style="1" customWidth="1"/>
    <col min="7929" max="7929" width="3" style="1" bestFit="1" customWidth="1"/>
    <col min="7930" max="7930" width="32.28515625" style="1" customWidth="1"/>
    <col min="7931" max="7931" width="46.28515625" style="1" customWidth="1"/>
    <col min="7932" max="7932" width="19" style="1" customWidth="1"/>
    <col min="7933" max="7933" width="0" style="1" hidden="1" customWidth="1"/>
    <col min="7934" max="7934" width="17.7109375" style="1" customWidth="1"/>
    <col min="7935" max="7935" width="0" style="1" hidden="1" customWidth="1"/>
    <col min="7936" max="7936" width="22.28515625" style="1" customWidth="1"/>
    <col min="7937" max="7937" width="5.28515625" style="1" customWidth="1"/>
    <col min="7938" max="7938" width="36.28515625" style="1" customWidth="1"/>
    <col min="7939" max="7939" width="5.7109375" style="1" customWidth="1"/>
    <col min="7940" max="7940" width="0" style="1" hidden="1" customWidth="1"/>
    <col min="7941" max="7941" width="20.7109375" style="1" customWidth="1"/>
    <col min="7942" max="7942" width="4.85546875" style="1" customWidth="1"/>
    <col min="7943" max="7943" width="0" style="1" hidden="1" customWidth="1"/>
    <col min="7944" max="7944" width="24.7109375" style="1" customWidth="1"/>
    <col min="7945" max="7945" width="12.28515625" style="1" customWidth="1"/>
    <col min="7946" max="7946" width="0" style="1" hidden="1" customWidth="1"/>
    <col min="7947" max="7947" width="3.42578125" style="1" customWidth="1"/>
    <col min="7948" max="7948" width="0" style="1" hidden="1" customWidth="1"/>
    <col min="7949" max="7949" width="17.7109375" style="1" customWidth="1"/>
    <col min="7950" max="7950" width="3.42578125" style="1" customWidth="1"/>
    <col min="7951" max="7951" width="0" style="1" hidden="1" customWidth="1"/>
    <col min="7952" max="7952" width="23.7109375" style="1" customWidth="1"/>
    <col min="7953" max="7953" width="10" style="1" customWidth="1"/>
    <col min="7954" max="7954" width="0" style="1" hidden="1" customWidth="1"/>
    <col min="7955" max="7956" width="14.7109375" style="1" customWidth="1"/>
    <col min="7957" max="7957" width="12.85546875" style="1" customWidth="1"/>
    <col min="7958" max="7958" width="3.28515625" style="1" customWidth="1"/>
    <col min="7959" max="7959" width="30.28515625" style="1" customWidth="1"/>
    <col min="7960" max="7960" width="5" style="1" customWidth="1"/>
    <col min="7961" max="7961" width="0" style="1" hidden="1" customWidth="1"/>
    <col min="7962" max="7962" width="14.28515625" style="1" customWidth="1"/>
    <col min="7963" max="7963" width="5.7109375" style="1" customWidth="1"/>
    <col min="7964" max="7964" width="0" style="1" hidden="1" customWidth="1"/>
    <col min="7965" max="7965" width="17.28515625" style="1" customWidth="1"/>
    <col min="7966" max="7966" width="12.7109375" style="1" customWidth="1"/>
    <col min="7967" max="7967" width="0" style="1" hidden="1" customWidth="1"/>
    <col min="7968" max="7968" width="5.28515625" style="1" customWidth="1"/>
    <col min="7969" max="7969" width="0" style="1" hidden="1" customWidth="1"/>
    <col min="7970" max="7970" width="17" style="1" customWidth="1"/>
    <col min="7971" max="7971" width="6.28515625" style="1" customWidth="1"/>
    <col min="7972" max="7972" width="0" style="1" hidden="1" customWidth="1"/>
    <col min="7973" max="7973" width="14.28515625" style="1" customWidth="1"/>
    <col min="7974" max="7974" width="7.5703125" style="1" customWidth="1"/>
    <col min="7975" max="7975" width="0" style="1" hidden="1" customWidth="1"/>
    <col min="7976" max="7977" width="14.28515625" style="1" customWidth="1"/>
    <col min="7978" max="7978" width="20.85546875" style="1" customWidth="1"/>
    <col min="7979" max="7979" width="14.42578125" style="1" customWidth="1"/>
    <col min="7980" max="7980" width="15" style="1" customWidth="1"/>
    <col min="7981" max="7981" width="2.7109375" style="1" customWidth="1"/>
    <col min="7982" max="7982" width="11.7109375" style="1" customWidth="1"/>
    <col min="7983" max="7983" width="11.5703125" style="1" customWidth="1"/>
    <col min="7984" max="7984" width="2.28515625" style="1" customWidth="1"/>
    <col min="7985" max="7985" width="41" style="1" customWidth="1"/>
    <col min="7986" max="7986" width="14.28515625" style="1" customWidth="1"/>
    <col min="7987" max="7988" width="11.5703125" style="1" customWidth="1"/>
    <col min="7989" max="7989" width="21.85546875" style="1" customWidth="1"/>
    <col min="7990" max="8181" width="11.42578125" style="1"/>
    <col min="8182" max="8182" width="21.85546875" style="1" customWidth="1"/>
    <col min="8183" max="8183" width="13.85546875" style="1" customWidth="1"/>
    <col min="8184" max="8184" width="38.7109375" style="1" customWidth="1"/>
    <col min="8185" max="8185" width="3" style="1" bestFit="1" customWidth="1"/>
    <col min="8186" max="8186" width="32.28515625" style="1" customWidth="1"/>
    <col min="8187" max="8187" width="46.28515625" style="1" customWidth="1"/>
    <col min="8188" max="8188" width="19" style="1" customWidth="1"/>
    <col min="8189" max="8189" width="0" style="1" hidden="1" customWidth="1"/>
    <col min="8190" max="8190" width="17.7109375" style="1" customWidth="1"/>
    <col min="8191" max="8191" width="0" style="1" hidden="1" customWidth="1"/>
    <col min="8192" max="8192" width="22.28515625" style="1" customWidth="1"/>
    <col min="8193" max="8193" width="5.28515625" style="1" customWidth="1"/>
    <col min="8194" max="8194" width="36.28515625" style="1" customWidth="1"/>
    <col min="8195" max="8195" width="5.7109375" style="1" customWidth="1"/>
    <col min="8196" max="8196" width="0" style="1" hidden="1" customWidth="1"/>
    <col min="8197" max="8197" width="20.7109375" style="1" customWidth="1"/>
    <col min="8198" max="8198" width="4.85546875" style="1" customWidth="1"/>
    <col min="8199" max="8199" width="0" style="1" hidden="1" customWidth="1"/>
    <col min="8200" max="8200" width="24.7109375" style="1" customWidth="1"/>
    <col min="8201" max="8201" width="12.28515625" style="1" customWidth="1"/>
    <col min="8202" max="8202" width="0" style="1" hidden="1" customWidth="1"/>
    <col min="8203" max="8203" width="3.42578125" style="1" customWidth="1"/>
    <col min="8204" max="8204" width="0" style="1" hidden="1" customWidth="1"/>
    <col min="8205" max="8205" width="17.7109375" style="1" customWidth="1"/>
    <col min="8206" max="8206" width="3.42578125" style="1" customWidth="1"/>
    <col min="8207" max="8207" width="0" style="1" hidden="1" customWidth="1"/>
    <col min="8208" max="8208" width="23.7109375" style="1" customWidth="1"/>
    <col min="8209" max="8209" width="10" style="1" customWidth="1"/>
    <col min="8210" max="8210" width="0" style="1" hidden="1" customWidth="1"/>
    <col min="8211" max="8212" width="14.7109375" style="1" customWidth="1"/>
    <col min="8213" max="8213" width="12.85546875" style="1" customWidth="1"/>
    <col min="8214" max="8214" width="3.28515625" style="1" customWidth="1"/>
    <col min="8215" max="8215" width="30.28515625" style="1" customWidth="1"/>
    <col min="8216" max="8216" width="5" style="1" customWidth="1"/>
    <col min="8217" max="8217" width="0" style="1" hidden="1" customWidth="1"/>
    <col min="8218" max="8218" width="14.28515625" style="1" customWidth="1"/>
    <col min="8219" max="8219" width="5.7109375" style="1" customWidth="1"/>
    <col min="8220" max="8220" width="0" style="1" hidden="1" customWidth="1"/>
    <col min="8221" max="8221" width="17.28515625" style="1" customWidth="1"/>
    <col min="8222" max="8222" width="12.7109375" style="1" customWidth="1"/>
    <col min="8223" max="8223" width="0" style="1" hidden="1" customWidth="1"/>
    <col min="8224" max="8224" width="5.28515625" style="1" customWidth="1"/>
    <col min="8225" max="8225" width="0" style="1" hidden="1" customWidth="1"/>
    <col min="8226" max="8226" width="17" style="1" customWidth="1"/>
    <col min="8227" max="8227" width="6.28515625" style="1" customWidth="1"/>
    <col min="8228" max="8228" width="0" style="1" hidden="1" customWidth="1"/>
    <col min="8229" max="8229" width="14.28515625" style="1" customWidth="1"/>
    <col min="8230" max="8230" width="7.5703125" style="1" customWidth="1"/>
    <col min="8231" max="8231" width="0" style="1" hidden="1" customWidth="1"/>
    <col min="8232" max="8233" width="14.28515625" style="1" customWidth="1"/>
    <col min="8234" max="8234" width="20.85546875" style="1" customWidth="1"/>
    <col min="8235" max="8235" width="14.42578125" style="1" customWidth="1"/>
    <col min="8236" max="8236" width="15" style="1" customWidth="1"/>
    <col min="8237" max="8237" width="2.7109375" style="1" customWidth="1"/>
    <col min="8238" max="8238" width="11.7109375" style="1" customWidth="1"/>
    <col min="8239" max="8239" width="11.5703125" style="1" customWidth="1"/>
    <col min="8240" max="8240" width="2.28515625" style="1" customWidth="1"/>
    <col min="8241" max="8241" width="41" style="1" customWidth="1"/>
    <col min="8242" max="8242" width="14.28515625" style="1" customWidth="1"/>
    <col min="8243" max="8244" width="11.5703125" style="1" customWidth="1"/>
    <col min="8245" max="8245" width="21.85546875" style="1" customWidth="1"/>
    <col min="8246" max="8437" width="11.42578125" style="1"/>
    <col min="8438" max="8438" width="21.85546875" style="1" customWidth="1"/>
    <col min="8439" max="8439" width="13.85546875" style="1" customWidth="1"/>
    <col min="8440" max="8440" width="38.7109375" style="1" customWidth="1"/>
    <col min="8441" max="8441" width="3" style="1" bestFit="1" customWidth="1"/>
    <col min="8442" max="8442" width="32.28515625" style="1" customWidth="1"/>
    <col min="8443" max="8443" width="46.28515625" style="1" customWidth="1"/>
    <col min="8444" max="8444" width="19" style="1" customWidth="1"/>
    <col min="8445" max="8445" width="0" style="1" hidden="1" customWidth="1"/>
    <col min="8446" max="8446" width="17.7109375" style="1" customWidth="1"/>
    <col min="8447" max="8447" width="0" style="1" hidden="1" customWidth="1"/>
    <col min="8448" max="8448" width="22.28515625" style="1" customWidth="1"/>
    <col min="8449" max="8449" width="5.28515625" style="1" customWidth="1"/>
    <col min="8450" max="8450" width="36.28515625" style="1" customWidth="1"/>
    <col min="8451" max="8451" width="5.7109375" style="1" customWidth="1"/>
    <col min="8452" max="8452" width="0" style="1" hidden="1" customWidth="1"/>
    <col min="8453" max="8453" width="20.7109375" style="1" customWidth="1"/>
    <col min="8454" max="8454" width="4.85546875" style="1" customWidth="1"/>
    <col min="8455" max="8455" width="0" style="1" hidden="1" customWidth="1"/>
    <col min="8456" max="8456" width="24.7109375" style="1" customWidth="1"/>
    <col min="8457" max="8457" width="12.28515625" style="1" customWidth="1"/>
    <col min="8458" max="8458" width="0" style="1" hidden="1" customWidth="1"/>
    <col min="8459" max="8459" width="3.42578125" style="1" customWidth="1"/>
    <col min="8460" max="8460" width="0" style="1" hidden="1" customWidth="1"/>
    <col min="8461" max="8461" width="17.7109375" style="1" customWidth="1"/>
    <col min="8462" max="8462" width="3.42578125" style="1" customWidth="1"/>
    <col min="8463" max="8463" width="0" style="1" hidden="1" customWidth="1"/>
    <col min="8464" max="8464" width="23.7109375" style="1" customWidth="1"/>
    <col min="8465" max="8465" width="10" style="1" customWidth="1"/>
    <col min="8466" max="8466" width="0" style="1" hidden="1" customWidth="1"/>
    <col min="8467" max="8468" width="14.7109375" style="1" customWidth="1"/>
    <col min="8469" max="8469" width="12.85546875" style="1" customWidth="1"/>
    <col min="8470" max="8470" width="3.28515625" style="1" customWidth="1"/>
    <col min="8471" max="8471" width="30.28515625" style="1" customWidth="1"/>
    <col min="8472" max="8472" width="5" style="1" customWidth="1"/>
    <col min="8473" max="8473" width="0" style="1" hidden="1" customWidth="1"/>
    <col min="8474" max="8474" width="14.28515625" style="1" customWidth="1"/>
    <col min="8475" max="8475" width="5.7109375" style="1" customWidth="1"/>
    <col min="8476" max="8476" width="0" style="1" hidden="1" customWidth="1"/>
    <col min="8477" max="8477" width="17.28515625" style="1" customWidth="1"/>
    <col min="8478" max="8478" width="12.7109375" style="1" customWidth="1"/>
    <col min="8479" max="8479" width="0" style="1" hidden="1" customWidth="1"/>
    <col min="8480" max="8480" width="5.28515625" style="1" customWidth="1"/>
    <col min="8481" max="8481" width="0" style="1" hidden="1" customWidth="1"/>
    <col min="8482" max="8482" width="17" style="1" customWidth="1"/>
    <col min="8483" max="8483" width="6.28515625" style="1" customWidth="1"/>
    <col min="8484" max="8484" width="0" style="1" hidden="1" customWidth="1"/>
    <col min="8485" max="8485" width="14.28515625" style="1" customWidth="1"/>
    <col min="8486" max="8486" width="7.5703125" style="1" customWidth="1"/>
    <col min="8487" max="8487" width="0" style="1" hidden="1" customWidth="1"/>
    <col min="8488" max="8489" width="14.28515625" style="1" customWidth="1"/>
    <col min="8490" max="8490" width="20.85546875" style="1" customWidth="1"/>
    <col min="8491" max="8491" width="14.42578125" style="1" customWidth="1"/>
    <col min="8492" max="8492" width="15" style="1" customWidth="1"/>
    <col min="8493" max="8493" width="2.7109375" style="1" customWidth="1"/>
    <col min="8494" max="8494" width="11.7109375" style="1" customWidth="1"/>
    <col min="8495" max="8495" width="11.5703125" style="1" customWidth="1"/>
    <col min="8496" max="8496" width="2.28515625" style="1" customWidth="1"/>
    <col min="8497" max="8497" width="41" style="1" customWidth="1"/>
    <col min="8498" max="8498" width="14.28515625" style="1" customWidth="1"/>
    <col min="8499" max="8500" width="11.5703125" style="1" customWidth="1"/>
    <col min="8501" max="8501" width="21.85546875" style="1" customWidth="1"/>
    <col min="8502" max="8693" width="11.42578125" style="1"/>
    <col min="8694" max="8694" width="21.85546875" style="1" customWidth="1"/>
    <col min="8695" max="8695" width="13.85546875" style="1" customWidth="1"/>
    <col min="8696" max="8696" width="38.7109375" style="1" customWidth="1"/>
    <col min="8697" max="8697" width="3" style="1" bestFit="1" customWidth="1"/>
    <col min="8698" max="8698" width="32.28515625" style="1" customWidth="1"/>
    <col min="8699" max="8699" width="46.28515625" style="1" customWidth="1"/>
    <col min="8700" max="8700" width="19" style="1" customWidth="1"/>
    <col min="8701" max="8701" width="0" style="1" hidden="1" customWidth="1"/>
    <col min="8702" max="8702" width="17.7109375" style="1" customWidth="1"/>
    <col min="8703" max="8703" width="0" style="1" hidden="1" customWidth="1"/>
    <col min="8704" max="8704" width="22.28515625" style="1" customWidth="1"/>
    <col min="8705" max="8705" width="5.28515625" style="1" customWidth="1"/>
    <col min="8706" max="8706" width="36.28515625" style="1" customWidth="1"/>
    <col min="8707" max="8707" width="5.7109375" style="1" customWidth="1"/>
    <col min="8708" max="8708" width="0" style="1" hidden="1" customWidth="1"/>
    <col min="8709" max="8709" width="20.7109375" style="1" customWidth="1"/>
    <col min="8710" max="8710" width="4.85546875" style="1" customWidth="1"/>
    <col min="8711" max="8711" width="0" style="1" hidden="1" customWidth="1"/>
    <col min="8712" max="8712" width="24.7109375" style="1" customWidth="1"/>
    <col min="8713" max="8713" width="12.28515625" style="1" customWidth="1"/>
    <col min="8714" max="8714" width="0" style="1" hidden="1" customWidth="1"/>
    <col min="8715" max="8715" width="3.42578125" style="1" customWidth="1"/>
    <col min="8716" max="8716" width="0" style="1" hidden="1" customWidth="1"/>
    <col min="8717" max="8717" width="17.7109375" style="1" customWidth="1"/>
    <col min="8718" max="8718" width="3.42578125" style="1" customWidth="1"/>
    <col min="8719" max="8719" width="0" style="1" hidden="1" customWidth="1"/>
    <col min="8720" max="8720" width="23.7109375" style="1" customWidth="1"/>
    <col min="8721" max="8721" width="10" style="1" customWidth="1"/>
    <col min="8722" max="8722" width="0" style="1" hidden="1" customWidth="1"/>
    <col min="8723" max="8724" width="14.7109375" style="1" customWidth="1"/>
    <col min="8725" max="8725" width="12.85546875" style="1" customWidth="1"/>
    <col min="8726" max="8726" width="3.28515625" style="1" customWidth="1"/>
    <col min="8727" max="8727" width="30.28515625" style="1" customWidth="1"/>
    <col min="8728" max="8728" width="5" style="1" customWidth="1"/>
    <col min="8729" max="8729" width="0" style="1" hidden="1" customWidth="1"/>
    <col min="8730" max="8730" width="14.28515625" style="1" customWidth="1"/>
    <col min="8731" max="8731" width="5.7109375" style="1" customWidth="1"/>
    <col min="8732" max="8732" width="0" style="1" hidden="1" customWidth="1"/>
    <col min="8733" max="8733" width="17.28515625" style="1" customWidth="1"/>
    <col min="8734" max="8734" width="12.7109375" style="1" customWidth="1"/>
    <col min="8735" max="8735" width="0" style="1" hidden="1" customWidth="1"/>
    <col min="8736" max="8736" width="5.28515625" style="1" customWidth="1"/>
    <col min="8737" max="8737" width="0" style="1" hidden="1" customWidth="1"/>
    <col min="8738" max="8738" width="17" style="1" customWidth="1"/>
    <col min="8739" max="8739" width="6.28515625" style="1" customWidth="1"/>
    <col min="8740" max="8740" width="0" style="1" hidden="1" customWidth="1"/>
    <col min="8741" max="8741" width="14.28515625" style="1" customWidth="1"/>
    <col min="8742" max="8742" width="7.5703125" style="1" customWidth="1"/>
    <col min="8743" max="8743" width="0" style="1" hidden="1" customWidth="1"/>
    <col min="8744" max="8745" width="14.28515625" style="1" customWidth="1"/>
    <col min="8746" max="8746" width="20.85546875" style="1" customWidth="1"/>
    <col min="8747" max="8747" width="14.42578125" style="1" customWidth="1"/>
    <col min="8748" max="8748" width="15" style="1" customWidth="1"/>
    <col min="8749" max="8749" width="2.7109375" style="1" customWidth="1"/>
    <col min="8750" max="8750" width="11.7109375" style="1" customWidth="1"/>
    <col min="8751" max="8751" width="11.5703125" style="1" customWidth="1"/>
    <col min="8752" max="8752" width="2.28515625" style="1" customWidth="1"/>
    <col min="8753" max="8753" width="41" style="1" customWidth="1"/>
    <col min="8754" max="8754" width="14.28515625" style="1" customWidth="1"/>
    <col min="8755" max="8756" width="11.5703125" style="1" customWidth="1"/>
    <col min="8757" max="8757" width="21.85546875" style="1" customWidth="1"/>
    <col min="8758" max="8949" width="11.42578125" style="1"/>
    <col min="8950" max="8950" width="21.85546875" style="1" customWidth="1"/>
    <col min="8951" max="8951" width="13.85546875" style="1" customWidth="1"/>
    <col min="8952" max="8952" width="38.7109375" style="1" customWidth="1"/>
    <col min="8953" max="8953" width="3" style="1" bestFit="1" customWidth="1"/>
    <col min="8954" max="8954" width="32.28515625" style="1" customWidth="1"/>
    <col min="8955" max="8955" width="46.28515625" style="1" customWidth="1"/>
    <col min="8956" max="8956" width="19" style="1" customWidth="1"/>
    <col min="8957" max="8957" width="0" style="1" hidden="1" customWidth="1"/>
    <col min="8958" max="8958" width="17.7109375" style="1" customWidth="1"/>
    <col min="8959" max="8959" width="0" style="1" hidden="1" customWidth="1"/>
    <col min="8960" max="8960" width="22.28515625" style="1" customWidth="1"/>
    <col min="8961" max="8961" width="5.28515625" style="1" customWidth="1"/>
    <col min="8962" max="8962" width="36.28515625" style="1" customWidth="1"/>
    <col min="8963" max="8963" width="5.7109375" style="1" customWidth="1"/>
    <col min="8964" max="8964" width="0" style="1" hidden="1" customWidth="1"/>
    <col min="8965" max="8965" width="20.7109375" style="1" customWidth="1"/>
    <col min="8966" max="8966" width="4.85546875" style="1" customWidth="1"/>
    <col min="8967" max="8967" width="0" style="1" hidden="1" customWidth="1"/>
    <col min="8968" max="8968" width="24.7109375" style="1" customWidth="1"/>
    <col min="8969" max="8969" width="12.28515625" style="1" customWidth="1"/>
    <col min="8970" max="8970" width="0" style="1" hidden="1" customWidth="1"/>
    <col min="8971" max="8971" width="3.42578125" style="1" customWidth="1"/>
    <col min="8972" max="8972" width="0" style="1" hidden="1" customWidth="1"/>
    <col min="8973" max="8973" width="17.7109375" style="1" customWidth="1"/>
    <col min="8974" max="8974" width="3.42578125" style="1" customWidth="1"/>
    <col min="8975" max="8975" width="0" style="1" hidden="1" customWidth="1"/>
    <col min="8976" max="8976" width="23.7109375" style="1" customWidth="1"/>
    <col min="8977" max="8977" width="10" style="1" customWidth="1"/>
    <col min="8978" max="8978" width="0" style="1" hidden="1" customWidth="1"/>
    <col min="8979" max="8980" width="14.7109375" style="1" customWidth="1"/>
    <col min="8981" max="8981" width="12.85546875" style="1" customWidth="1"/>
    <col min="8982" max="8982" width="3.28515625" style="1" customWidth="1"/>
    <col min="8983" max="8983" width="30.28515625" style="1" customWidth="1"/>
    <col min="8984" max="8984" width="5" style="1" customWidth="1"/>
    <col min="8985" max="8985" width="0" style="1" hidden="1" customWidth="1"/>
    <col min="8986" max="8986" width="14.28515625" style="1" customWidth="1"/>
    <col min="8987" max="8987" width="5.7109375" style="1" customWidth="1"/>
    <col min="8988" max="8988" width="0" style="1" hidden="1" customWidth="1"/>
    <col min="8989" max="8989" width="17.28515625" style="1" customWidth="1"/>
    <col min="8990" max="8990" width="12.7109375" style="1" customWidth="1"/>
    <col min="8991" max="8991" width="0" style="1" hidden="1" customWidth="1"/>
    <col min="8992" max="8992" width="5.28515625" style="1" customWidth="1"/>
    <col min="8993" max="8993" width="0" style="1" hidden="1" customWidth="1"/>
    <col min="8994" max="8994" width="17" style="1" customWidth="1"/>
    <col min="8995" max="8995" width="6.28515625" style="1" customWidth="1"/>
    <col min="8996" max="8996" width="0" style="1" hidden="1" customWidth="1"/>
    <col min="8997" max="8997" width="14.28515625" style="1" customWidth="1"/>
    <col min="8998" max="8998" width="7.5703125" style="1" customWidth="1"/>
    <col min="8999" max="8999" width="0" style="1" hidden="1" customWidth="1"/>
    <col min="9000" max="9001" width="14.28515625" style="1" customWidth="1"/>
    <col min="9002" max="9002" width="20.85546875" style="1" customWidth="1"/>
    <col min="9003" max="9003" width="14.42578125" style="1" customWidth="1"/>
    <col min="9004" max="9004" width="15" style="1" customWidth="1"/>
    <col min="9005" max="9005" width="2.7109375" style="1" customWidth="1"/>
    <col min="9006" max="9006" width="11.7109375" style="1" customWidth="1"/>
    <col min="9007" max="9007" width="11.5703125" style="1" customWidth="1"/>
    <col min="9008" max="9008" width="2.28515625" style="1" customWidth="1"/>
    <col min="9009" max="9009" width="41" style="1" customWidth="1"/>
    <col min="9010" max="9010" width="14.28515625" style="1" customWidth="1"/>
    <col min="9011" max="9012" width="11.5703125" style="1" customWidth="1"/>
    <col min="9013" max="9013" width="21.85546875" style="1" customWidth="1"/>
    <col min="9014" max="9205" width="11.42578125" style="1"/>
    <col min="9206" max="9206" width="21.85546875" style="1" customWidth="1"/>
    <col min="9207" max="9207" width="13.85546875" style="1" customWidth="1"/>
    <col min="9208" max="9208" width="38.7109375" style="1" customWidth="1"/>
    <col min="9209" max="9209" width="3" style="1" bestFit="1" customWidth="1"/>
    <col min="9210" max="9210" width="32.28515625" style="1" customWidth="1"/>
    <col min="9211" max="9211" width="46.28515625" style="1" customWidth="1"/>
    <col min="9212" max="9212" width="19" style="1" customWidth="1"/>
    <col min="9213" max="9213" width="0" style="1" hidden="1" customWidth="1"/>
    <col min="9214" max="9214" width="17.7109375" style="1" customWidth="1"/>
    <col min="9215" max="9215" width="0" style="1" hidden="1" customWidth="1"/>
    <col min="9216" max="9216" width="22.28515625" style="1" customWidth="1"/>
    <col min="9217" max="9217" width="5.28515625" style="1" customWidth="1"/>
    <col min="9218" max="9218" width="36.28515625" style="1" customWidth="1"/>
    <col min="9219" max="9219" width="5.7109375" style="1" customWidth="1"/>
    <col min="9220" max="9220" width="0" style="1" hidden="1" customWidth="1"/>
    <col min="9221" max="9221" width="20.7109375" style="1" customWidth="1"/>
    <col min="9222" max="9222" width="4.85546875" style="1" customWidth="1"/>
    <col min="9223" max="9223" width="0" style="1" hidden="1" customWidth="1"/>
    <col min="9224" max="9224" width="24.7109375" style="1" customWidth="1"/>
    <col min="9225" max="9225" width="12.28515625" style="1" customWidth="1"/>
    <col min="9226" max="9226" width="0" style="1" hidden="1" customWidth="1"/>
    <col min="9227" max="9227" width="3.42578125" style="1" customWidth="1"/>
    <col min="9228" max="9228" width="0" style="1" hidden="1" customWidth="1"/>
    <col min="9229" max="9229" width="17.7109375" style="1" customWidth="1"/>
    <col min="9230" max="9230" width="3.42578125" style="1" customWidth="1"/>
    <col min="9231" max="9231" width="0" style="1" hidden="1" customWidth="1"/>
    <col min="9232" max="9232" width="23.7109375" style="1" customWidth="1"/>
    <col min="9233" max="9233" width="10" style="1" customWidth="1"/>
    <col min="9234" max="9234" width="0" style="1" hidden="1" customWidth="1"/>
    <col min="9235" max="9236" width="14.7109375" style="1" customWidth="1"/>
    <col min="9237" max="9237" width="12.85546875" style="1" customWidth="1"/>
    <col min="9238" max="9238" width="3.28515625" style="1" customWidth="1"/>
    <col min="9239" max="9239" width="30.28515625" style="1" customWidth="1"/>
    <col min="9240" max="9240" width="5" style="1" customWidth="1"/>
    <col min="9241" max="9241" width="0" style="1" hidden="1" customWidth="1"/>
    <col min="9242" max="9242" width="14.28515625" style="1" customWidth="1"/>
    <col min="9243" max="9243" width="5.7109375" style="1" customWidth="1"/>
    <col min="9244" max="9244" width="0" style="1" hidden="1" customWidth="1"/>
    <col min="9245" max="9245" width="17.28515625" style="1" customWidth="1"/>
    <col min="9246" max="9246" width="12.7109375" style="1" customWidth="1"/>
    <col min="9247" max="9247" width="0" style="1" hidden="1" customWidth="1"/>
    <col min="9248" max="9248" width="5.28515625" style="1" customWidth="1"/>
    <col min="9249" max="9249" width="0" style="1" hidden="1" customWidth="1"/>
    <col min="9250" max="9250" width="17" style="1" customWidth="1"/>
    <col min="9251" max="9251" width="6.28515625" style="1" customWidth="1"/>
    <col min="9252" max="9252" width="0" style="1" hidden="1" customWidth="1"/>
    <col min="9253" max="9253" width="14.28515625" style="1" customWidth="1"/>
    <col min="9254" max="9254" width="7.5703125" style="1" customWidth="1"/>
    <col min="9255" max="9255" width="0" style="1" hidden="1" customWidth="1"/>
    <col min="9256" max="9257" width="14.28515625" style="1" customWidth="1"/>
    <col min="9258" max="9258" width="20.85546875" style="1" customWidth="1"/>
    <col min="9259" max="9259" width="14.42578125" style="1" customWidth="1"/>
    <col min="9260" max="9260" width="15" style="1" customWidth="1"/>
    <col min="9261" max="9261" width="2.7109375" style="1" customWidth="1"/>
    <col min="9262" max="9262" width="11.7109375" style="1" customWidth="1"/>
    <col min="9263" max="9263" width="11.5703125" style="1" customWidth="1"/>
    <col min="9264" max="9264" width="2.28515625" style="1" customWidth="1"/>
    <col min="9265" max="9265" width="41" style="1" customWidth="1"/>
    <col min="9266" max="9266" width="14.28515625" style="1" customWidth="1"/>
    <col min="9267" max="9268" width="11.5703125" style="1" customWidth="1"/>
    <col min="9269" max="9269" width="21.85546875" style="1" customWidth="1"/>
    <col min="9270" max="9461" width="11.42578125" style="1"/>
    <col min="9462" max="9462" width="21.85546875" style="1" customWidth="1"/>
    <col min="9463" max="9463" width="13.85546875" style="1" customWidth="1"/>
    <col min="9464" max="9464" width="38.7109375" style="1" customWidth="1"/>
    <col min="9465" max="9465" width="3" style="1" bestFit="1" customWidth="1"/>
    <col min="9466" max="9466" width="32.28515625" style="1" customWidth="1"/>
    <col min="9467" max="9467" width="46.28515625" style="1" customWidth="1"/>
    <col min="9468" max="9468" width="19" style="1" customWidth="1"/>
    <col min="9469" max="9469" width="0" style="1" hidden="1" customWidth="1"/>
    <col min="9470" max="9470" width="17.7109375" style="1" customWidth="1"/>
    <col min="9471" max="9471" width="0" style="1" hidden="1" customWidth="1"/>
    <col min="9472" max="9472" width="22.28515625" style="1" customWidth="1"/>
    <col min="9473" max="9473" width="5.28515625" style="1" customWidth="1"/>
    <col min="9474" max="9474" width="36.28515625" style="1" customWidth="1"/>
    <col min="9475" max="9475" width="5.7109375" style="1" customWidth="1"/>
    <col min="9476" max="9476" width="0" style="1" hidden="1" customWidth="1"/>
    <col min="9477" max="9477" width="20.7109375" style="1" customWidth="1"/>
    <col min="9478" max="9478" width="4.85546875" style="1" customWidth="1"/>
    <col min="9479" max="9479" width="0" style="1" hidden="1" customWidth="1"/>
    <col min="9480" max="9480" width="24.7109375" style="1" customWidth="1"/>
    <col min="9481" max="9481" width="12.28515625" style="1" customWidth="1"/>
    <col min="9482" max="9482" width="0" style="1" hidden="1" customWidth="1"/>
    <col min="9483" max="9483" width="3.42578125" style="1" customWidth="1"/>
    <col min="9484" max="9484" width="0" style="1" hidden="1" customWidth="1"/>
    <col min="9485" max="9485" width="17.7109375" style="1" customWidth="1"/>
    <col min="9486" max="9486" width="3.42578125" style="1" customWidth="1"/>
    <col min="9487" max="9487" width="0" style="1" hidden="1" customWidth="1"/>
    <col min="9488" max="9488" width="23.7109375" style="1" customWidth="1"/>
    <col min="9489" max="9489" width="10" style="1" customWidth="1"/>
    <col min="9490" max="9490" width="0" style="1" hidden="1" customWidth="1"/>
    <col min="9491" max="9492" width="14.7109375" style="1" customWidth="1"/>
    <col min="9493" max="9493" width="12.85546875" style="1" customWidth="1"/>
    <col min="9494" max="9494" width="3.28515625" style="1" customWidth="1"/>
    <col min="9495" max="9495" width="30.28515625" style="1" customWidth="1"/>
    <col min="9496" max="9496" width="5" style="1" customWidth="1"/>
    <col min="9497" max="9497" width="0" style="1" hidden="1" customWidth="1"/>
    <col min="9498" max="9498" width="14.28515625" style="1" customWidth="1"/>
    <col min="9499" max="9499" width="5.7109375" style="1" customWidth="1"/>
    <col min="9500" max="9500" width="0" style="1" hidden="1" customWidth="1"/>
    <col min="9501" max="9501" width="17.28515625" style="1" customWidth="1"/>
    <col min="9502" max="9502" width="12.7109375" style="1" customWidth="1"/>
    <col min="9503" max="9503" width="0" style="1" hidden="1" customWidth="1"/>
    <col min="9504" max="9504" width="5.28515625" style="1" customWidth="1"/>
    <col min="9505" max="9505" width="0" style="1" hidden="1" customWidth="1"/>
    <col min="9506" max="9506" width="17" style="1" customWidth="1"/>
    <col min="9507" max="9507" width="6.28515625" style="1" customWidth="1"/>
    <col min="9508" max="9508" width="0" style="1" hidden="1" customWidth="1"/>
    <col min="9509" max="9509" width="14.28515625" style="1" customWidth="1"/>
    <col min="9510" max="9510" width="7.5703125" style="1" customWidth="1"/>
    <col min="9511" max="9511" width="0" style="1" hidden="1" customWidth="1"/>
    <col min="9512" max="9513" width="14.28515625" style="1" customWidth="1"/>
    <col min="9514" max="9514" width="20.85546875" style="1" customWidth="1"/>
    <col min="9515" max="9515" width="14.42578125" style="1" customWidth="1"/>
    <col min="9516" max="9516" width="15" style="1" customWidth="1"/>
    <col min="9517" max="9517" width="2.7109375" style="1" customWidth="1"/>
    <col min="9518" max="9518" width="11.7109375" style="1" customWidth="1"/>
    <col min="9519" max="9519" width="11.5703125" style="1" customWidth="1"/>
    <col min="9520" max="9520" width="2.28515625" style="1" customWidth="1"/>
    <col min="9521" max="9521" width="41" style="1" customWidth="1"/>
    <col min="9522" max="9522" width="14.28515625" style="1" customWidth="1"/>
    <col min="9523" max="9524" width="11.5703125" style="1" customWidth="1"/>
    <col min="9525" max="9525" width="21.85546875" style="1" customWidth="1"/>
    <col min="9526" max="9717" width="11.42578125" style="1"/>
    <col min="9718" max="9718" width="21.85546875" style="1" customWidth="1"/>
    <col min="9719" max="9719" width="13.85546875" style="1" customWidth="1"/>
    <col min="9720" max="9720" width="38.7109375" style="1" customWidth="1"/>
    <col min="9721" max="9721" width="3" style="1" bestFit="1" customWidth="1"/>
    <col min="9722" max="9722" width="32.28515625" style="1" customWidth="1"/>
    <col min="9723" max="9723" width="46.28515625" style="1" customWidth="1"/>
    <col min="9724" max="9724" width="19" style="1" customWidth="1"/>
    <col min="9725" max="9725" width="0" style="1" hidden="1" customWidth="1"/>
    <col min="9726" max="9726" width="17.7109375" style="1" customWidth="1"/>
    <col min="9727" max="9727" width="0" style="1" hidden="1" customWidth="1"/>
    <col min="9728" max="9728" width="22.28515625" style="1" customWidth="1"/>
    <col min="9729" max="9729" width="5.28515625" style="1" customWidth="1"/>
    <col min="9730" max="9730" width="36.28515625" style="1" customWidth="1"/>
    <col min="9731" max="9731" width="5.7109375" style="1" customWidth="1"/>
    <col min="9732" max="9732" width="0" style="1" hidden="1" customWidth="1"/>
    <col min="9733" max="9733" width="20.7109375" style="1" customWidth="1"/>
    <col min="9734" max="9734" width="4.85546875" style="1" customWidth="1"/>
    <col min="9735" max="9735" width="0" style="1" hidden="1" customWidth="1"/>
    <col min="9736" max="9736" width="24.7109375" style="1" customWidth="1"/>
    <col min="9737" max="9737" width="12.28515625" style="1" customWidth="1"/>
    <col min="9738" max="9738" width="0" style="1" hidden="1" customWidth="1"/>
    <col min="9739" max="9739" width="3.42578125" style="1" customWidth="1"/>
    <col min="9740" max="9740" width="0" style="1" hidden="1" customWidth="1"/>
    <col min="9741" max="9741" width="17.7109375" style="1" customWidth="1"/>
    <col min="9742" max="9742" width="3.42578125" style="1" customWidth="1"/>
    <col min="9743" max="9743" width="0" style="1" hidden="1" customWidth="1"/>
    <col min="9744" max="9744" width="23.7109375" style="1" customWidth="1"/>
    <col min="9745" max="9745" width="10" style="1" customWidth="1"/>
    <col min="9746" max="9746" width="0" style="1" hidden="1" customWidth="1"/>
    <col min="9747" max="9748" width="14.7109375" style="1" customWidth="1"/>
    <col min="9749" max="9749" width="12.85546875" style="1" customWidth="1"/>
    <col min="9750" max="9750" width="3.28515625" style="1" customWidth="1"/>
    <col min="9751" max="9751" width="30.28515625" style="1" customWidth="1"/>
    <col min="9752" max="9752" width="5" style="1" customWidth="1"/>
    <col min="9753" max="9753" width="0" style="1" hidden="1" customWidth="1"/>
    <col min="9754" max="9754" width="14.28515625" style="1" customWidth="1"/>
    <col min="9755" max="9755" width="5.7109375" style="1" customWidth="1"/>
    <col min="9756" max="9756" width="0" style="1" hidden="1" customWidth="1"/>
    <col min="9757" max="9757" width="17.28515625" style="1" customWidth="1"/>
    <col min="9758" max="9758" width="12.7109375" style="1" customWidth="1"/>
    <col min="9759" max="9759" width="0" style="1" hidden="1" customWidth="1"/>
    <col min="9760" max="9760" width="5.28515625" style="1" customWidth="1"/>
    <col min="9761" max="9761" width="0" style="1" hidden="1" customWidth="1"/>
    <col min="9762" max="9762" width="17" style="1" customWidth="1"/>
    <col min="9763" max="9763" width="6.28515625" style="1" customWidth="1"/>
    <col min="9764" max="9764" width="0" style="1" hidden="1" customWidth="1"/>
    <col min="9765" max="9765" width="14.28515625" style="1" customWidth="1"/>
    <col min="9766" max="9766" width="7.5703125" style="1" customWidth="1"/>
    <col min="9767" max="9767" width="0" style="1" hidden="1" customWidth="1"/>
    <col min="9768" max="9769" width="14.28515625" style="1" customWidth="1"/>
    <col min="9770" max="9770" width="20.85546875" style="1" customWidth="1"/>
    <col min="9771" max="9771" width="14.42578125" style="1" customWidth="1"/>
    <col min="9772" max="9772" width="15" style="1" customWidth="1"/>
    <col min="9773" max="9773" width="2.7109375" style="1" customWidth="1"/>
    <col min="9774" max="9774" width="11.7109375" style="1" customWidth="1"/>
    <col min="9775" max="9775" width="11.5703125" style="1" customWidth="1"/>
    <col min="9776" max="9776" width="2.28515625" style="1" customWidth="1"/>
    <col min="9777" max="9777" width="41" style="1" customWidth="1"/>
    <col min="9778" max="9778" width="14.28515625" style="1" customWidth="1"/>
    <col min="9779" max="9780" width="11.5703125" style="1" customWidth="1"/>
    <col min="9781" max="9781" width="21.85546875" style="1" customWidth="1"/>
    <col min="9782" max="9973" width="11.42578125" style="1"/>
    <col min="9974" max="9974" width="21.85546875" style="1" customWidth="1"/>
    <col min="9975" max="9975" width="13.85546875" style="1" customWidth="1"/>
    <col min="9976" max="9976" width="38.7109375" style="1" customWidth="1"/>
    <col min="9977" max="9977" width="3" style="1" bestFit="1" customWidth="1"/>
    <col min="9978" max="9978" width="32.28515625" style="1" customWidth="1"/>
    <col min="9979" max="9979" width="46.28515625" style="1" customWidth="1"/>
    <col min="9980" max="9980" width="19" style="1" customWidth="1"/>
    <col min="9981" max="9981" width="0" style="1" hidden="1" customWidth="1"/>
    <col min="9982" max="9982" width="17.7109375" style="1" customWidth="1"/>
    <col min="9983" max="9983" width="0" style="1" hidden="1" customWidth="1"/>
    <col min="9984" max="9984" width="22.28515625" style="1" customWidth="1"/>
    <col min="9985" max="9985" width="5.28515625" style="1" customWidth="1"/>
    <col min="9986" max="9986" width="36.28515625" style="1" customWidth="1"/>
    <col min="9987" max="9987" width="5.7109375" style="1" customWidth="1"/>
    <col min="9988" max="9988" width="0" style="1" hidden="1" customWidth="1"/>
    <col min="9989" max="9989" width="20.7109375" style="1" customWidth="1"/>
    <col min="9990" max="9990" width="4.85546875" style="1" customWidth="1"/>
    <col min="9991" max="9991" width="0" style="1" hidden="1" customWidth="1"/>
    <col min="9992" max="9992" width="24.7109375" style="1" customWidth="1"/>
    <col min="9993" max="9993" width="12.28515625" style="1" customWidth="1"/>
    <col min="9994" max="9994" width="0" style="1" hidden="1" customWidth="1"/>
    <col min="9995" max="9995" width="3.42578125" style="1" customWidth="1"/>
    <col min="9996" max="9996" width="0" style="1" hidden="1" customWidth="1"/>
    <col min="9997" max="9997" width="17.7109375" style="1" customWidth="1"/>
    <col min="9998" max="9998" width="3.42578125" style="1" customWidth="1"/>
    <col min="9999" max="9999" width="0" style="1" hidden="1" customWidth="1"/>
    <col min="10000" max="10000" width="23.7109375" style="1" customWidth="1"/>
    <col min="10001" max="10001" width="10" style="1" customWidth="1"/>
    <col min="10002" max="10002" width="0" style="1" hidden="1" customWidth="1"/>
    <col min="10003" max="10004" width="14.7109375" style="1" customWidth="1"/>
    <col min="10005" max="10005" width="12.85546875" style="1" customWidth="1"/>
    <col min="10006" max="10006" width="3.28515625" style="1" customWidth="1"/>
    <col min="10007" max="10007" width="30.28515625" style="1" customWidth="1"/>
    <col min="10008" max="10008" width="5" style="1" customWidth="1"/>
    <col min="10009" max="10009" width="0" style="1" hidden="1" customWidth="1"/>
    <col min="10010" max="10010" width="14.28515625" style="1" customWidth="1"/>
    <col min="10011" max="10011" width="5.7109375" style="1" customWidth="1"/>
    <col min="10012" max="10012" width="0" style="1" hidden="1" customWidth="1"/>
    <col min="10013" max="10013" width="17.28515625" style="1" customWidth="1"/>
    <col min="10014" max="10014" width="12.7109375" style="1" customWidth="1"/>
    <col min="10015" max="10015" width="0" style="1" hidden="1" customWidth="1"/>
    <col min="10016" max="10016" width="5.28515625" style="1" customWidth="1"/>
    <col min="10017" max="10017" width="0" style="1" hidden="1" customWidth="1"/>
    <col min="10018" max="10018" width="17" style="1" customWidth="1"/>
    <col min="10019" max="10019" width="6.28515625" style="1" customWidth="1"/>
    <col min="10020" max="10020" width="0" style="1" hidden="1" customWidth="1"/>
    <col min="10021" max="10021" width="14.28515625" style="1" customWidth="1"/>
    <col min="10022" max="10022" width="7.5703125" style="1" customWidth="1"/>
    <col min="10023" max="10023" width="0" style="1" hidden="1" customWidth="1"/>
    <col min="10024" max="10025" width="14.28515625" style="1" customWidth="1"/>
    <col min="10026" max="10026" width="20.85546875" style="1" customWidth="1"/>
    <col min="10027" max="10027" width="14.42578125" style="1" customWidth="1"/>
    <col min="10028" max="10028" width="15" style="1" customWidth="1"/>
    <col min="10029" max="10029" width="2.7109375" style="1" customWidth="1"/>
    <col min="10030" max="10030" width="11.7109375" style="1" customWidth="1"/>
    <col min="10031" max="10031" width="11.5703125" style="1" customWidth="1"/>
    <col min="10032" max="10032" width="2.28515625" style="1" customWidth="1"/>
    <col min="10033" max="10033" width="41" style="1" customWidth="1"/>
    <col min="10034" max="10034" width="14.28515625" style="1" customWidth="1"/>
    <col min="10035" max="10036" width="11.5703125" style="1" customWidth="1"/>
    <col min="10037" max="10037" width="21.85546875" style="1" customWidth="1"/>
    <col min="10038" max="10229" width="11.42578125" style="1"/>
    <col min="10230" max="10230" width="21.85546875" style="1" customWidth="1"/>
    <col min="10231" max="10231" width="13.85546875" style="1" customWidth="1"/>
    <col min="10232" max="10232" width="38.7109375" style="1" customWidth="1"/>
    <col min="10233" max="10233" width="3" style="1" bestFit="1" customWidth="1"/>
    <col min="10234" max="10234" width="32.28515625" style="1" customWidth="1"/>
    <col min="10235" max="10235" width="46.28515625" style="1" customWidth="1"/>
    <col min="10236" max="10236" width="19" style="1" customWidth="1"/>
    <col min="10237" max="10237" width="0" style="1" hidden="1" customWidth="1"/>
    <col min="10238" max="10238" width="17.7109375" style="1" customWidth="1"/>
    <col min="10239" max="10239" width="0" style="1" hidden="1" customWidth="1"/>
    <col min="10240" max="10240" width="22.28515625" style="1" customWidth="1"/>
    <col min="10241" max="10241" width="5.28515625" style="1" customWidth="1"/>
    <col min="10242" max="10242" width="36.28515625" style="1" customWidth="1"/>
    <col min="10243" max="10243" width="5.7109375" style="1" customWidth="1"/>
    <col min="10244" max="10244" width="0" style="1" hidden="1" customWidth="1"/>
    <col min="10245" max="10245" width="20.7109375" style="1" customWidth="1"/>
    <col min="10246" max="10246" width="4.85546875" style="1" customWidth="1"/>
    <col min="10247" max="10247" width="0" style="1" hidden="1" customWidth="1"/>
    <col min="10248" max="10248" width="24.7109375" style="1" customWidth="1"/>
    <col min="10249" max="10249" width="12.28515625" style="1" customWidth="1"/>
    <col min="10250" max="10250" width="0" style="1" hidden="1" customWidth="1"/>
    <col min="10251" max="10251" width="3.42578125" style="1" customWidth="1"/>
    <col min="10252" max="10252" width="0" style="1" hidden="1" customWidth="1"/>
    <col min="10253" max="10253" width="17.7109375" style="1" customWidth="1"/>
    <col min="10254" max="10254" width="3.42578125" style="1" customWidth="1"/>
    <col min="10255" max="10255" width="0" style="1" hidden="1" customWidth="1"/>
    <col min="10256" max="10256" width="23.7109375" style="1" customWidth="1"/>
    <col min="10257" max="10257" width="10" style="1" customWidth="1"/>
    <col min="10258" max="10258" width="0" style="1" hidden="1" customWidth="1"/>
    <col min="10259" max="10260" width="14.7109375" style="1" customWidth="1"/>
    <col min="10261" max="10261" width="12.85546875" style="1" customWidth="1"/>
    <col min="10262" max="10262" width="3.28515625" style="1" customWidth="1"/>
    <col min="10263" max="10263" width="30.28515625" style="1" customWidth="1"/>
    <col min="10264" max="10264" width="5" style="1" customWidth="1"/>
    <col min="10265" max="10265" width="0" style="1" hidden="1" customWidth="1"/>
    <col min="10266" max="10266" width="14.28515625" style="1" customWidth="1"/>
    <col min="10267" max="10267" width="5.7109375" style="1" customWidth="1"/>
    <col min="10268" max="10268" width="0" style="1" hidden="1" customWidth="1"/>
    <col min="10269" max="10269" width="17.28515625" style="1" customWidth="1"/>
    <col min="10270" max="10270" width="12.7109375" style="1" customWidth="1"/>
    <col min="10271" max="10271" width="0" style="1" hidden="1" customWidth="1"/>
    <col min="10272" max="10272" width="5.28515625" style="1" customWidth="1"/>
    <col min="10273" max="10273" width="0" style="1" hidden="1" customWidth="1"/>
    <col min="10274" max="10274" width="17" style="1" customWidth="1"/>
    <col min="10275" max="10275" width="6.28515625" style="1" customWidth="1"/>
    <col min="10276" max="10276" width="0" style="1" hidden="1" customWidth="1"/>
    <col min="10277" max="10277" width="14.28515625" style="1" customWidth="1"/>
    <col min="10278" max="10278" width="7.5703125" style="1" customWidth="1"/>
    <col min="10279" max="10279" width="0" style="1" hidden="1" customWidth="1"/>
    <col min="10280" max="10281" width="14.28515625" style="1" customWidth="1"/>
    <col min="10282" max="10282" width="20.85546875" style="1" customWidth="1"/>
    <col min="10283" max="10283" width="14.42578125" style="1" customWidth="1"/>
    <col min="10284" max="10284" width="15" style="1" customWidth="1"/>
    <col min="10285" max="10285" width="2.7109375" style="1" customWidth="1"/>
    <col min="10286" max="10286" width="11.7109375" style="1" customWidth="1"/>
    <col min="10287" max="10287" width="11.5703125" style="1" customWidth="1"/>
    <col min="10288" max="10288" width="2.28515625" style="1" customWidth="1"/>
    <col min="10289" max="10289" width="41" style="1" customWidth="1"/>
    <col min="10290" max="10290" width="14.28515625" style="1" customWidth="1"/>
    <col min="10291" max="10292" width="11.5703125" style="1" customWidth="1"/>
    <col min="10293" max="10293" width="21.85546875" style="1" customWidth="1"/>
    <col min="10294" max="10485" width="11.42578125" style="1"/>
    <col min="10486" max="10486" width="21.85546875" style="1" customWidth="1"/>
    <col min="10487" max="10487" width="13.85546875" style="1" customWidth="1"/>
    <col min="10488" max="10488" width="38.7109375" style="1" customWidth="1"/>
    <col min="10489" max="10489" width="3" style="1" bestFit="1" customWidth="1"/>
    <col min="10490" max="10490" width="32.28515625" style="1" customWidth="1"/>
    <col min="10491" max="10491" width="46.28515625" style="1" customWidth="1"/>
    <col min="10492" max="10492" width="19" style="1" customWidth="1"/>
    <col min="10493" max="10493" width="0" style="1" hidden="1" customWidth="1"/>
    <col min="10494" max="10494" width="17.7109375" style="1" customWidth="1"/>
    <col min="10495" max="10495" width="0" style="1" hidden="1" customWidth="1"/>
    <col min="10496" max="10496" width="22.28515625" style="1" customWidth="1"/>
    <col min="10497" max="10497" width="5.28515625" style="1" customWidth="1"/>
    <col min="10498" max="10498" width="36.28515625" style="1" customWidth="1"/>
    <col min="10499" max="10499" width="5.7109375" style="1" customWidth="1"/>
    <col min="10500" max="10500" width="0" style="1" hidden="1" customWidth="1"/>
    <col min="10501" max="10501" width="20.7109375" style="1" customWidth="1"/>
    <col min="10502" max="10502" width="4.85546875" style="1" customWidth="1"/>
    <col min="10503" max="10503" width="0" style="1" hidden="1" customWidth="1"/>
    <col min="10504" max="10504" width="24.7109375" style="1" customWidth="1"/>
    <col min="10505" max="10505" width="12.28515625" style="1" customWidth="1"/>
    <col min="10506" max="10506" width="0" style="1" hidden="1" customWidth="1"/>
    <col min="10507" max="10507" width="3.42578125" style="1" customWidth="1"/>
    <col min="10508" max="10508" width="0" style="1" hidden="1" customWidth="1"/>
    <col min="10509" max="10509" width="17.7109375" style="1" customWidth="1"/>
    <col min="10510" max="10510" width="3.42578125" style="1" customWidth="1"/>
    <col min="10511" max="10511" width="0" style="1" hidden="1" customWidth="1"/>
    <col min="10512" max="10512" width="23.7109375" style="1" customWidth="1"/>
    <col min="10513" max="10513" width="10" style="1" customWidth="1"/>
    <col min="10514" max="10514" width="0" style="1" hidden="1" customWidth="1"/>
    <col min="10515" max="10516" width="14.7109375" style="1" customWidth="1"/>
    <col min="10517" max="10517" width="12.85546875" style="1" customWidth="1"/>
    <col min="10518" max="10518" width="3.28515625" style="1" customWidth="1"/>
    <col min="10519" max="10519" width="30.28515625" style="1" customWidth="1"/>
    <col min="10520" max="10520" width="5" style="1" customWidth="1"/>
    <col min="10521" max="10521" width="0" style="1" hidden="1" customWidth="1"/>
    <col min="10522" max="10522" width="14.28515625" style="1" customWidth="1"/>
    <col min="10523" max="10523" width="5.7109375" style="1" customWidth="1"/>
    <col min="10524" max="10524" width="0" style="1" hidden="1" customWidth="1"/>
    <col min="10525" max="10525" width="17.28515625" style="1" customWidth="1"/>
    <col min="10526" max="10526" width="12.7109375" style="1" customWidth="1"/>
    <col min="10527" max="10527" width="0" style="1" hidden="1" customWidth="1"/>
    <col min="10528" max="10528" width="5.28515625" style="1" customWidth="1"/>
    <col min="10529" max="10529" width="0" style="1" hidden="1" customWidth="1"/>
    <col min="10530" max="10530" width="17" style="1" customWidth="1"/>
    <col min="10531" max="10531" width="6.28515625" style="1" customWidth="1"/>
    <col min="10532" max="10532" width="0" style="1" hidden="1" customWidth="1"/>
    <col min="10533" max="10533" width="14.28515625" style="1" customWidth="1"/>
    <col min="10534" max="10534" width="7.5703125" style="1" customWidth="1"/>
    <col min="10535" max="10535" width="0" style="1" hidden="1" customWidth="1"/>
    <col min="10536" max="10537" width="14.28515625" style="1" customWidth="1"/>
    <col min="10538" max="10538" width="20.85546875" style="1" customWidth="1"/>
    <col min="10539" max="10539" width="14.42578125" style="1" customWidth="1"/>
    <col min="10540" max="10540" width="15" style="1" customWidth="1"/>
    <col min="10541" max="10541" width="2.7109375" style="1" customWidth="1"/>
    <col min="10542" max="10542" width="11.7109375" style="1" customWidth="1"/>
    <col min="10543" max="10543" width="11.5703125" style="1" customWidth="1"/>
    <col min="10544" max="10544" width="2.28515625" style="1" customWidth="1"/>
    <col min="10545" max="10545" width="41" style="1" customWidth="1"/>
    <col min="10546" max="10546" width="14.28515625" style="1" customWidth="1"/>
    <col min="10547" max="10548" width="11.5703125" style="1" customWidth="1"/>
    <col min="10549" max="10549" width="21.85546875" style="1" customWidth="1"/>
    <col min="10550" max="10741" width="11.42578125" style="1"/>
    <col min="10742" max="10742" width="21.85546875" style="1" customWidth="1"/>
    <col min="10743" max="10743" width="13.85546875" style="1" customWidth="1"/>
    <col min="10744" max="10744" width="38.7109375" style="1" customWidth="1"/>
    <col min="10745" max="10745" width="3" style="1" bestFit="1" customWidth="1"/>
    <col min="10746" max="10746" width="32.28515625" style="1" customWidth="1"/>
    <col min="10747" max="10747" width="46.28515625" style="1" customWidth="1"/>
    <col min="10748" max="10748" width="19" style="1" customWidth="1"/>
    <col min="10749" max="10749" width="0" style="1" hidden="1" customWidth="1"/>
    <col min="10750" max="10750" width="17.7109375" style="1" customWidth="1"/>
    <col min="10751" max="10751" width="0" style="1" hidden="1" customWidth="1"/>
    <col min="10752" max="10752" width="22.28515625" style="1" customWidth="1"/>
    <col min="10753" max="10753" width="5.28515625" style="1" customWidth="1"/>
    <col min="10754" max="10754" width="36.28515625" style="1" customWidth="1"/>
    <col min="10755" max="10755" width="5.7109375" style="1" customWidth="1"/>
    <col min="10756" max="10756" width="0" style="1" hidden="1" customWidth="1"/>
    <col min="10757" max="10757" width="20.7109375" style="1" customWidth="1"/>
    <col min="10758" max="10758" width="4.85546875" style="1" customWidth="1"/>
    <col min="10759" max="10759" width="0" style="1" hidden="1" customWidth="1"/>
    <col min="10760" max="10760" width="24.7109375" style="1" customWidth="1"/>
    <col min="10761" max="10761" width="12.28515625" style="1" customWidth="1"/>
    <col min="10762" max="10762" width="0" style="1" hidden="1" customWidth="1"/>
    <col min="10763" max="10763" width="3.42578125" style="1" customWidth="1"/>
    <col min="10764" max="10764" width="0" style="1" hidden="1" customWidth="1"/>
    <col min="10765" max="10765" width="17.7109375" style="1" customWidth="1"/>
    <col min="10766" max="10766" width="3.42578125" style="1" customWidth="1"/>
    <col min="10767" max="10767" width="0" style="1" hidden="1" customWidth="1"/>
    <col min="10768" max="10768" width="23.7109375" style="1" customWidth="1"/>
    <col min="10769" max="10769" width="10" style="1" customWidth="1"/>
    <col min="10770" max="10770" width="0" style="1" hidden="1" customWidth="1"/>
    <col min="10771" max="10772" width="14.7109375" style="1" customWidth="1"/>
    <col min="10773" max="10773" width="12.85546875" style="1" customWidth="1"/>
    <col min="10774" max="10774" width="3.28515625" style="1" customWidth="1"/>
    <col min="10775" max="10775" width="30.28515625" style="1" customWidth="1"/>
    <col min="10776" max="10776" width="5" style="1" customWidth="1"/>
    <col min="10777" max="10777" width="0" style="1" hidden="1" customWidth="1"/>
    <col min="10778" max="10778" width="14.28515625" style="1" customWidth="1"/>
    <col min="10779" max="10779" width="5.7109375" style="1" customWidth="1"/>
    <col min="10780" max="10780" width="0" style="1" hidden="1" customWidth="1"/>
    <col min="10781" max="10781" width="17.28515625" style="1" customWidth="1"/>
    <col min="10782" max="10782" width="12.7109375" style="1" customWidth="1"/>
    <col min="10783" max="10783" width="0" style="1" hidden="1" customWidth="1"/>
    <col min="10784" max="10784" width="5.28515625" style="1" customWidth="1"/>
    <col min="10785" max="10785" width="0" style="1" hidden="1" customWidth="1"/>
    <col min="10786" max="10786" width="17" style="1" customWidth="1"/>
    <col min="10787" max="10787" width="6.28515625" style="1" customWidth="1"/>
    <col min="10788" max="10788" width="0" style="1" hidden="1" customWidth="1"/>
    <col min="10789" max="10789" width="14.28515625" style="1" customWidth="1"/>
    <col min="10790" max="10790" width="7.5703125" style="1" customWidth="1"/>
    <col min="10791" max="10791" width="0" style="1" hidden="1" customWidth="1"/>
    <col min="10792" max="10793" width="14.28515625" style="1" customWidth="1"/>
    <col min="10794" max="10794" width="20.85546875" style="1" customWidth="1"/>
    <col min="10795" max="10795" width="14.42578125" style="1" customWidth="1"/>
    <col min="10796" max="10796" width="15" style="1" customWidth="1"/>
    <col min="10797" max="10797" width="2.7109375" style="1" customWidth="1"/>
    <col min="10798" max="10798" width="11.7109375" style="1" customWidth="1"/>
    <col min="10799" max="10799" width="11.5703125" style="1" customWidth="1"/>
    <col min="10800" max="10800" width="2.28515625" style="1" customWidth="1"/>
    <col min="10801" max="10801" width="41" style="1" customWidth="1"/>
    <col min="10802" max="10802" width="14.28515625" style="1" customWidth="1"/>
    <col min="10803" max="10804" width="11.5703125" style="1" customWidth="1"/>
    <col min="10805" max="10805" width="21.85546875" style="1" customWidth="1"/>
    <col min="10806" max="10997" width="11.42578125" style="1"/>
    <col min="10998" max="10998" width="21.85546875" style="1" customWidth="1"/>
    <col min="10999" max="10999" width="13.85546875" style="1" customWidth="1"/>
    <col min="11000" max="11000" width="38.7109375" style="1" customWidth="1"/>
    <col min="11001" max="11001" width="3" style="1" bestFit="1" customWidth="1"/>
    <col min="11002" max="11002" width="32.28515625" style="1" customWidth="1"/>
    <col min="11003" max="11003" width="46.28515625" style="1" customWidth="1"/>
    <col min="11004" max="11004" width="19" style="1" customWidth="1"/>
    <col min="11005" max="11005" width="0" style="1" hidden="1" customWidth="1"/>
    <col min="11006" max="11006" width="17.7109375" style="1" customWidth="1"/>
    <col min="11007" max="11007" width="0" style="1" hidden="1" customWidth="1"/>
    <col min="11008" max="11008" width="22.28515625" style="1" customWidth="1"/>
    <col min="11009" max="11009" width="5.28515625" style="1" customWidth="1"/>
    <col min="11010" max="11010" width="36.28515625" style="1" customWidth="1"/>
    <col min="11011" max="11011" width="5.7109375" style="1" customWidth="1"/>
    <col min="11012" max="11012" width="0" style="1" hidden="1" customWidth="1"/>
    <col min="11013" max="11013" width="20.7109375" style="1" customWidth="1"/>
    <col min="11014" max="11014" width="4.85546875" style="1" customWidth="1"/>
    <col min="11015" max="11015" width="0" style="1" hidden="1" customWidth="1"/>
    <col min="11016" max="11016" width="24.7109375" style="1" customWidth="1"/>
    <col min="11017" max="11017" width="12.28515625" style="1" customWidth="1"/>
    <col min="11018" max="11018" width="0" style="1" hidden="1" customWidth="1"/>
    <col min="11019" max="11019" width="3.42578125" style="1" customWidth="1"/>
    <col min="11020" max="11020" width="0" style="1" hidden="1" customWidth="1"/>
    <col min="11021" max="11021" width="17.7109375" style="1" customWidth="1"/>
    <col min="11022" max="11022" width="3.42578125" style="1" customWidth="1"/>
    <col min="11023" max="11023" width="0" style="1" hidden="1" customWidth="1"/>
    <col min="11024" max="11024" width="23.7109375" style="1" customWidth="1"/>
    <col min="11025" max="11025" width="10" style="1" customWidth="1"/>
    <col min="11026" max="11026" width="0" style="1" hidden="1" customWidth="1"/>
    <col min="11027" max="11028" width="14.7109375" style="1" customWidth="1"/>
    <col min="11029" max="11029" width="12.85546875" style="1" customWidth="1"/>
    <col min="11030" max="11030" width="3.28515625" style="1" customWidth="1"/>
    <col min="11031" max="11031" width="30.28515625" style="1" customWidth="1"/>
    <col min="11032" max="11032" width="5" style="1" customWidth="1"/>
    <col min="11033" max="11033" width="0" style="1" hidden="1" customWidth="1"/>
    <col min="11034" max="11034" width="14.28515625" style="1" customWidth="1"/>
    <col min="11035" max="11035" width="5.7109375" style="1" customWidth="1"/>
    <col min="11036" max="11036" width="0" style="1" hidden="1" customWidth="1"/>
    <col min="11037" max="11037" width="17.28515625" style="1" customWidth="1"/>
    <col min="11038" max="11038" width="12.7109375" style="1" customWidth="1"/>
    <col min="11039" max="11039" width="0" style="1" hidden="1" customWidth="1"/>
    <col min="11040" max="11040" width="5.28515625" style="1" customWidth="1"/>
    <col min="11041" max="11041" width="0" style="1" hidden="1" customWidth="1"/>
    <col min="11042" max="11042" width="17" style="1" customWidth="1"/>
    <col min="11043" max="11043" width="6.28515625" style="1" customWidth="1"/>
    <col min="11044" max="11044" width="0" style="1" hidden="1" customWidth="1"/>
    <col min="11045" max="11045" width="14.28515625" style="1" customWidth="1"/>
    <col min="11046" max="11046" width="7.5703125" style="1" customWidth="1"/>
    <col min="11047" max="11047" width="0" style="1" hidden="1" customWidth="1"/>
    <col min="11048" max="11049" width="14.28515625" style="1" customWidth="1"/>
    <col min="11050" max="11050" width="20.85546875" style="1" customWidth="1"/>
    <col min="11051" max="11051" width="14.42578125" style="1" customWidth="1"/>
    <col min="11052" max="11052" width="15" style="1" customWidth="1"/>
    <col min="11053" max="11053" width="2.7109375" style="1" customWidth="1"/>
    <col min="11054" max="11054" width="11.7109375" style="1" customWidth="1"/>
    <col min="11055" max="11055" width="11.5703125" style="1" customWidth="1"/>
    <col min="11056" max="11056" width="2.28515625" style="1" customWidth="1"/>
    <col min="11057" max="11057" width="41" style="1" customWidth="1"/>
    <col min="11058" max="11058" width="14.28515625" style="1" customWidth="1"/>
    <col min="11059" max="11060" width="11.5703125" style="1" customWidth="1"/>
    <col min="11061" max="11061" width="21.85546875" style="1" customWidth="1"/>
    <col min="11062" max="11253" width="11.42578125" style="1"/>
    <col min="11254" max="11254" width="21.85546875" style="1" customWidth="1"/>
    <col min="11255" max="11255" width="13.85546875" style="1" customWidth="1"/>
    <col min="11256" max="11256" width="38.7109375" style="1" customWidth="1"/>
    <col min="11257" max="11257" width="3" style="1" bestFit="1" customWidth="1"/>
    <col min="11258" max="11258" width="32.28515625" style="1" customWidth="1"/>
    <col min="11259" max="11259" width="46.28515625" style="1" customWidth="1"/>
    <col min="11260" max="11260" width="19" style="1" customWidth="1"/>
    <col min="11261" max="11261" width="0" style="1" hidden="1" customWidth="1"/>
    <col min="11262" max="11262" width="17.7109375" style="1" customWidth="1"/>
    <col min="11263" max="11263" width="0" style="1" hidden="1" customWidth="1"/>
    <col min="11264" max="11264" width="22.28515625" style="1" customWidth="1"/>
    <col min="11265" max="11265" width="5.28515625" style="1" customWidth="1"/>
    <col min="11266" max="11266" width="36.28515625" style="1" customWidth="1"/>
    <col min="11267" max="11267" width="5.7109375" style="1" customWidth="1"/>
    <col min="11268" max="11268" width="0" style="1" hidden="1" customWidth="1"/>
    <col min="11269" max="11269" width="20.7109375" style="1" customWidth="1"/>
    <col min="11270" max="11270" width="4.85546875" style="1" customWidth="1"/>
    <col min="11271" max="11271" width="0" style="1" hidden="1" customWidth="1"/>
    <col min="11272" max="11272" width="24.7109375" style="1" customWidth="1"/>
    <col min="11273" max="11273" width="12.28515625" style="1" customWidth="1"/>
    <col min="11274" max="11274" width="0" style="1" hidden="1" customWidth="1"/>
    <col min="11275" max="11275" width="3.42578125" style="1" customWidth="1"/>
    <col min="11276" max="11276" width="0" style="1" hidden="1" customWidth="1"/>
    <col min="11277" max="11277" width="17.7109375" style="1" customWidth="1"/>
    <col min="11278" max="11278" width="3.42578125" style="1" customWidth="1"/>
    <col min="11279" max="11279" width="0" style="1" hidden="1" customWidth="1"/>
    <col min="11280" max="11280" width="23.7109375" style="1" customWidth="1"/>
    <col min="11281" max="11281" width="10" style="1" customWidth="1"/>
    <col min="11282" max="11282" width="0" style="1" hidden="1" customWidth="1"/>
    <col min="11283" max="11284" width="14.7109375" style="1" customWidth="1"/>
    <col min="11285" max="11285" width="12.85546875" style="1" customWidth="1"/>
    <col min="11286" max="11286" width="3.28515625" style="1" customWidth="1"/>
    <col min="11287" max="11287" width="30.28515625" style="1" customWidth="1"/>
    <col min="11288" max="11288" width="5" style="1" customWidth="1"/>
    <col min="11289" max="11289" width="0" style="1" hidden="1" customWidth="1"/>
    <col min="11290" max="11290" width="14.28515625" style="1" customWidth="1"/>
    <col min="11291" max="11291" width="5.7109375" style="1" customWidth="1"/>
    <col min="11292" max="11292" width="0" style="1" hidden="1" customWidth="1"/>
    <col min="11293" max="11293" width="17.28515625" style="1" customWidth="1"/>
    <col min="11294" max="11294" width="12.7109375" style="1" customWidth="1"/>
    <col min="11295" max="11295" width="0" style="1" hidden="1" customWidth="1"/>
    <col min="11296" max="11296" width="5.28515625" style="1" customWidth="1"/>
    <col min="11297" max="11297" width="0" style="1" hidden="1" customWidth="1"/>
    <col min="11298" max="11298" width="17" style="1" customWidth="1"/>
    <col min="11299" max="11299" width="6.28515625" style="1" customWidth="1"/>
    <col min="11300" max="11300" width="0" style="1" hidden="1" customWidth="1"/>
    <col min="11301" max="11301" width="14.28515625" style="1" customWidth="1"/>
    <col min="11302" max="11302" width="7.5703125" style="1" customWidth="1"/>
    <col min="11303" max="11303" width="0" style="1" hidden="1" customWidth="1"/>
    <col min="11304" max="11305" width="14.28515625" style="1" customWidth="1"/>
    <col min="11306" max="11306" width="20.85546875" style="1" customWidth="1"/>
    <col min="11307" max="11307" width="14.42578125" style="1" customWidth="1"/>
    <col min="11308" max="11308" width="15" style="1" customWidth="1"/>
    <col min="11309" max="11309" width="2.7109375" style="1" customWidth="1"/>
    <col min="11310" max="11310" width="11.7109375" style="1" customWidth="1"/>
    <col min="11311" max="11311" width="11.5703125" style="1" customWidth="1"/>
    <col min="11312" max="11312" width="2.28515625" style="1" customWidth="1"/>
    <col min="11313" max="11313" width="41" style="1" customWidth="1"/>
    <col min="11314" max="11314" width="14.28515625" style="1" customWidth="1"/>
    <col min="11315" max="11316" width="11.5703125" style="1" customWidth="1"/>
    <col min="11317" max="11317" width="21.85546875" style="1" customWidth="1"/>
    <col min="11318" max="11509" width="11.42578125" style="1"/>
    <col min="11510" max="11510" width="21.85546875" style="1" customWidth="1"/>
    <col min="11511" max="11511" width="13.85546875" style="1" customWidth="1"/>
    <col min="11512" max="11512" width="38.7109375" style="1" customWidth="1"/>
    <col min="11513" max="11513" width="3" style="1" bestFit="1" customWidth="1"/>
    <col min="11514" max="11514" width="32.28515625" style="1" customWidth="1"/>
    <col min="11515" max="11515" width="46.28515625" style="1" customWidth="1"/>
    <col min="11516" max="11516" width="19" style="1" customWidth="1"/>
    <col min="11517" max="11517" width="0" style="1" hidden="1" customWidth="1"/>
    <col min="11518" max="11518" width="17.7109375" style="1" customWidth="1"/>
    <col min="11519" max="11519" width="0" style="1" hidden="1" customWidth="1"/>
    <col min="11520" max="11520" width="22.28515625" style="1" customWidth="1"/>
    <col min="11521" max="11521" width="5.28515625" style="1" customWidth="1"/>
    <col min="11522" max="11522" width="36.28515625" style="1" customWidth="1"/>
    <col min="11523" max="11523" width="5.7109375" style="1" customWidth="1"/>
    <col min="11524" max="11524" width="0" style="1" hidden="1" customWidth="1"/>
    <col min="11525" max="11525" width="20.7109375" style="1" customWidth="1"/>
    <col min="11526" max="11526" width="4.85546875" style="1" customWidth="1"/>
    <col min="11527" max="11527" width="0" style="1" hidden="1" customWidth="1"/>
    <col min="11528" max="11528" width="24.7109375" style="1" customWidth="1"/>
    <col min="11529" max="11529" width="12.28515625" style="1" customWidth="1"/>
    <col min="11530" max="11530" width="0" style="1" hidden="1" customWidth="1"/>
    <col min="11531" max="11531" width="3.42578125" style="1" customWidth="1"/>
    <col min="11532" max="11532" width="0" style="1" hidden="1" customWidth="1"/>
    <col min="11533" max="11533" width="17.7109375" style="1" customWidth="1"/>
    <col min="11534" max="11534" width="3.42578125" style="1" customWidth="1"/>
    <col min="11535" max="11535" width="0" style="1" hidden="1" customWidth="1"/>
    <col min="11536" max="11536" width="23.7109375" style="1" customWidth="1"/>
    <col min="11537" max="11537" width="10" style="1" customWidth="1"/>
    <col min="11538" max="11538" width="0" style="1" hidden="1" customWidth="1"/>
    <col min="11539" max="11540" width="14.7109375" style="1" customWidth="1"/>
    <col min="11541" max="11541" width="12.85546875" style="1" customWidth="1"/>
    <col min="11542" max="11542" width="3.28515625" style="1" customWidth="1"/>
    <col min="11543" max="11543" width="30.28515625" style="1" customWidth="1"/>
    <col min="11544" max="11544" width="5" style="1" customWidth="1"/>
    <col min="11545" max="11545" width="0" style="1" hidden="1" customWidth="1"/>
    <col min="11546" max="11546" width="14.28515625" style="1" customWidth="1"/>
    <col min="11547" max="11547" width="5.7109375" style="1" customWidth="1"/>
    <col min="11548" max="11548" width="0" style="1" hidden="1" customWidth="1"/>
    <col min="11549" max="11549" width="17.28515625" style="1" customWidth="1"/>
    <col min="11550" max="11550" width="12.7109375" style="1" customWidth="1"/>
    <col min="11551" max="11551" width="0" style="1" hidden="1" customWidth="1"/>
    <col min="11552" max="11552" width="5.28515625" style="1" customWidth="1"/>
    <col min="11553" max="11553" width="0" style="1" hidden="1" customWidth="1"/>
    <col min="11554" max="11554" width="17" style="1" customWidth="1"/>
    <col min="11555" max="11555" width="6.28515625" style="1" customWidth="1"/>
    <col min="11556" max="11556" width="0" style="1" hidden="1" customWidth="1"/>
    <col min="11557" max="11557" width="14.28515625" style="1" customWidth="1"/>
    <col min="11558" max="11558" width="7.5703125" style="1" customWidth="1"/>
    <col min="11559" max="11559" width="0" style="1" hidden="1" customWidth="1"/>
    <col min="11560" max="11561" width="14.28515625" style="1" customWidth="1"/>
    <col min="11562" max="11562" width="20.85546875" style="1" customWidth="1"/>
    <col min="11563" max="11563" width="14.42578125" style="1" customWidth="1"/>
    <col min="11564" max="11564" width="15" style="1" customWidth="1"/>
    <col min="11565" max="11565" width="2.7109375" style="1" customWidth="1"/>
    <col min="11566" max="11566" width="11.7109375" style="1" customWidth="1"/>
    <col min="11567" max="11567" width="11.5703125" style="1" customWidth="1"/>
    <col min="11568" max="11568" width="2.28515625" style="1" customWidth="1"/>
    <col min="11569" max="11569" width="41" style="1" customWidth="1"/>
    <col min="11570" max="11570" width="14.28515625" style="1" customWidth="1"/>
    <col min="11571" max="11572" width="11.5703125" style="1" customWidth="1"/>
    <col min="11573" max="11573" width="21.85546875" style="1" customWidth="1"/>
    <col min="11574" max="11765" width="11.42578125" style="1"/>
    <col min="11766" max="11766" width="21.85546875" style="1" customWidth="1"/>
    <col min="11767" max="11767" width="13.85546875" style="1" customWidth="1"/>
    <col min="11768" max="11768" width="38.7109375" style="1" customWidth="1"/>
    <col min="11769" max="11769" width="3" style="1" bestFit="1" customWidth="1"/>
    <col min="11770" max="11770" width="32.28515625" style="1" customWidth="1"/>
    <col min="11771" max="11771" width="46.28515625" style="1" customWidth="1"/>
    <col min="11772" max="11772" width="19" style="1" customWidth="1"/>
    <col min="11773" max="11773" width="0" style="1" hidden="1" customWidth="1"/>
    <col min="11774" max="11774" width="17.7109375" style="1" customWidth="1"/>
    <col min="11775" max="11775" width="0" style="1" hidden="1" customWidth="1"/>
    <col min="11776" max="11776" width="22.28515625" style="1" customWidth="1"/>
    <col min="11777" max="11777" width="5.28515625" style="1" customWidth="1"/>
    <col min="11778" max="11778" width="36.28515625" style="1" customWidth="1"/>
    <col min="11779" max="11779" width="5.7109375" style="1" customWidth="1"/>
    <col min="11780" max="11780" width="0" style="1" hidden="1" customWidth="1"/>
    <col min="11781" max="11781" width="20.7109375" style="1" customWidth="1"/>
    <col min="11782" max="11782" width="4.85546875" style="1" customWidth="1"/>
    <col min="11783" max="11783" width="0" style="1" hidden="1" customWidth="1"/>
    <col min="11784" max="11784" width="24.7109375" style="1" customWidth="1"/>
    <col min="11785" max="11785" width="12.28515625" style="1" customWidth="1"/>
    <col min="11786" max="11786" width="0" style="1" hidden="1" customWidth="1"/>
    <col min="11787" max="11787" width="3.42578125" style="1" customWidth="1"/>
    <col min="11788" max="11788" width="0" style="1" hidden="1" customWidth="1"/>
    <col min="11789" max="11789" width="17.7109375" style="1" customWidth="1"/>
    <col min="11790" max="11790" width="3.42578125" style="1" customWidth="1"/>
    <col min="11791" max="11791" width="0" style="1" hidden="1" customWidth="1"/>
    <col min="11792" max="11792" width="23.7109375" style="1" customWidth="1"/>
    <col min="11793" max="11793" width="10" style="1" customWidth="1"/>
    <col min="11794" max="11794" width="0" style="1" hidden="1" customWidth="1"/>
    <col min="11795" max="11796" width="14.7109375" style="1" customWidth="1"/>
    <col min="11797" max="11797" width="12.85546875" style="1" customWidth="1"/>
    <col min="11798" max="11798" width="3.28515625" style="1" customWidth="1"/>
    <col min="11799" max="11799" width="30.28515625" style="1" customWidth="1"/>
    <col min="11800" max="11800" width="5" style="1" customWidth="1"/>
    <col min="11801" max="11801" width="0" style="1" hidden="1" customWidth="1"/>
    <col min="11802" max="11802" width="14.28515625" style="1" customWidth="1"/>
    <col min="11803" max="11803" width="5.7109375" style="1" customWidth="1"/>
    <col min="11804" max="11804" width="0" style="1" hidden="1" customWidth="1"/>
    <col min="11805" max="11805" width="17.28515625" style="1" customWidth="1"/>
    <col min="11806" max="11806" width="12.7109375" style="1" customWidth="1"/>
    <col min="11807" max="11807" width="0" style="1" hidden="1" customWidth="1"/>
    <col min="11808" max="11808" width="5.28515625" style="1" customWidth="1"/>
    <col min="11809" max="11809" width="0" style="1" hidden="1" customWidth="1"/>
    <col min="11810" max="11810" width="17" style="1" customWidth="1"/>
    <col min="11811" max="11811" width="6.28515625" style="1" customWidth="1"/>
    <col min="11812" max="11812" width="0" style="1" hidden="1" customWidth="1"/>
    <col min="11813" max="11813" width="14.28515625" style="1" customWidth="1"/>
    <col min="11814" max="11814" width="7.5703125" style="1" customWidth="1"/>
    <col min="11815" max="11815" width="0" style="1" hidden="1" customWidth="1"/>
    <col min="11816" max="11817" width="14.28515625" style="1" customWidth="1"/>
    <col min="11818" max="11818" width="20.85546875" style="1" customWidth="1"/>
    <col min="11819" max="11819" width="14.42578125" style="1" customWidth="1"/>
    <col min="11820" max="11820" width="15" style="1" customWidth="1"/>
    <col min="11821" max="11821" width="2.7109375" style="1" customWidth="1"/>
    <col min="11822" max="11822" width="11.7109375" style="1" customWidth="1"/>
    <col min="11823" max="11823" width="11.5703125" style="1" customWidth="1"/>
    <col min="11824" max="11824" width="2.28515625" style="1" customWidth="1"/>
    <col min="11825" max="11825" width="41" style="1" customWidth="1"/>
    <col min="11826" max="11826" width="14.28515625" style="1" customWidth="1"/>
    <col min="11827" max="11828" width="11.5703125" style="1" customWidth="1"/>
    <col min="11829" max="11829" width="21.85546875" style="1" customWidth="1"/>
    <col min="11830" max="12021" width="11.42578125" style="1"/>
    <col min="12022" max="12022" width="21.85546875" style="1" customWidth="1"/>
    <col min="12023" max="12023" width="13.85546875" style="1" customWidth="1"/>
    <col min="12024" max="12024" width="38.7109375" style="1" customWidth="1"/>
    <col min="12025" max="12025" width="3" style="1" bestFit="1" customWidth="1"/>
    <col min="12026" max="12026" width="32.28515625" style="1" customWidth="1"/>
    <col min="12027" max="12027" width="46.28515625" style="1" customWidth="1"/>
    <col min="12028" max="12028" width="19" style="1" customWidth="1"/>
    <col min="12029" max="12029" width="0" style="1" hidden="1" customWidth="1"/>
    <col min="12030" max="12030" width="17.7109375" style="1" customWidth="1"/>
    <col min="12031" max="12031" width="0" style="1" hidden="1" customWidth="1"/>
    <col min="12032" max="12032" width="22.28515625" style="1" customWidth="1"/>
    <col min="12033" max="12033" width="5.28515625" style="1" customWidth="1"/>
    <col min="12034" max="12034" width="36.28515625" style="1" customWidth="1"/>
    <col min="12035" max="12035" width="5.7109375" style="1" customWidth="1"/>
    <col min="12036" max="12036" width="0" style="1" hidden="1" customWidth="1"/>
    <col min="12037" max="12037" width="20.7109375" style="1" customWidth="1"/>
    <col min="12038" max="12038" width="4.85546875" style="1" customWidth="1"/>
    <col min="12039" max="12039" width="0" style="1" hidden="1" customWidth="1"/>
    <col min="12040" max="12040" width="24.7109375" style="1" customWidth="1"/>
    <col min="12041" max="12041" width="12.28515625" style="1" customWidth="1"/>
    <col min="12042" max="12042" width="0" style="1" hidden="1" customWidth="1"/>
    <col min="12043" max="12043" width="3.42578125" style="1" customWidth="1"/>
    <col min="12044" max="12044" width="0" style="1" hidden="1" customWidth="1"/>
    <col min="12045" max="12045" width="17.7109375" style="1" customWidth="1"/>
    <col min="12046" max="12046" width="3.42578125" style="1" customWidth="1"/>
    <col min="12047" max="12047" width="0" style="1" hidden="1" customWidth="1"/>
    <col min="12048" max="12048" width="23.7109375" style="1" customWidth="1"/>
    <col min="12049" max="12049" width="10" style="1" customWidth="1"/>
    <col min="12050" max="12050" width="0" style="1" hidden="1" customWidth="1"/>
    <col min="12051" max="12052" width="14.7109375" style="1" customWidth="1"/>
    <col min="12053" max="12053" width="12.85546875" style="1" customWidth="1"/>
    <col min="12054" max="12054" width="3.28515625" style="1" customWidth="1"/>
    <col min="12055" max="12055" width="30.28515625" style="1" customWidth="1"/>
    <col min="12056" max="12056" width="5" style="1" customWidth="1"/>
    <col min="12057" max="12057" width="0" style="1" hidden="1" customWidth="1"/>
    <col min="12058" max="12058" width="14.28515625" style="1" customWidth="1"/>
    <col min="12059" max="12059" width="5.7109375" style="1" customWidth="1"/>
    <col min="12060" max="12060" width="0" style="1" hidden="1" customWidth="1"/>
    <col min="12061" max="12061" width="17.28515625" style="1" customWidth="1"/>
    <col min="12062" max="12062" width="12.7109375" style="1" customWidth="1"/>
    <col min="12063" max="12063" width="0" style="1" hidden="1" customWidth="1"/>
    <col min="12064" max="12064" width="5.28515625" style="1" customWidth="1"/>
    <col min="12065" max="12065" width="0" style="1" hidden="1" customWidth="1"/>
    <col min="12066" max="12066" width="17" style="1" customWidth="1"/>
    <col min="12067" max="12067" width="6.28515625" style="1" customWidth="1"/>
    <col min="12068" max="12068" width="0" style="1" hidden="1" customWidth="1"/>
    <col min="12069" max="12069" width="14.28515625" style="1" customWidth="1"/>
    <col min="12070" max="12070" width="7.5703125" style="1" customWidth="1"/>
    <col min="12071" max="12071" width="0" style="1" hidden="1" customWidth="1"/>
    <col min="12072" max="12073" width="14.28515625" style="1" customWidth="1"/>
    <col min="12074" max="12074" width="20.85546875" style="1" customWidth="1"/>
    <col min="12075" max="12075" width="14.42578125" style="1" customWidth="1"/>
    <col min="12076" max="12076" width="15" style="1" customWidth="1"/>
    <col min="12077" max="12077" width="2.7109375" style="1" customWidth="1"/>
    <col min="12078" max="12078" width="11.7109375" style="1" customWidth="1"/>
    <col min="12079" max="12079" width="11.5703125" style="1" customWidth="1"/>
    <col min="12080" max="12080" width="2.28515625" style="1" customWidth="1"/>
    <col min="12081" max="12081" width="41" style="1" customWidth="1"/>
    <col min="12082" max="12082" width="14.28515625" style="1" customWidth="1"/>
    <col min="12083" max="12084" width="11.5703125" style="1" customWidth="1"/>
    <col min="12085" max="12085" width="21.85546875" style="1" customWidth="1"/>
    <col min="12086" max="12277" width="11.42578125" style="1"/>
    <col min="12278" max="12278" width="21.85546875" style="1" customWidth="1"/>
    <col min="12279" max="12279" width="13.85546875" style="1" customWidth="1"/>
    <col min="12280" max="12280" width="38.7109375" style="1" customWidth="1"/>
    <col min="12281" max="12281" width="3" style="1" bestFit="1" customWidth="1"/>
    <col min="12282" max="12282" width="32.28515625" style="1" customWidth="1"/>
    <col min="12283" max="12283" width="46.28515625" style="1" customWidth="1"/>
    <col min="12284" max="12284" width="19" style="1" customWidth="1"/>
    <col min="12285" max="12285" width="0" style="1" hidden="1" customWidth="1"/>
    <col min="12286" max="12286" width="17.7109375" style="1" customWidth="1"/>
    <col min="12287" max="12287" width="0" style="1" hidden="1" customWidth="1"/>
    <col min="12288" max="12288" width="22.28515625" style="1" customWidth="1"/>
    <col min="12289" max="12289" width="5.28515625" style="1" customWidth="1"/>
    <col min="12290" max="12290" width="36.28515625" style="1" customWidth="1"/>
    <col min="12291" max="12291" width="5.7109375" style="1" customWidth="1"/>
    <col min="12292" max="12292" width="0" style="1" hidden="1" customWidth="1"/>
    <col min="12293" max="12293" width="20.7109375" style="1" customWidth="1"/>
    <col min="12294" max="12294" width="4.85546875" style="1" customWidth="1"/>
    <col min="12295" max="12295" width="0" style="1" hidden="1" customWidth="1"/>
    <col min="12296" max="12296" width="24.7109375" style="1" customWidth="1"/>
    <col min="12297" max="12297" width="12.28515625" style="1" customWidth="1"/>
    <col min="12298" max="12298" width="0" style="1" hidden="1" customWidth="1"/>
    <col min="12299" max="12299" width="3.42578125" style="1" customWidth="1"/>
    <col min="12300" max="12300" width="0" style="1" hidden="1" customWidth="1"/>
    <col min="12301" max="12301" width="17.7109375" style="1" customWidth="1"/>
    <col min="12302" max="12302" width="3.42578125" style="1" customWidth="1"/>
    <col min="12303" max="12303" width="0" style="1" hidden="1" customWidth="1"/>
    <col min="12304" max="12304" width="23.7109375" style="1" customWidth="1"/>
    <col min="12305" max="12305" width="10" style="1" customWidth="1"/>
    <col min="12306" max="12306" width="0" style="1" hidden="1" customWidth="1"/>
    <col min="12307" max="12308" width="14.7109375" style="1" customWidth="1"/>
    <col min="12309" max="12309" width="12.85546875" style="1" customWidth="1"/>
    <col min="12310" max="12310" width="3.28515625" style="1" customWidth="1"/>
    <col min="12311" max="12311" width="30.28515625" style="1" customWidth="1"/>
    <col min="12312" max="12312" width="5" style="1" customWidth="1"/>
    <col min="12313" max="12313" width="0" style="1" hidden="1" customWidth="1"/>
    <col min="12314" max="12314" width="14.28515625" style="1" customWidth="1"/>
    <col min="12315" max="12315" width="5.7109375" style="1" customWidth="1"/>
    <col min="12316" max="12316" width="0" style="1" hidden="1" customWidth="1"/>
    <col min="12317" max="12317" width="17.28515625" style="1" customWidth="1"/>
    <col min="12318" max="12318" width="12.7109375" style="1" customWidth="1"/>
    <col min="12319" max="12319" width="0" style="1" hidden="1" customWidth="1"/>
    <col min="12320" max="12320" width="5.28515625" style="1" customWidth="1"/>
    <col min="12321" max="12321" width="0" style="1" hidden="1" customWidth="1"/>
    <col min="12322" max="12322" width="17" style="1" customWidth="1"/>
    <col min="12323" max="12323" width="6.28515625" style="1" customWidth="1"/>
    <col min="12324" max="12324" width="0" style="1" hidden="1" customWidth="1"/>
    <col min="12325" max="12325" width="14.28515625" style="1" customWidth="1"/>
    <col min="12326" max="12326" width="7.5703125" style="1" customWidth="1"/>
    <col min="12327" max="12327" width="0" style="1" hidden="1" customWidth="1"/>
    <col min="12328" max="12329" width="14.28515625" style="1" customWidth="1"/>
    <col min="12330" max="12330" width="20.85546875" style="1" customWidth="1"/>
    <col min="12331" max="12331" width="14.42578125" style="1" customWidth="1"/>
    <col min="12332" max="12332" width="15" style="1" customWidth="1"/>
    <col min="12333" max="12333" width="2.7109375" style="1" customWidth="1"/>
    <col min="12334" max="12334" width="11.7109375" style="1" customWidth="1"/>
    <col min="12335" max="12335" width="11.5703125" style="1" customWidth="1"/>
    <col min="12336" max="12336" width="2.28515625" style="1" customWidth="1"/>
    <col min="12337" max="12337" width="41" style="1" customWidth="1"/>
    <col min="12338" max="12338" width="14.28515625" style="1" customWidth="1"/>
    <col min="12339" max="12340" width="11.5703125" style="1" customWidth="1"/>
    <col min="12341" max="12341" width="21.85546875" style="1" customWidth="1"/>
    <col min="12342" max="12533" width="11.42578125" style="1"/>
    <col min="12534" max="12534" width="21.85546875" style="1" customWidth="1"/>
    <col min="12535" max="12535" width="13.85546875" style="1" customWidth="1"/>
    <col min="12536" max="12536" width="38.7109375" style="1" customWidth="1"/>
    <col min="12537" max="12537" width="3" style="1" bestFit="1" customWidth="1"/>
    <col min="12538" max="12538" width="32.28515625" style="1" customWidth="1"/>
    <col min="12539" max="12539" width="46.28515625" style="1" customWidth="1"/>
    <col min="12540" max="12540" width="19" style="1" customWidth="1"/>
    <col min="12541" max="12541" width="0" style="1" hidden="1" customWidth="1"/>
    <col min="12542" max="12542" width="17.7109375" style="1" customWidth="1"/>
    <col min="12543" max="12543" width="0" style="1" hidden="1" customWidth="1"/>
    <col min="12544" max="12544" width="22.28515625" style="1" customWidth="1"/>
    <col min="12545" max="12545" width="5.28515625" style="1" customWidth="1"/>
    <col min="12546" max="12546" width="36.28515625" style="1" customWidth="1"/>
    <col min="12547" max="12547" width="5.7109375" style="1" customWidth="1"/>
    <col min="12548" max="12548" width="0" style="1" hidden="1" customWidth="1"/>
    <col min="12549" max="12549" width="20.7109375" style="1" customWidth="1"/>
    <col min="12550" max="12550" width="4.85546875" style="1" customWidth="1"/>
    <col min="12551" max="12551" width="0" style="1" hidden="1" customWidth="1"/>
    <col min="12552" max="12552" width="24.7109375" style="1" customWidth="1"/>
    <col min="12553" max="12553" width="12.28515625" style="1" customWidth="1"/>
    <col min="12554" max="12554" width="0" style="1" hidden="1" customWidth="1"/>
    <col min="12555" max="12555" width="3.42578125" style="1" customWidth="1"/>
    <col min="12556" max="12556" width="0" style="1" hidden="1" customWidth="1"/>
    <col min="12557" max="12557" width="17.7109375" style="1" customWidth="1"/>
    <col min="12558" max="12558" width="3.42578125" style="1" customWidth="1"/>
    <col min="12559" max="12559" width="0" style="1" hidden="1" customWidth="1"/>
    <col min="12560" max="12560" width="23.7109375" style="1" customWidth="1"/>
    <col min="12561" max="12561" width="10" style="1" customWidth="1"/>
    <col min="12562" max="12562" width="0" style="1" hidden="1" customWidth="1"/>
    <col min="12563" max="12564" width="14.7109375" style="1" customWidth="1"/>
    <col min="12565" max="12565" width="12.85546875" style="1" customWidth="1"/>
    <col min="12566" max="12566" width="3.28515625" style="1" customWidth="1"/>
    <col min="12567" max="12567" width="30.28515625" style="1" customWidth="1"/>
    <col min="12568" max="12568" width="5" style="1" customWidth="1"/>
    <col min="12569" max="12569" width="0" style="1" hidden="1" customWidth="1"/>
    <col min="12570" max="12570" width="14.28515625" style="1" customWidth="1"/>
    <col min="12571" max="12571" width="5.7109375" style="1" customWidth="1"/>
    <col min="12572" max="12572" width="0" style="1" hidden="1" customWidth="1"/>
    <col min="12573" max="12573" width="17.28515625" style="1" customWidth="1"/>
    <col min="12574" max="12574" width="12.7109375" style="1" customWidth="1"/>
    <col min="12575" max="12575" width="0" style="1" hidden="1" customWidth="1"/>
    <col min="12576" max="12576" width="5.28515625" style="1" customWidth="1"/>
    <col min="12577" max="12577" width="0" style="1" hidden="1" customWidth="1"/>
    <col min="12578" max="12578" width="17" style="1" customWidth="1"/>
    <col min="12579" max="12579" width="6.28515625" style="1" customWidth="1"/>
    <col min="12580" max="12580" width="0" style="1" hidden="1" customWidth="1"/>
    <col min="12581" max="12581" width="14.28515625" style="1" customWidth="1"/>
    <col min="12582" max="12582" width="7.5703125" style="1" customWidth="1"/>
    <col min="12583" max="12583" width="0" style="1" hidden="1" customWidth="1"/>
    <col min="12584" max="12585" width="14.28515625" style="1" customWidth="1"/>
    <col min="12586" max="12586" width="20.85546875" style="1" customWidth="1"/>
    <col min="12587" max="12587" width="14.42578125" style="1" customWidth="1"/>
    <col min="12588" max="12588" width="15" style="1" customWidth="1"/>
    <col min="12589" max="12589" width="2.7109375" style="1" customWidth="1"/>
    <col min="12590" max="12590" width="11.7109375" style="1" customWidth="1"/>
    <col min="12591" max="12591" width="11.5703125" style="1" customWidth="1"/>
    <col min="12592" max="12592" width="2.28515625" style="1" customWidth="1"/>
    <col min="12593" max="12593" width="41" style="1" customWidth="1"/>
    <col min="12594" max="12594" width="14.28515625" style="1" customWidth="1"/>
    <col min="12595" max="12596" width="11.5703125" style="1" customWidth="1"/>
    <col min="12597" max="12597" width="21.85546875" style="1" customWidth="1"/>
    <col min="12598" max="12789" width="11.42578125" style="1"/>
    <col min="12790" max="12790" width="21.85546875" style="1" customWidth="1"/>
    <col min="12791" max="12791" width="13.85546875" style="1" customWidth="1"/>
    <col min="12792" max="12792" width="38.7109375" style="1" customWidth="1"/>
    <col min="12793" max="12793" width="3" style="1" bestFit="1" customWidth="1"/>
    <col min="12794" max="12794" width="32.28515625" style="1" customWidth="1"/>
    <col min="12795" max="12795" width="46.28515625" style="1" customWidth="1"/>
    <col min="12796" max="12796" width="19" style="1" customWidth="1"/>
    <col min="12797" max="12797" width="0" style="1" hidden="1" customWidth="1"/>
    <col min="12798" max="12798" width="17.7109375" style="1" customWidth="1"/>
    <col min="12799" max="12799" width="0" style="1" hidden="1" customWidth="1"/>
    <col min="12800" max="12800" width="22.28515625" style="1" customWidth="1"/>
    <col min="12801" max="12801" width="5.28515625" style="1" customWidth="1"/>
    <col min="12802" max="12802" width="36.28515625" style="1" customWidth="1"/>
    <col min="12803" max="12803" width="5.7109375" style="1" customWidth="1"/>
    <col min="12804" max="12804" width="0" style="1" hidden="1" customWidth="1"/>
    <col min="12805" max="12805" width="20.7109375" style="1" customWidth="1"/>
    <col min="12806" max="12806" width="4.85546875" style="1" customWidth="1"/>
    <col min="12807" max="12807" width="0" style="1" hidden="1" customWidth="1"/>
    <col min="12808" max="12808" width="24.7109375" style="1" customWidth="1"/>
    <col min="12809" max="12809" width="12.28515625" style="1" customWidth="1"/>
    <col min="12810" max="12810" width="0" style="1" hidden="1" customWidth="1"/>
    <col min="12811" max="12811" width="3.42578125" style="1" customWidth="1"/>
    <col min="12812" max="12812" width="0" style="1" hidden="1" customWidth="1"/>
    <col min="12813" max="12813" width="17.7109375" style="1" customWidth="1"/>
    <col min="12814" max="12814" width="3.42578125" style="1" customWidth="1"/>
    <col min="12815" max="12815" width="0" style="1" hidden="1" customWidth="1"/>
    <col min="12816" max="12816" width="23.7109375" style="1" customWidth="1"/>
    <col min="12817" max="12817" width="10" style="1" customWidth="1"/>
    <col min="12818" max="12818" width="0" style="1" hidden="1" customWidth="1"/>
    <col min="12819" max="12820" width="14.7109375" style="1" customWidth="1"/>
    <col min="12821" max="12821" width="12.85546875" style="1" customWidth="1"/>
    <col min="12822" max="12822" width="3.28515625" style="1" customWidth="1"/>
    <col min="12823" max="12823" width="30.28515625" style="1" customWidth="1"/>
    <col min="12824" max="12824" width="5" style="1" customWidth="1"/>
    <col min="12825" max="12825" width="0" style="1" hidden="1" customWidth="1"/>
    <col min="12826" max="12826" width="14.28515625" style="1" customWidth="1"/>
    <col min="12827" max="12827" width="5.7109375" style="1" customWidth="1"/>
    <col min="12828" max="12828" width="0" style="1" hidden="1" customWidth="1"/>
    <col min="12829" max="12829" width="17.28515625" style="1" customWidth="1"/>
    <col min="12830" max="12830" width="12.7109375" style="1" customWidth="1"/>
    <col min="12831" max="12831" width="0" style="1" hidden="1" customWidth="1"/>
    <col min="12832" max="12832" width="5.28515625" style="1" customWidth="1"/>
    <col min="12833" max="12833" width="0" style="1" hidden="1" customWidth="1"/>
    <col min="12834" max="12834" width="17" style="1" customWidth="1"/>
    <col min="12835" max="12835" width="6.28515625" style="1" customWidth="1"/>
    <col min="12836" max="12836" width="0" style="1" hidden="1" customWidth="1"/>
    <col min="12837" max="12837" width="14.28515625" style="1" customWidth="1"/>
    <col min="12838" max="12838" width="7.5703125" style="1" customWidth="1"/>
    <col min="12839" max="12839" width="0" style="1" hidden="1" customWidth="1"/>
    <col min="12840" max="12841" width="14.28515625" style="1" customWidth="1"/>
    <col min="12842" max="12842" width="20.85546875" style="1" customWidth="1"/>
    <col min="12843" max="12843" width="14.42578125" style="1" customWidth="1"/>
    <col min="12844" max="12844" width="15" style="1" customWidth="1"/>
    <col min="12845" max="12845" width="2.7109375" style="1" customWidth="1"/>
    <col min="12846" max="12846" width="11.7109375" style="1" customWidth="1"/>
    <col min="12847" max="12847" width="11.5703125" style="1" customWidth="1"/>
    <col min="12848" max="12848" width="2.28515625" style="1" customWidth="1"/>
    <col min="12849" max="12849" width="41" style="1" customWidth="1"/>
    <col min="12850" max="12850" width="14.28515625" style="1" customWidth="1"/>
    <col min="12851" max="12852" width="11.5703125" style="1" customWidth="1"/>
    <col min="12853" max="12853" width="21.85546875" style="1" customWidth="1"/>
    <col min="12854" max="13045" width="11.42578125" style="1"/>
    <col min="13046" max="13046" width="21.85546875" style="1" customWidth="1"/>
    <col min="13047" max="13047" width="13.85546875" style="1" customWidth="1"/>
    <col min="13048" max="13048" width="38.7109375" style="1" customWidth="1"/>
    <col min="13049" max="13049" width="3" style="1" bestFit="1" customWidth="1"/>
    <col min="13050" max="13050" width="32.28515625" style="1" customWidth="1"/>
    <col min="13051" max="13051" width="46.28515625" style="1" customWidth="1"/>
    <col min="13052" max="13052" width="19" style="1" customWidth="1"/>
    <col min="13053" max="13053" width="0" style="1" hidden="1" customWidth="1"/>
    <col min="13054" max="13054" width="17.7109375" style="1" customWidth="1"/>
    <col min="13055" max="13055" width="0" style="1" hidden="1" customWidth="1"/>
    <col min="13056" max="13056" width="22.28515625" style="1" customWidth="1"/>
    <col min="13057" max="13057" width="5.28515625" style="1" customWidth="1"/>
    <col min="13058" max="13058" width="36.28515625" style="1" customWidth="1"/>
    <col min="13059" max="13059" width="5.7109375" style="1" customWidth="1"/>
    <col min="13060" max="13060" width="0" style="1" hidden="1" customWidth="1"/>
    <col min="13061" max="13061" width="20.7109375" style="1" customWidth="1"/>
    <col min="13062" max="13062" width="4.85546875" style="1" customWidth="1"/>
    <col min="13063" max="13063" width="0" style="1" hidden="1" customWidth="1"/>
    <col min="13064" max="13064" width="24.7109375" style="1" customWidth="1"/>
    <col min="13065" max="13065" width="12.28515625" style="1" customWidth="1"/>
    <col min="13066" max="13066" width="0" style="1" hidden="1" customWidth="1"/>
    <col min="13067" max="13067" width="3.42578125" style="1" customWidth="1"/>
    <col min="13068" max="13068" width="0" style="1" hidden="1" customWidth="1"/>
    <col min="13069" max="13069" width="17.7109375" style="1" customWidth="1"/>
    <col min="13070" max="13070" width="3.42578125" style="1" customWidth="1"/>
    <col min="13071" max="13071" width="0" style="1" hidden="1" customWidth="1"/>
    <col min="13072" max="13072" width="23.7109375" style="1" customWidth="1"/>
    <col min="13073" max="13073" width="10" style="1" customWidth="1"/>
    <col min="13074" max="13074" width="0" style="1" hidden="1" customWidth="1"/>
    <col min="13075" max="13076" width="14.7109375" style="1" customWidth="1"/>
    <col min="13077" max="13077" width="12.85546875" style="1" customWidth="1"/>
    <col min="13078" max="13078" width="3.28515625" style="1" customWidth="1"/>
    <col min="13079" max="13079" width="30.28515625" style="1" customWidth="1"/>
    <col min="13080" max="13080" width="5" style="1" customWidth="1"/>
    <col min="13081" max="13081" width="0" style="1" hidden="1" customWidth="1"/>
    <col min="13082" max="13082" width="14.28515625" style="1" customWidth="1"/>
    <col min="13083" max="13083" width="5.7109375" style="1" customWidth="1"/>
    <col min="13084" max="13084" width="0" style="1" hidden="1" customWidth="1"/>
    <col min="13085" max="13085" width="17.28515625" style="1" customWidth="1"/>
    <col min="13086" max="13086" width="12.7109375" style="1" customWidth="1"/>
    <col min="13087" max="13087" width="0" style="1" hidden="1" customWidth="1"/>
    <col min="13088" max="13088" width="5.28515625" style="1" customWidth="1"/>
    <col min="13089" max="13089" width="0" style="1" hidden="1" customWidth="1"/>
    <col min="13090" max="13090" width="17" style="1" customWidth="1"/>
    <col min="13091" max="13091" width="6.28515625" style="1" customWidth="1"/>
    <col min="13092" max="13092" width="0" style="1" hidden="1" customWidth="1"/>
    <col min="13093" max="13093" width="14.28515625" style="1" customWidth="1"/>
    <col min="13094" max="13094" width="7.5703125" style="1" customWidth="1"/>
    <col min="13095" max="13095" width="0" style="1" hidden="1" customWidth="1"/>
    <col min="13096" max="13097" width="14.28515625" style="1" customWidth="1"/>
    <col min="13098" max="13098" width="20.85546875" style="1" customWidth="1"/>
    <col min="13099" max="13099" width="14.42578125" style="1" customWidth="1"/>
    <col min="13100" max="13100" width="15" style="1" customWidth="1"/>
    <col min="13101" max="13101" width="2.7109375" style="1" customWidth="1"/>
    <col min="13102" max="13102" width="11.7109375" style="1" customWidth="1"/>
    <col min="13103" max="13103" width="11.5703125" style="1" customWidth="1"/>
    <col min="13104" max="13104" width="2.28515625" style="1" customWidth="1"/>
    <col min="13105" max="13105" width="41" style="1" customWidth="1"/>
    <col min="13106" max="13106" width="14.28515625" style="1" customWidth="1"/>
    <col min="13107" max="13108" width="11.5703125" style="1" customWidth="1"/>
    <col min="13109" max="13109" width="21.85546875" style="1" customWidth="1"/>
    <col min="13110" max="13301" width="11.42578125" style="1"/>
    <col min="13302" max="13302" width="21.85546875" style="1" customWidth="1"/>
    <col min="13303" max="13303" width="13.85546875" style="1" customWidth="1"/>
    <col min="13304" max="13304" width="38.7109375" style="1" customWidth="1"/>
    <col min="13305" max="13305" width="3" style="1" bestFit="1" customWidth="1"/>
    <col min="13306" max="13306" width="32.28515625" style="1" customWidth="1"/>
    <col min="13307" max="13307" width="46.28515625" style="1" customWidth="1"/>
    <col min="13308" max="13308" width="19" style="1" customWidth="1"/>
    <col min="13309" max="13309" width="0" style="1" hidden="1" customWidth="1"/>
    <col min="13310" max="13310" width="17.7109375" style="1" customWidth="1"/>
    <col min="13311" max="13311" width="0" style="1" hidden="1" customWidth="1"/>
    <col min="13312" max="13312" width="22.28515625" style="1" customWidth="1"/>
    <col min="13313" max="13313" width="5.28515625" style="1" customWidth="1"/>
    <col min="13314" max="13314" width="36.28515625" style="1" customWidth="1"/>
    <col min="13315" max="13315" width="5.7109375" style="1" customWidth="1"/>
    <col min="13316" max="13316" width="0" style="1" hidden="1" customWidth="1"/>
    <col min="13317" max="13317" width="20.7109375" style="1" customWidth="1"/>
    <col min="13318" max="13318" width="4.85546875" style="1" customWidth="1"/>
    <col min="13319" max="13319" width="0" style="1" hidden="1" customWidth="1"/>
    <col min="13320" max="13320" width="24.7109375" style="1" customWidth="1"/>
    <col min="13321" max="13321" width="12.28515625" style="1" customWidth="1"/>
    <col min="13322" max="13322" width="0" style="1" hidden="1" customWidth="1"/>
    <col min="13323" max="13323" width="3.42578125" style="1" customWidth="1"/>
    <col min="13324" max="13324" width="0" style="1" hidden="1" customWidth="1"/>
    <col min="13325" max="13325" width="17.7109375" style="1" customWidth="1"/>
    <col min="13326" max="13326" width="3.42578125" style="1" customWidth="1"/>
    <col min="13327" max="13327" width="0" style="1" hidden="1" customWidth="1"/>
    <col min="13328" max="13328" width="23.7109375" style="1" customWidth="1"/>
    <col min="13329" max="13329" width="10" style="1" customWidth="1"/>
    <col min="13330" max="13330" width="0" style="1" hidden="1" customWidth="1"/>
    <col min="13331" max="13332" width="14.7109375" style="1" customWidth="1"/>
    <col min="13333" max="13333" width="12.85546875" style="1" customWidth="1"/>
    <col min="13334" max="13334" width="3.28515625" style="1" customWidth="1"/>
    <col min="13335" max="13335" width="30.28515625" style="1" customWidth="1"/>
    <col min="13336" max="13336" width="5" style="1" customWidth="1"/>
    <col min="13337" max="13337" width="0" style="1" hidden="1" customWidth="1"/>
    <col min="13338" max="13338" width="14.28515625" style="1" customWidth="1"/>
    <col min="13339" max="13339" width="5.7109375" style="1" customWidth="1"/>
    <col min="13340" max="13340" width="0" style="1" hidden="1" customWidth="1"/>
    <col min="13341" max="13341" width="17.28515625" style="1" customWidth="1"/>
    <col min="13342" max="13342" width="12.7109375" style="1" customWidth="1"/>
    <col min="13343" max="13343" width="0" style="1" hidden="1" customWidth="1"/>
    <col min="13344" max="13344" width="5.28515625" style="1" customWidth="1"/>
    <col min="13345" max="13345" width="0" style="1" hidden="1" customWidth="1"/>
    <col min="13346" max="13346" width="17" style="1" customWidth="1"/>
    <col min="13347" max="13347" width="6.28515625" style="1" customWidth="1"/>
    <col min="13348" max="13348" width="0" style="1" hidden="1" customWidth="1"/>
    <col min="13349" max="13349" width="14.28515625" style="1" customWidth="1"/>
    <col min="13350" max="13350" width="7.5703125" style="1" customWidth="1"/>
    <col min="13351" max="13351" width="0" style="1" hidden="1" customWidth="1"/>
    <col min="13352" max="13353" width="14.28515625" style="1" customWidth="1"/>
    <col min="13354" max="13354" width="20.85546875" style="1" customWidth="1"/>
    <col min="13355" max="13355" width="14.42578125" style="1" customWidth="1"/>
    <col min="13356" max="13356" width="15" style="1" customWidth="1"/>
    <col min="13357" max="13357" width="2.7109375" style="1" customWidth="1"/>
    <col min="13358" max="13358" width="11.7109375" style="1" customWidth="1"/>
    <col min="13359" max="13359" width="11.5703125" style="1" customWidth="1"/>
    <col min="13360" max="13360" width="2.28515625" style="1" customWidth="1"/>
    <col min="13361" max="13361" width="41" style="1" customWidth="1"/>
    <col min="13362" max="13362" width="14.28515625" style="1" customWidth="1"/>
    <col min="13363" max="13364" width="11.5703125" style="1" customWidth="1"/>
    <col min="13365" max="13365" width="21.85546875" style="1" customWidth="1"/>
    <col min="13366" max="13557" width="11.42578125" style="1"/>
    <col min="13558" max="13558" width="21.85546875" style="1" customWidth="1"/>
    <col min="13559" max="13559" width="13.85546875" style="1" customWidth="1"/>
    <col min="13560" max="13560" width="38.7109375" style="1" customWidth="1"/>
    <col min="13561" max="13561" width="3" style="1" bestFit="1" customWidth="1"/>
    <col min="13562" max="13562" width="32.28515625" style="1" customWidth="1"/>
    <col min="13563" max="13563" width="46.28515625" style="1" customWidth="1"/>
    <col min="13564" max="13564" width="19" style="1" customWidth="1"/>
    <col min="13565" max="13565" width="0" style="1" hidden="1" customWidth="1"/>
    <col min="13566" max="13566" width="17.7109375" style="1" customWidth="1"/>
    <col min="13567" max="13567" width="0" style="1" hidden="1" customWidth="1"/>
    <col min="13568" max="13568" width="22.28515625" style="1" customWidth="1"/>
    <col min="13569" max="13569" width="5.28515625" style="1" customWidth="1"/>
    <col min="13570" max="13570" width="36.28515625" style="1" customWidth="1"/>
    <col min="13571" max="13571" width="5.7109375" style="1" customWidth="1"/>
    <col min="13572" max="13572" width="0" style="1" hidden="1" customWidth="1"/>
    <col min="13573" max="13573" width="20.7109375" style="1" customWidth="1"/>
    <col min="13574" max="13574" width="4.85546875" style="1" customWidth="1"/>
    <col min="13575" max="13575" width="0" style="1" hidden="1" customWidth="1"/>
    <col min="13576" max="13576" width="24.7109375" style="1" customWidth="1"/>
    <col min="13577" max="13577" width="12.28515625" style="1" customWidth="1"/>
    <col min="13578" max="13578" width="0" style="1" hidden="1" customWidth="1"/>
    <col min="13579" max="13579" width="3.42578125" style="1" customWidth="1"/>
    <col min="13580" max="13580" width="0" style="1" hidden="1" customWidth="1"/>
    <col min="13581" max="13581" width="17.7109375" style="1" customWidth="1"/>
    <col min="13582" max="13582" width="3.42578125" style="1" customWidth="1"/>
    <col min="13583" max="13583" width="0" style="1" hidden="1" customWidth="1"/>
    <col min="13584" max="13584" width="23.7109375" style="1" customWidth="1"/>
    <col min="13585" max="13585" width="10" style="1" customWidth="1"/>
    <col min="13586" max="13586" width="0" style="1" hidden="1" customWidth="1"/>
    <col min="13587" max="13588" width="14.7109375" style="1" customWidth="1"/>
    <col min="13589" max="13589" width="12.85546875" style="1" customWidth="1"/>
    <col min="13590" max="13590" width="3.28515625" style="1" customWidth="1"/>
    <col min="13591" max="13591" width="30.28515625" style="1" customWidth="1"/>
    <col min="13592" max="13592" width="5" style="1" customWidth="1"/>
    <col min="13593" max="13593" width="0" style="1" hidden="1" customWidth="1"/>
    <col min="13594" max="13594" width="14.28515625" style="1" customWidth="1"/>
    <col min="13595" max="13595" width="5.7109375" style="1" customWidth="1"/>
    <col min="13596" max="13596" width="0" style="1" hidden="1" customWidth="1"/>
    <col min="13597" max="13597" width="17.28515625" style="1" customWidth="1"/>
    <col min="13598" max="13598" width="12.7109375" style="1" customWidth="1"/>
    <col min="13599" max="13599" width="0" style="1" hidden="1" customWidth="1"/>
    <col min="13600" max="13600" width="5.28515625" style="1" customWidth="1"/>
    <col min="13601" max="13601" width="0" style="1" hidden="1" customWidth="1"/>
    <col min="13602" max="13602" width="17" style="1" customWidth="1"/>
    <col min="13603" max="13603" width="6.28515625" style="1" customWidth="1"/>
    <col min="13604" max="13604" width="0" style="1" hidden="1" customWidth="1"/>
    <col min="13605" max="13605" width="14.28515625" style="1" customWidth="1"/>
    <col min="13606" max="13606" width="7.5703125" style="1" customWidth="1"/>
    <col min="13607" max="13607" width="0" style="1" hidden="1" customWidth="1"/>
    <col min="13608" max="13609" width="14.28515625" style="1" customWidth="1"/>
    <col min="13610" max="13610" width="20.85546875" style="1" customWidth="1"/>
    <col min="13611" max="13611" width="14.42578125" style="1" customWidth="1"/>
    <col min="13612" max="13612" width="15" style="1" customWidth="1"/>
    <col min="13613" max="13613" width="2.7109375" style="1" customWidth="1"/>
    <col min="13614" max="13614" width="11.7109375" style="1" customWidth="1"/>
    <col min="13615" max="13615" width="11.5703125" style="1" customWidth="1"/>
    <col min="13616" max="13616" width="2.28515625" style="1" customWidth="1"/>
    <col min="13617" max="13617" width="41" style="1" customWidth="1"/>
    <col min="13618" max="13618" width="14.28515625" style="1" customWidth="1"/>
    <col min="13619" max="13620" width="11.5703125" style="1" customWidth="1"/>
    <col min="13621" max="13621" width="21.85546875" style="1" customWidth="1"/>
    <col min="13622" max="13813" width="11.42578125" style="1"/>
    <col min="13814" max="13814" width="21.85546875" style="1" customWidth="1"/>
    <col min="13815" max="13815" width="13.85546875" style="1" customWidth="1"/>
    <col min="13816" max="13816" width="38.7109375" style="1" customWidth="1"/>
    <col min="13817" max="13817" width="3" style="1" bestFit="1" customWidth="1"/>
    <col min="13818" max="13818" width="32.28515625" style="1" customWidth="1"/>
    <col min="13819" max="13819" width="46.28515625" style="1" customWidth="1"/>
    <col min="13820" max="13820" width="19" style="1" customWidth="1"/>
    <col min="13821" max="13821" width="0" style="1" hidden="1" customWidth="1"/>
    <col min="13822" max="13822" width="17.7109375" style="1" customWidth="1"/>
    <col min="13823" max="13823" width="0" style="1" hidden="1" customWidth="1"/>
    <col min="13824" max="13824" width="22.28515625" style="1" customWidth="1"/>
    <col min="13825" max="13825" width="5.28515625" style="1" customWidth="1"/>
    <col min="13826" max="13826" width="36.28515625" style="1" customWidth="1"/>
    <col min="13827" max="13827" width="5.7109375" style="1" customWidth="1"/>
    <col min="13828" max="13828" width="0" style="1" hidden="1" customWidth="1"/>
    <col min="13829" max="13829" width="20.7109375" style="1" customWidth="1"/>
    <col min="13830" max="13830" width="4.85546875" style="1" customWidth="1"/>
    <col min="13831" max="13831" width="0" style="1" hidden="1" customWidth="1"/>
    <col min="13832" max="13832" width="24.7109375" style="1" customWidth="1"/>
    <col min="13833" max="13833" width="12.28515625" style="1" customWidth="1"/>
    <col min="13834" max="13834" width="0" style="1" hidden="1" customWidth="1"/>
    <col min="13835" max="13835" width="3.42578125" style="1" customWidth="1"/>
    <col min="13836" max="13836" width="0" style="1" hidden="1" customWidth="1"/>
    <col min="13837" max="13837" width="17.7109375" style="1" customWidth="1"/>
    <col min="13838" max="13838" width="3.42578125" style="1" customWidth="1"/>
    <col min="13839" max="13839" width="0" style="1" hidden="1" customWidth="1"/>
    <col min="13840" max="13840" width="23.7109375" style="1" customWidth="1"/>
    <col min="13841" max="13841" width="10" style="1" customWidth="1"/>
    <col min="13842" max="13842" width="0" style="1" hidden="1" customWidth="1"/>
    <col min="13843" max="13844" width="14.7109375" style="1" customWidth="1"/>
    <col min="13845" max="13845" width="12.85546875" style="1" customWidth="1"/>
    <col min="13846" max="13846" width="3.28515625" style="1" customWidth="1"/>
    <col min="13847" max="13847" width="30.28515625" style="1" customWidth="1"/>
    <col min="13848" max="13848" width="5" style="1" customWidth="1"/>
    <col min="13849" max="13849" width="0" style="1" hidden="1" customWidth="1"/>
    <col min="13850" max="13850" width="14.28515625" style="1" customWidth="1"/>
    <col min="13851" max="13851" width="5.7109375" style="1" customWidth="1"/>
    <col min="13852" max="13852" width="0" style="1" hidden="1" customWidth="1"/>
    <col min="13853" max="13853" width="17.28515625" style="1" customWidth="1"/>
    <col min="13854" max="13854" width="12.7109375" style="1" customWidth="1"/>
    <col min="13855" max="13855" width="0" style="1" hidden="1" customWidth="1"/>
    <col min="13856" max="13856" width="5.28515625" style="1" customWidth="1"/>
    <col min="13857" max="13857" width="0" style="1" hidden="1" customWidth="1"/>
    <col min="13858" max="13858" width="17" style="1" customWidth="1"/>
    <col min="13859" max="13859" width="6.28515625" style="1" customWidth="1"/>
    <col min="13860" max="13860" width="0" style="1" hidden="1" customWidth="1"/>
    <col min="13861" max="13861" width="14.28515625" style="1" customWidth="1"/>
    <col min="13862" max="13862" width="7.5703125" style="1" customWidth="1"/>
    <col min="13863" max="13863" width="0" style="1" hidden="1" customWidth="1"/>
    <col min="13864" max="13865" width="14.28515625" style="1" customWidth="1"/>
    <col min="13866" max="13866" width="20.85546875" style="1" customWidth="1"/>
    <col min="13867" max="13867" width="14.42578125" style="1" customWidth="1"/>
    <col min="13868" max="13868" width="15" style="1" customWidth="1"/>
    <col min="13869" max="13869" width="2.7109375" style="1" customWidth="1"/>
    <col min="13870" max="13870" width="11.7109375" style="1" customWidth="1"/>
    <col min="13871" max="13871" width="11.5703125" style="1" customWidth="1"/>
    <col min="13872" max="13872" width="2.28515625" style="1" customWidth="1"/>
    <col min="13873" max="13873" width="41" style="1" customWidth="1"/>
    <col min="13874" max="13874" width="14.28515625" style="1" customWidth="1"/>
    <col min="13875" max="13876" width="11.5703125" style="1" customWidth="1"/>
    <col min="13877" max="13877" width="21.85546875" style="1" customWidth="1"/>
    <col min="13878" max="14069" width="11.42578125" style="1"/>
    <col min="14070" max="14070" width="21.85546875" style="1" customWidth="1"/>
    <col min="14071" max="14071" width="13.85546875" style="1" customWidth="1"/>
    <col min="14072" max="14072" width="38.7109375" style="1" customWidth="1"/>
    <col min="14073" max="14073" width="3" style="1" bestFit="1" customWidth="1"/>
    <col min="14074" max="14074" width="32.28515625" style="1" customWidth="1"/>
    <col min="14075" max="14075" width="46.28515625" style="1" customWidth="1"/>
    <col min="14076" max="14076" width="19" style="1" customWidth="1"/>
    <col min="14077" max="14077" width="0" style="1" hidden="1" customWidth="1"/>
    <col min="14078" max="14078" width="17.7109375" style="1" customWidth="1"/>
    <col min="14079" max="14079" width="0" style="1" hidden="1" customWidth="1"/>
    <col min="14080" max="14080" width="22.28515625" style="1" customWidth="1"/>
    <col min="14081" max="14081" width="5.28515625" style="1" customWidth="1"/>
    <col min="14082" max="14082" width="36.28515625" style="1" customWidth="1"/>
    <col min="14083" max="14083" width="5.7109375" style="1" customWidth="1"/>
    <col min="14084" max="14084" width="0" style="1" hidden="1" customWidth="1"/>
    <col min="14085" max="14085" width="20.7109375" style="1" customWidth="1"/>
    <col min="14086" max="14086" width="4.85546875" style="1" customWidth="1"/>
    <col min="14087" max="14087" width="0" style="1" hidden="1" customWidth="1"/>
    <col min="14088" max="14088" width="24.7109375" style="1" customWidth="1"/>
    <col min="14089" max="14089" width="12.28515625" style="1" customWidth="1"/>
    <col min="14090" max="14090" width="0" style="1" hidden="1" customWidth="1"/>
    <col min="14091" max="14091" width="3.42578125" style="1" customWidth="1"/>
    <col min="14092" max="14092" width="0" style="1" hidden="1" customWidth="1"/>
    <col min="14093" max="14093" width="17.7109375" style="1" customWidth="1"/>
    <col min="14094" max="14094" width="3.42578125" style="1" customWidth="1"/>
    <col min="14095" max="14095" width="0" style="1" hidden="1" customWidth="1"/>
    <col min="14096" max="14096" width="23.7109375" style="1" customWidth="1"/>
    <col min="14097" max="14097" width="10" style="1" customWidth="1"/>
    <col min="14098" max="14098" width="0" style="1" hidden="1" customWidth="1"/>
    <col min="14099" max="14100" width="14.7109375" style="1" customWidth="1"/>
    <col min="14101" max="14101" width="12.85546875" style="1" customWidth="1"/>
    <col min="14102" max="14102" width="3.28515625" style="1" customWidth="1"/>
    <col min="14103" max="14103" width="30.28515625" style="1" customWidth="1"/>
    <col min="14104" max="14104" width="5" style="1" customWidth="1"/>
    <col min="14105" max="14105" width="0" style="1" hidden="1" customWidth="1"/>
    <col min="14106" max="14106" width="14.28515625" style="1" customWidth="1"/>
    <col min="14107" max="14107" width="5.7109375" style="1" customWidth="1"/>
    <col min="14108" max="14108" width="0" style="1" hidden="1" customWidth="1"/>
    <col min="14109" max="14109" width="17.28515625" style="1" customWidth="1"/>
    <col min="14110" max="14110" width="12.7109375" style="1" customWidth="1"/>
    <col min="14111" max="14111" width="0" style="1" hidden="1" customWidth="1"/>
    <col min="14112" max="14112" width="5.28515625" style="1" customWidth="1"/>
    <col min="14113" max="14113" width="0" style="1" hidden="1" customWidth="1"/>
    <col min="14114" max="14114" width="17" style="1" customWidth="1"/>
    <col min="14115" max="14115" width="6.28515625" style="1" customWidth="1"/>
    <col min="14116" max="14116" width="0" style="1" hidden="1" customWidth="1"/>
    <col min="14117" max="14117" width="14.28515625" style="1" customWidth="1"/>
    <col min="14118" max="14118" width="7.5703125" style="1" customWidth="1"/>
    <col min="14119" max="14119" width="0" style="1" hidden="1" customWidth="1"/>
    <col min="14120" max="14121" width="14.28515625" style="1" customWidth="1"/>
    <col min="14122" max="14122" width="20.85546875" style="1" customWidth="1"/>
    <col min="14123" max="14123" width="14.42578125" style="1" customWidth="1"/>
    <col min="14124" max="14124" width="15" style="1" customWidth="1"/>
    <col min="14125" max="14125" width="2.7109375" style="1" customWidth="1"/>
    <col min="14126" max="14126" width="11.7109375" style="1" customWidth="1"/>
    <col min="14127" max="14127" width="11.5703125" style="1" customWidth="1"/>
    <col min="14128" max="14128" width="2.28515625" style="1" customWidth="1"/>
    <col min="14129" max="14129" width="41" style="1" customWidth="1"/>
    <col min="14130" max="14130" width="14.28515625" style="1" customWidth="1"/>
    <col min="14131" max="14132" width="11.5703125" style="1" customWidth="1"/>
    <col min="14133" max="14133" width="21.85546875" style="1" customWidth="1"/>
    <col min="14134" max="14325" width="11.42578125" style="1"/>
    <col min="14326" max="14326" width="21.85546875" style="1" customWidth="1"/>
    <col min="14327" max="14327" width="13.85546875" style="1" customWidth="1"/>
    <col min="14328" max="14328" width="38.7109375" style="1" customWidth="1"/>
    <col min="14329" max="14329" width="3" style="1" bestFit="1" customWidth="1"/>
    <col min="14330" max="14330" width="32.28515625" style="1" customWidth="1"/>
    <col min="14331" max="14331" width="46.28515625" style="1" customWidth="1"/>
    <col min="14332" max="14332" width="19" style="1" customWidth="1"/>
    <col min="14333" max="14333" width="0" style="1" hidden="1" customWidth="1"/>
    <col min="14334" max="14334" width="17.7109375" style="1" customWidth="1"/>
    <col min="14335" max="14335" width="0" style="1" hidden="1" customWidth="1"/>
    <col min="14336" max="14336" width="22.28515625" style="1" customWidth="1"/>
    <col min="14337" max="14337" width="5.28515625" style="1" customWidth="1"/>
    <col min="14338" max="14338" width="36.28515625" style="1" customWidth="1"/>
    <col min="14339" max="14339" width="5.7109375" style="1" customWidth="1"/>
    <col min="14340" max="14340" width="0" style="1" hidden="1" customWidth="1"/>
    <col min="14341" max="14341" width="20.7109375" style="1" customWidth="1"/>
    <col min="14342" max="14342" width="4.85546875" style="1" customWidth="1"/>
    <col min="14343" max="14343" width="0" style="1" hidden="1" customWidth="1"/>
    <col min="14344" max="14344" width="24.7109375" style="1" customWidth="1"/>
    <col min="14345" max="14345" width="12.28515625" style="1" customWidth="1"/>
    <col min="14346" max="14346" width="0" style="1" hidden="1" customWidth="1"/>
    <col min="14347" max="14347" width="3.42578125" style="1" customWidth="1"/>
    <col min="14348" max="14348" width="0" style="1" hidden="1" customWidth="1"/>
    <col min="14349" max="14349" width="17.7109375" style="1" customWidth="1"/>
    <col min="14350" max="14350" width="3.42578125" style="1" customWidth="1"/>
    <col min="14351" max="14351" width="0" style="1" hidden="1" customWidth="1"/>
    <col min="14352" max="14352" width="23.7109375" style="1" customWidth="1"/>
    <col min="14353" max="14353" width="10" style="1" customWidth="1"/>
    <col min="14354" max="14354" width="0" style="1" hidden="1" customWidth="1"/>
    <col min="14355" max="14356" width="14.7109375" style="1" customWidth="1"/>
    <col min="14357" max="14357" width="12.85546875" style="1" customWidth="1"/>
    <col min="14358" max="14358" width="3.28515625" style="1" customWidth="1"/>
    <col min="14359" max="14359" width="30.28515625" style="1" customWidth="1"/>
    <col min="14360" max="14360" width="5" style="1" customWidth="1"/>
    <col min="14361" max="14361" width="0" style="1" hidden="1" customWidth="1"/>
    <col min="14362" max="14362" width="14.28515625" style="1" customWidth="1"/>
    <col min="14363" max="14363" width="5.7109375" style="1" customWidth="1"/>
    <col min="14364" max="14364" width="0" style="1" hidden="1" customWidth="1"/>
    <col min="14365" max="14365" width="17.28515625" style="1" customWidth="1"/>
    <col min="14366" max="14366" width="12.7109375" style="1" customWidth="1"/>
    <col min="14367" max="14367" width="0" style="1" hidden="1" customWidth="1"/>
    <col min="14368" max="14368" width="5.28515625" style="1" customWidth="1"/>
    <col min="14369" max="14369" width="0" style="1" hidden="1" customWidth="1"/>
    <col min="14370" max="14370" width="17" style="1" customWidth="1"/>
    <col min="14371" max="14371" width="6.28515625" style="1" customWidth="1"/>
    <col min="14372" max="14372" width="0" style="1" hidden="1" customWidth="1"/>
    <col min="14373" max="14373" width="14.28515625" style="1" customWidth="1"/>
    <col min="14374" max="14374" width="7.5703125" style="1" customWidth="1"/>
    <col min="14375" max="14375" width="0" style="1" hidden="1" customWidth="1"/>
    <col min="14376" max="14377" width="14.28515625" style="1" customWidth="1"/>
    <col min="14378" max="14378" width="20.85546875" style="1" customWidth="1"/>
    <col min="14379" max="14379" width="14.42578125" style="1" customWidth="1"/>
    <col min="14380" max="14380" width="15" style="1" customWidth="1"/>
    <col min="14381" max="14381" width="2.7109375" style="1" customWidth="1"/>
    <col min="14382" max="14382" width="11.7109375" style="1" customWidth="1"/>
    <col min="14383" max="14383" width="11.5703125" style="1" customWidth="1"/>
    <col min="14384" max="14384" width="2.28515625" style="1" customWidth="1"/>
    <col min="14385" max="14385" width="41" style="1" customWidth="1"/>
    <col min="14386" max="14386" width="14.28515625" style="1" customWidth="1"/>
    <col min="14387" max="14388" width="11.5703125" style="1" customWidth="1"/>
    <col min="14389" max="14389" width="21.85546875" style="1" customWidth="1"/>
    <col min="14390" max="14581" width="11.42578125" style="1"/>
    <col min="14582" max="14582" width="21.85546875" style="1" customWidth="1"/>
    <col min="14583" max="14583" width="13.85546875" style="1" customWidth="1"/>
    <col min="14584" max="14584" width="38.7109375" style="1" customWidth="1"/>
    <col min="14585" max="14585" width="3" style="1" bestFit="1" customWidth="1"/>
    <col min="14586" max="14586" width="32.28515625" style="1" customWidth="1"/>
    <col min="14587" max="14587" width="46.28515625" style="1" customWidth="1"/>
    <col min="14588" max="14588" width="19" style="1" customWidth="1"/>
    <col min="14589" max="14589" width="0" style="1" hidden="1" customWidth="1"/>
    <col min="14590" max="14590" width="17.7109375" style="1" customWidth="1"/>
    <col min="14591" max="14591" width="0" style="1" hidden="1" customWidth="1"/>
    <col min="14592" max="14592" width="22.28515625" style="1" customWidth="1"/>
    <col min="14593" max="14593" width="5.28515625" style="1" customWidth="1"/>
    <col min="14594" max="14594" width="36.28515625" style="1" customWidth="1"/>
    <col min="14595" max="14595" width="5.7109375" style="1" customWidth="1"/>
    <col min="14596" max="14596" width="0" style="1" hidden="1" customWidth="1"/>
    <col min="14597" max="14597" width="20.7109375" style="1" customWidth="1"/>
    <col min="14598" max="14598" width="4.85546875" style="1" customWidth="1"/>
    <col min="14599" max="14599" width="0" style="1" hidden="1" customWidth="1"/>
    <col min="14600" max="14600" width="24.7109375" style="1" customWidth="1"/>
    <col min="14601" max="14601" width="12.28515625" style="1" customWidth="1"/>
    <col min="14602" max="14602" width="0" style="1" hidden="1" customWidth="1"/>
    <col min="14603" max="14603" width="3.42578125" style="1" customWidth="1"/>
    <col min="14604" max="14604" width="0" style="1" hidden="1" customWidth="1"/>
    <col min="14605" max="14605" width="17.7109375" style="1" customWidth="1"/>
    <col min="14606" max="14606" width="3.42578125" style="1" customWidth="1"/>
    <col min="14607" max="14607" width="0" style="1" hidden="1" customWidth="1"/>
    <col min="14608" max="14608" width="23.7109375" style="1" customWidth="1"/>
    <col min="14609" max="14609" width="10" style="1" customWidth="1"/>
    <col min="14610" max="14610" width="0" style="1" hidden="1" customWidth="1"/>
    <col min="14611" max="14612" width="14.7109375" style="1" customWidth="1"/>
    <col min="14613" max="14613" width="12.85546875" style="1" customWidth="1"/>
    <col min="14614" max="14614" width="3.28515625" style="1" customWidth="1"/>
    <col min="14615" max="14615" width="30.28515625" style="1" customWidth="1"/>
    <col min="14616" max="14616" width="5" style="1" customWidth="1"/>
    <col min="14617" max="14617" width="0" style="1" hidden="1" customWidth="1"/>
    <col min="14618" max="14618" width="14.28515625" style="1" customWidth="1"/>
    <col min="14619" max="14619" width="5.7109375" style="1" customWidth="1"/>
    <col min="14620" max="14620" width="0" style="1" hidden="1" customWidth="1"/>
    <col min="14621" max="14621" width="17.28515625" style="1" customWidth="1"/>
    <col min="14622" max="14622" width="12.7109375" style="1" customWidth="1"/>
    <col min="14623" max="14623" width="0" style="1" hidden="1" customWidth="1"/>
    <col min="14624" max="14624" width="5.28515625" style="1" customWidth="1"/>
    <col min="14625" max="14625" width="0" style="1" hidden="1" customWidth="1"/>
    <col min="14626" max="14626" width="17" style="1" customWidth="1"/>
    <col min="14627" max="14627" width="6.28515625" style="1" customWidth="1"/>
    <col min="14628" max="14628" width="0" style="1" hidden="1" customWidth="1"/>
    <col min="14629" max="14629" width="14.28515625" style="1" customWidth="1"/>
    <col min="14630" max="14630" width="7.5703125" style="1" customWidth="1"/>
    <col min="14631" max="14631" width="0" style="1" hidden="1" customWidth="1"/>
    <col min="14632" max="14633" width="14.28515625" style="1" customWidth="1"/>
    <col min="14634" max="14634" width="20.85546875" style="1" customWidth="1"/>
    <col min="14635" max="14635" width="14.42578125" style="1" customWidth="1"/>
    <col min="14636" max="14636" width="15" style="1" customWidth="1"/>
    <col min="14637" max="14637" width="2.7109375" style="1" customWidth="1"/>
    <col min="14638" max="14638" width="11.7109375" style="1" customWidth="1"/>
    <col min="14639" max="14639" width="11.5703125" style="1" customWidth="1"/>
    <col min="14640" max="14640" width="2.28515625" style="1" customWidth="1"/>
    <col min="14641" max="14641" width="41" style="1" customWidth="1"/>
    <col min="14642" max="14642" width="14.28515625" style="1" customWidth="1"/>
    <col min="14643" max="14644" width="11.5703125" style="1" customWidth="1"/>
    <col min="14645" max="14645" width="21.85546875" style="1" customWidth="1"/>
    <col min="14646" max="14837" width="11.42578125" style="1"/>
    <col min="14838" max="14838" width="21.85546875" style="1" customWidth="1"/>
    <col min="14839" max="14839" width="13.85546875" style="1" customWidth="1"/>
    <col min="14840" max="14840" width="38.7109375" style="1" customWidth="1"/>
    <col min="14841" max="14841" width="3" style="1" bestFit="1" customWidth="1"/>
    <col min="14842" max="14842" width="32.28515625" style="1" customWidth="1"/>
    <col min="14843" max="14843" width="46.28515625" style="1" customWidth="1"/>
    <col min="14844" max="14844" width="19" style="1" customWidth="1"/>
    <col min="14845" max="14845" width="0" style="1" hidden="1" customWidth="1"/>
    <col min="14846" max="14846" width="17.7109375" style="1" customWidth="1"/>
    <col min="14847" max="14847" width="0" style="1" hidden="1" customWidth="1"/>
    <col min="14848" max="14848" width="22.28515625" style="1" customWidth="1"/>
    <col min="14849" max="14849" width="5.28515625" style="1" customWidth="1"/>
    <col min="14850" max="14850" width="36.28515625" style="1" customWidth="1"/>
    <col min="14851" max="14851" width="5.7109375" style="1" customWidth="1"/>
    <col min="14852" max="14852" width="0" style="1" hidden="1" customWidth="1"/>
    <col min="14853" max="14853" width="20.7109375" style="1" customWidth="1"/>
    <col min="14854" max="14854" width="4.85546875" style="1" customWidth="1"/>
    <col min="14855" max="14855" width="0" style="1" hidden="1" customWidth="1"/>
    <col min="14856" max="14856" width="24.7109375" style="1" customWidth="1"/>
    <col min="14857" max="14857" width="12.28515625" style="1" customWidth="1"/>
    <col min="14858" max="14858" width="0" style="1" hidden="1" customWidth="1"/>
    <col min="14859" max="14859" width="3.42578125" style="1" customWidth="1"/>
    <col min="14860" max="14860" width="0" style="1" hidden="1" customWidth="1"/>
    <col min="14861" max="14861" width="17.7109375" style="1" customWidth="1"/>
    <col min="14862" max="14862" width="3.42578125" style="1" customWidth="1"/>
    <col min="14863" max="14863" width="0" style="1" hidden="1" customWidth="1"/>
    <col min="14864" max="14864" width="23.7109375" style="1" customWidth="1"/>
    <col min="14865" max="14865" width="10" style="1" customWidth="1"/>
    <col min="14866" max="14866" width="0" style="1" hidden="1" customWidth="1"/>
    <col min="14867" max="14868" width="14.7109375" style="1" customWidth="1"/>
    <col min="14869" max="14869" width="12.85546875" style="1" customWidth="1"/>
    <col min="14870" max="14870" width="3.28515625" style="1" customWidth="1"/>
    <col min="14871" max="14871" width="30.28515625" style="1" customWidth="1"/>
    <col min="14872" max="14872" width="5" style="1" customWidth="1"/>
    <col min="14873" max="14873" width="0" style="1" hidden="1" customWidth="1"/>
    <col min="14874" max="14874" width="14.28515625" style="1" customWidth="1"/>
    <col min="14875" max="14875" width="5.7109375" style="1" customWidth="1"/>
    <col min="14876" max="14876" width="0" style="1" hidden="1" customWidth="1"/>
    <col min="14877" max="14877" width="17.28515625" style="1" customWidth="1"/>
    <col min="14878" max="14878" width="12.7109375" style="1" customWidth="1"/>
    <col min="14879" max="14879" width="0" style="1" hidden="1" customWidth="1"/>
    <col min="14880" max="14880" width="5.28515625" style="1" customWidth="1"/>
    <col min="14881" max="14881" width="0" style="1" hidden="1" customWidth="1"/>
    <col min="14882" max="14882" width="17" style="1" customWidth="1"/>
    <col min="14883" max="14883" width="6.28515625" style="1" customWidth="1"/>
    <col min="14884" max="14884" width="0" style="1" hidden="1" customWidth="1"/>
    <col min="14885" max="14885" width="14.28515625" style="1" customWidth="1"/>
    <col min="14886" max="14886" width="7.5703125" style="1" customWidth="1"/>
    <col min="14887" max="14887" width="0" style="1" hidden="1" customWidth="1"/>
    <col min="14888" max="14889" width="14.28515625" style="1" customWidth="1"/>
    <col min="14890" max="14890" width="20.85546875" style="1" customWidth="1"/>
    <col min="14891" max="14891" width="14.42578125" style="1" customWidth="1"/>
    <col min="14892" max="14892" width="15" style="1" customWidth="1"/>
    <col min="14893" max="14893" width="2.7109375" style="1" customWidth="1"/>
    <col min="14894" max="14894" width="11.7109375" style="1" customWidth="1"/>
    <col min="14895" max="14895" width="11.5703125" style="1" customWidth="1"/>
    <col min="14896" max="14896" width="2.28515625" style="1" customWidth="1"/>
    <col min="14897" max="14897" width="41" style="1" customWidth="1"/>
    <col min="14898" max="14898" width="14.28515625" style="1" customWidth="1"/>
    <col min="14899" max="14900" width="11.5703125" style="1" customWidth="1"/>
    <col min="14901" max="14901" width="21.85546875" style="1" customWidth="1"/>
    <col min="14902" max="15093" width="11.42578125" style="1"/>
    <col min="15094" max="15094" width="21.85546875" style="1" customWidth="1"/>
    <col min="15095" max="15095" width="13.85546875" style="1" customWidth="1"/>
    <col min="15096" max="15096" width="38.7109375" style="1" customWidth="1"/>
    <col min="15097" max="15097" width="3" style="1" bestFit="1" customWidth="1"/>
    <col min="15098" max="15098" width="32.28515625" style="1" customWidth="1"/>
    <col min="15099" max="15099" width="46.28515625" style="1" customWidth="1"/>
    <col min="15100" max="15100" width="19" style="1" customWidth="1"/>
    <col min="15101" max="15101" width="0" style="1" hidden="1" customWidth="1"/>
    <col min="15102" max="15102" width="17.7109375" style="1" customWidth="1"/>
    <col min="15103" max="15103" width="0" style="1" hidden="1" customWidth="1"/>
    <col min="15104" max="15104" width="22.28515625" style="1" customWidth="1"/>
    <col min="15105" max="15105" width="5.28515625" style="1" customWidth="1"/>
    <col min="15106" max="15106" width="36.28515625" style="1" customWidth="1"/>
    <col min="15107" max="15107" width="5.7109375" style="1" customWidth="1"/>
    <col min="15108" max="15108" width="0" style="1" hidden="1" customWidth="1"/>
    <col min="15109" max="15109" width="20.7109375" style="1" customWidth="1"/>
    <col min="15110" max="15110" width="4.85546875" style="1" customWidth="1"/>
    <col min="15111" max="15111" width="0" style="1" hidden="1" customWidth="1"/>
    <col min="15112" max="15112" width="24.7109375" style="1" customWidth="1"/>
    <col min="15113" max="15113" width="12.28515625" style="1" customWidth="1"/>
    <col min="15114" max="15114" width="0" style="1" hidden="1" customWidth="1"/>
    <col min="15115" max="15115" width="3.42578125" style="1" customWidth="1"/>
    <col min="15116" max="15116" width="0" style="1" hidden="1" customWidth="1"/>
    <col min="15117" max="15117" width="17.7109375" style="1" customWidth="1"/>
    <col min="15118" max="15118" width="3.42578125" style="1" customWidth="1"/>
    <col min="15119" max="15119" width="0" style="1" hidden="1" customWidth="1"/>
    <col min="15120" max="15120" width="23.7109375" style="1" customWidth="1"/>
    <col min="15121" max="15121" width="10" style="1" customWidth="1"/>
    <col min="15122" max="15122" width="0" style="1" hidden="1" customWidth="1"/>
    <col min="15123" max="15124" width="14.7109375" style="1" customWidth="1"/>
    <col min="15125" max="15125" width="12.85546875" style="1" customWidth="1"/>
    <col min="15126" max="15126" width="3.28515625" style="1" customWidth="1"/>
    <col min="15127" max="15127" width="30.28515625" style="1" customWidth="1"/>
    <col min="15128" max="15128" width="5" style="1" customWidth="1"/>
    <col min="15129" max="15129" width="0" style="1" hidden="1" customWidth="1"/>
    <col min="15130" max="15130" width="14.28515625" style="1" customWidth="1"/>
    <col min="15131" max="15131" width="5.7109375" style="1" customWidth="1"/>
    <col min="15132" max="15132" width="0" style="1" hidden="1" customWidth="1"/>
    <col min="15133" max="15133" width="17.28515625" style="1" customWidth="1"/>
    <col min="15134" max="15134" width="12.7109375" style="1" customWidth="1"/>
    <col min="15135" max="15135" width="0" style="1" hidden="1" customWidth="1"/>
    <col min="15136" max="15136" width="5.28515625" style="1" customWidth="1"/>
    <col min="15137" max="15137" width="0" style="1" hidden="1" customWidth="1"/>
    <col min="15138" max="15138" width="17" style="1" customWidth="1"/>
    <col min="15139" max="15139" width="6.28515625" style="1" customWidth="1"/>
    <col min="15140" max="15140" width="0" style="1" hidden="1" customWidth="1"/>
    <col min="15141" max="15141" width="14.28515625" style="1" customWidth="1"/>
    <col min="15142" max="15142" width="7.5703125" style="1" customWidth="1"/>
    <col min="15143" max="15143" width="0" style="1" hidden="1" customWidth="1"/>
    <col min="15144" max="15145" width="14.28515625" style="1" customWidth="1"/>
    <col min="15146" max="15146" width="20.85546875" style="1" customWidth="1"/>
    <col min="15147" max="15147" width="14.42578125" style="1" customWidth="1"/>
    <col min="15148" max="15148" width="15" style="1" customWidth="1"/>
    <col min="15149" max="15149" width="2.7109375" style="1" customWidth="1"/>
    <col min="15150" max="15150" width="11.7109375" style="1" customWidth="1"/>
    <col min="15151" max="15151" width="11.5703125" style="1" customWidth="1"/>
    <col min="15152" max="15152" width="2.28515625" style="1" customWidth="1"/>
    <col min="15153" max="15153" width="41" style="1" customWidth="1"/>
    <col min="15154" max="15154" width="14.28515625" style="1" customWidth="1"/>
    <col min="15155" max="15156" width="11.5703125" style="1" customWidth="1"/>
    <col min="15157" max="15157" width="21.85546875" style="1" customWidth="1"/>
    <col min="15158" max="15349" width="11.42578125" style="1"/>
    <col min="15350" max="15350" width="21.85546875" style="1" customWidth="1"/>
    <col min="15351" max="15351" width="13.85546875" style="1" customWidth="1"/>
    <col min="15352" max="15352" width="38.7109375" style="1" customWidth="1"/>
    <col min="15353" max="15353" width="3" style="1" bestFit="1" customWidth="1"/>
    <col min="15354" max="15354" width="32.28515625" style="1" customWidth="1"/>
    <col min="15355" max="15355" width="46.28515625" style="1" customWidth="1"/>
    <col min="15356" max="15356" width="19" style="1" customWidth="1"/>
    <col min="15357" max="15357" width="0" style="1" hidden="1" customWidth="1"/>
    <col min="15358" max="15358" width="17.7109375" style="1" customWidth="1"/>
    <col min="15359" max="15359" width="0" style="1" hidden="1" customWidth="1"/>
    <col min="15360" max="15360" width="22.28515625" style="1" customWidth="1"/>
    <col min="15361" max="15361" width="5.28515625" style="1" customWidth="1"/>
    <col min="15362" max="15362" width="36.28515625" style="1" customWidth="1"/>
    <col min="15363" max="15363" width="5.7109375" style="1" customWidth="1"/>
    <col min="15364" max="15364" width="0" style="1" hidden="1" customWidth="1"/>
    <col min="15365" max="15365" width="20.7109375" style="1" customWidth="1"/>
    <col min="15366" max="15366" width="4.85546875" style="1" customWidth="1"/>
    <col min="15367" max="15367" width="0" style="1" hidden="1" customWidth="1"/>
    <col min="15368" max="15368" width="24.7109375" style="1" customWidth="1"/>
    <col min="15369" max="15369" width="12.28515625" style="1" customWidth="1"/>
    <col min="15370" max="15370" width="0" style="1" hidden="1" customWidth="1"/>
    <col min="15371" max="15371" width="3.42578125" style="1" customWidth="1"/>
    <col min="15372" max="15372" width="0" style="1" hidden="1" customWidth="1"/>
    <col min="15373" max="15373" width="17.7109375" style="1" customWidth="1"/>
    <col min="15374" max="15374" width="3.42578125" style="1" customWidth="1"/>
    <col min="15375" max="15375" width="0" style="1" hidden="1" customWidth="1"/>
    <col min="15376" max="15376" width="23.7109375" style="1" customWidth="1"/>
    <col min="15377" max="15377" width="10" style="1" customWidth="1"/>
    <col min="15378" max="15378" width="0" style="1" hidden="1" customWidth="1"/>
    <col min="15379" max="15380" width="14.7109375" style="1" customWidth="1"/>
    <col min="15381" max="15381" width="12.85546875" style="1" customWidth="1"/>
    <col min="15382" max="15382" width="3.28515625" style="1" customWidth="1"/>
    <col min="15383" max="15383" width="30.28515625" style="1" customWidth="1"/>
    <col min="15384" max="15384" width="5" style="1" customWidth="1"/>
    <col min="15385" max="15385" width="0" style="1" hidden="1" customWidth="1"/>
    <col min="15386" max="15386" width="14.28515625" style="1" customWidth="1"/>
    <col min="15387" max="15387" width="5.7109375" style="1" customWidth="1"/>
    <col min="15388" max="15388" width="0" style="1" hidden="1" customWidth="1"/>
    <col min="15389" max="15389" width="17.28515625" style="1" customWidth="1"/>
    <col min="15390" max="15390" width="12.7109375" style="1" customWidth="1"/>
    <col min="15391" max="15391" width="0" style="1" hidden="1" customWidth="1"/>
    <col min="15392" max="15392" width="5.28515625" style="1" customWidth="1"/>
    <col min="15393" max="15393" width="0" style="1" hidden="1" customWidth="1"/>
    <col min="15394" max="15394" width="17" style="1" customWidth="1"/>
    <col min="15395" max="15395" width="6.28515625" style="1" customWidth="1"/>
    <col min="15396" max="15396" width="0" style="1" hidden="1" customWidth="1"/>
    <col min="15397" max="15397" width="14.28515625" style="1" customWidth="1"/>
    <col min="15398" max="15398" width="7.5703125" style="1" customWidth="1"/>
    <col min="15399" max="15399" width="0" style="1" hidden="1" customWidth="1"/>
    <col min="15400" max="15401" width="14.28515625" style="1" customWidth="1"/>
    <col min="15402" max="15402" width="20.85546875" style="1" customWidth="1"/>
    <col min="15403" max="15403" width="14.42578125" style="1" customWidth="1"/>
    <col min="15404" max="15404" width="15" style="1" customWidth="1"/>
    <col min="15405" max="15405" width="2.7109375" style="1" customWidth="1"/>
    <col min="15406" max="15406" width="11.7109375" style="1" customWidth="1"/>
    <col min="15407" max="15407" width="11.5703125" style="1" customWidth="1"/>
    <col min="15408" max="15408" width="2.28515625" style="1" customWidth="1"/>
    <col min="15409" max="15409" width="41" style="1" customWidth="1"/>
    <col min="15410" max="15410" width="14.28515625" style="1" customWidth="1"/>
    <col min="15411" max="15412" width="11.5703125" style="1" customWidth="1"/>
    <col min="15413" max="15413" width="21.85546875" style="1" customWidth="1"/>
    <col min="15414" max="15605" width="11.42578125" style="1"/>
    <col min="15606" max="15606" width="21.85546875" style="1" customWidth="1"/>
    <col min="15607" max="15607" width="13.85546875" style="1" customWidth="1"/>
    <col min="15608" max="15608" width="38.7109375" style="1" customWidth="1"/>
    <col min="15609" max="15609" width="3" style="1" bestFit="1" customWidth="1"/>
    <col min="15610" max="15610" width="32.28515625" style="1" customWidth="1"/>
    <col min="15611" max="15611" width="46.28515625" style="1" customWidth="1"/>
    <col min="15612" max="15612" width="19" style="1" customWidth="1"/>
    <col min="15613" max="15613" width="0" style="1" hidden="1" customWidth="1"/>
    <col min="15614" max="15614" width="17.7109375" style="1" customWidth="1"/>
    <col min="15615" max="15615" width="0" style="1" hidden="1" customWidth="1"/>
    <col min="15616" max="15616" width="22.28515625" style="1" customWidth="1"/>
    <col min="15617" max="15617" width="5.28515625" style="1" customWidth="1"/>
    <col min="15618" max="15618" width="36.28515625" style="1" customWidth="1"/>
    <col min="15619" max="15619" width="5.7109375" style="1" customWidth="1"/>
    <col min="15620" max="15620" width="0" style="1" hidden="1" customWidth="1"/>
    <col min="15621" max="15621" width="20.7109375" style="1" customWidth="1"/>
    <col min="15622" max="15622" width="4.85546875" style="1" customWidth="1"/>
    <col min="15623" max="15623" width="0" style="1" hidden="1" customWidth="1"/>
    <col min="15624" max="15624" width="24.7109375" style="1" customWidth="1"/>
    <col min="15625" max="15625" width="12.28515625" style="1" customWidth="1"/>
    <col min="15626" max="15626" width="0" style="1" hidden="1" customWidth="1"/>
    <col min="15627" max="15627" width="3.42578125" style="1" customWidth="1"/>
    <col min="15628" max="15628" width="0" style="1" hidden="1" customWidth="1"/>
    <col min="15629" max="15629" width="17.7109375" style="1" customWidth="1"/>
    <col min="15630" max="15630" width="3.42578125" style="1" customWidth="1"/>
    <col min="15631" max="15631" width="0" style="1" hidden="1" customWidth="1"/>
    <col min="15632" max="15632" width="23.7109375" style="1" customWidth="1"/>
    <col min="15633" max="15633" width="10" style="1" customWidth="1"/>
    <col min="15634" max="15634" width="0" style="1" hidden="1" customWidth="1"/>
    <col min="15635" max="15636" width="14.7109375" style="1" customWidth="1"/>
    <col min="15637" max="15637" width="12.85546875" style="1" customWidth="1"/>
    <col min="15638" max="15638" width="3.28515625" style="1" customWidth="1"/>
    <col min="15639" max="15639" width="30.28515625" style="1" customWidth="1"/>
    <col min="15640" max="15640" width="5" style="1" customWidth="1"/>
    <col min="15641" max="15641" width="0" style="1" hidden="1" customWidth="1"/>
    <col min="15642" max="15642" width="14.28515625" style="1" customWidth="1"/>
    <col min="15643" max="15643" width="5.7109375" style="1" customWidth="1"/>
    <col min="15644" max="15644" width="0" style="1" hidden="1" customWidth="1"/>
    <col min="15645" max="15645" width="17.28515625" style="1" customWidth="1"/>
    <col min="15646" max="15646" width="12.7109375" style="1" customWidth="1"/>
    <col min="15647" max="15647" width="0" style="1" hidden="1" customWidth="1"/>
    <col min="15648" max="15648" width="5.28515625" style="1" customWidth="1"/>
    <col min="15649" max="15649" width="0" style="1" hidden="1" customWidth="1"/>
    <col min="15650" max="15650" width="17" style="1" customWidth="1"/>
    <col min="15651" max="15651" width="6.28515625" style="1" customWidth="1"/>
    <col min="15652" max="15652" width="0" style="1" hidden="1" customWidth="1"/>
    <col min="15653" max="15653" width="14.28515625" style="1" customWidth="1"/>
    <col min="15654" max="15654" width="7.5703125" style="1" customWidth="1"/>
    <col min="15655" max="15655" width="0" style="1" hidden="1" customWidth="1"/>
    <col min="15656" max="15657" width="14.28515625" style="1" customWidth="1"/>
    <col min="15658" max="15658" width="20.85546875" style="1" customWidth="1"/>
    <col min="15659" max="15659" width="14.42578125" style="1" customWidth="1"/>
    <col min="15660" max="15660" width="15" style="1" customWidth="1"/>
    <col min="15661" max="15661" width="2.7109375" style="1" customWidth="1"/>
    <col min="15662" max="15662" width="11.7109375" style="1" customWidth="1"/>
    <col min="15663" max="15663" width="11.5703125" style="1" customWidth="1"/>
    <col min="15664" max="15664" width="2.28515625" style="1" customWidth="1"/>
    <col min="15665" max="15665" width="41" style="1" customWidth="1"/>
    <col min="15666" max="15666" width="14.28515625" style="1" customWidth="1"/>
    <col min="15667" max="15668" width="11.5703125" style="1" customWidth="1"/>
    <col min="15669" max="15669" width="21.85546875" style="1" customWidth="1"/>
    <col min="15670" max="15861" width="11.42578125" style="1"/>
    <col min="15862" max="15862" width="21.85546875" style="1" customWidth="1"/>
    <col min="15863" max="15863" width="13.85546875" style="1" customWidth="1"/>
    <col min="15864" max="15864" width="38.7109375" style="1" customWidth="1"/>
    <col min="15865" max="15865" width="3" style="1" bestFit="1" customWidth="1"/>
    <col min="15866" max="15866" width="32.28515625" style="1" customWidth="1"/>
    <col min="15867" max="15867" width="46.28515625" style="1" customWidth="1"/>
    <col min="15868" max="15868" width="19" style="1" customWidth="1"/>
    <col min="15869" max="15869" width="0" style="1" hidden="1" customWidth="1"/>
    <col min="15870" max="15870" width="17.7109375" style="1" customWidth="1"/>
    <col min="15871" max="15871" width="0" style="1" hidden="1" customWidth="1"/>
    <col min="15872" max="15872" width="22.28515625" style="1" customWidth="1"/>
    <col min="15873" max="15873" width="5.28515625" style="1" customWidth="1"/>
    <col min="15874" max="15874" width="36.28515625" style="1" customWidth="1"/>
    <col min="15875" max="15875" width="5.7109375" style="1" customWidth="1"/>
    <col min="15876" max="15876" width="0" style="1" hidden="1" customWidth="1"/>
    <col min="15877" max="15877" width="20.7109375" style="1" customWidth="1"/>
    <col min="15878" max="15878" width="4.85546875" style="1" customWidth="1"/>
    <col min="15879" max="15879" width="0" style="1" hidden="1" customWidth="1"/>
    <col min="15880" max="15880" width="24.7109375" style="1" customWidth="1"/>
    <col min="15881" max="15881" width="12.28515625" style="1" customWidth="1"/>
    <col min="15882" max="15882" width="0" style="1" hidden="1" customWidth="1"/>
    <col min="15883" max="15883" width="3.42578125" style="1" customWidth="1"/>
    <col min="15884" max="15884" width="0" style="1" hidden="1" customWidth="1"/>
    <col min="15885" max="15885" width="17.7109375" style="1" customWidth="1"/>
    <col min="15886" max="15886" width="3.42578125" style="1" customWidth="1"/>
    <col min="15887" max="15887" width="0" style="1" hidden="1" customWidth="1"/>
    <col min="15888" max="15888" width="23.7109375" style="1" customWidth="1"/>
    <col min="15889" max="15889" width="10" style="1" customWidth="1"/>
    <col min="15890" max="15890" width="0" style="1" hidden="1" customWidth="1"/>
    <col min="15891" max="15892" width="14.7109375" style="1" customWidth="1"/>
    <col min="15893" max="15893" width="12.85546875" style="1" customWidth="1"/>
    <col min="15894" max="15894" width="3.28515625" style="1" customWidth="1"/>
    <col min="15895" max="15895" width="30.28515625" style="1" customWidth="1"/>
    <col min="15896" max="15896" width="5" style="1" customWidth="1"/>
    <col min="15897" max="15897" width="0" style="1" hidden="1" customWidth="1"/>
    <col min="15898" max="15898" width="14.28515625" style="1" customWidth="1"/>
    <col min="15899" max="15899" width="5.7109375" style="1" customWidth="1"/>
    <col min="15900" max="15900" width="0" style="1" hidden="1" customWidth="1"/>
    <col min="15901" max="15901" width="17.28515625" style="1" customWidth="1"/>
    <col min="15902" max="15902" width="12.7109375" style="1" customWidth="1"/>
    <col min="15903" max="15903" width="0" style="1" hidden="1" customWidth="1"/>
    <col min="15904" max="15904" width="5.28515625" style="1" customWidth="1"/>
    <col min="15905" max="15905" width="0" style="1" hidden="1" customWidth="1"/>
    <col min="15906" max="15906" width="17" style="1" customWidth="1"/>
    <col min="15907" max="15907" width="6.28515625" style="1" customWidth="1"/>
    <col min="15908" max="15908" width="0" style="1" hidden="1" customWidth="1"/>
    <col min="15909" max="15909" width="14.28515625" style="1" customWidth="1"/>
    <col min="15910" max="15910" width="7.5703125" style="1" customWidth="1"/>
    <col min="15911" max="15911" width="0" style="1" hidden="1" customWidth="1"/>
    <col min="15912" max="15913" width="14.28515625" style="1" customWidth="1"/>
    <col min="15914" max="15914" width="20.85546875" style="1" customWidth="1"/>
    <col min="15915" max="15915" width="14.42578125" style="1" customWidth="1"/>
    <col min="15916" max="15916" width="15" style="1" customWidth="1"/>
    <col min="15917" max="15917" width="2.7109375" style="1" customWidth="1"/>
    <col min="15918" max="15918" width="11.7109375" style="1" customWidth="1"/>
    <col min="15919" max="15919" width="11.5703125" style="1" customWidth="1"/>
    <col min="15920" max="15920" width="2.28515625" style="1" customWidth="1"/>
    <col min="15921" max="15921" width="41" style="1" customWidth="1"/>
    <col min="15922" max="15922" width="14.28515625" style="1" customWidth="1"/>
    <col min="15923" max="15924" width="11.5703125" style="1" customWidth="1"/>
    <col min="15925" max="15925" width="21.85546875" style="1" customWidth="1"/>
    <col min="15926" max="16117" width="11.42578125" style="1"/>
    <col min="16118" max="16118" width="21.85546875" style="1" customWidth="1"/>
    <col min="16119" max="16119" width="13.85546875" style="1" customWidth="1"/>
    <col min="16120" max="16120" width="38.7109375" style="1" customWidth="1"/>
    <col min="16121" max="16121" width="3" style="1" bestFit="1" customWidth="1"/>
    <col min="16122" max="16122" width="32.28515625" style="1" customWidth="1"/>
    <col min="16123" max="16123" width="46.28515625" style="1" customWidth="1"/>
    <col min="16124" max="16124" width="19" style="1" customWidth="1"/>
    <col min="16125" max="16125" width="0" style="1" hidden="1" customWidth="1"/>
    <col min="16126" max="16126" width="17.7109375" style="1" customWidth="1"/>
    <col min="16127" max="16127" width="0" style="1" hidden="1" customWidth="1"/>
    <col min="16128" max="16128" width="22.28515625" style="1" customWidth="1"/>
    <col min="16129" max="16129" width="5.28515625" style="1" customWidth="1"/>
    <col min="16130" max="16130" width="36.28515625" style="1" customWidth="1"/>
    <col min="16131" max="16131" width="5.7109375" style="1" customWidth="1"/>
    <col min="16132" max="16132" width="0" style="1" hidden="1" customWidth="1"/>
    <col min="16133" max="16133" width="20.7109375" style="1" customWidth="1"/>
    <col min="16134" max="16134" width="4.85546875" style="1" customWidth="1"/>
    <col min="16135" max="16135" width="0" style="1" hidden="1" customWidth="1"/>
    <col min="16136" max="16136" width="24.7109375" style="1" customWidth="1"/>
    <col min="16137" max="16137" width="12.28515625" style="1" customWidth="1"/>
    <col min="16138" max="16138" width="0" style="1" hidden="1" customWidth="1"/>
    <col min="16139" max="16139" width="3.42578125" style="1" customWidth="1"/>
    <col min="16140" max="16140" width="0" style="1" hidden="1" customWidth="1"/>
    <col min="16141" max="16141" width="17.7109375" style="1" customWidth="1"/>
    <col min="16142" max="16142" width="3.42578125" style="1" customWidth="1"/>
    <col min="16143" max="16143" width="0" style="1" hidden="1" customWidth="1"/>
    <col min="16144" max="16144" width="23.7109375" style="1" customWidth="1"/>
    <col min="16145" max="16145" width="10" style="1" customWidth="1"/>
    <col min="16146" max="16146" width="0" style="1" hidden="1" customWidth="1"/>
    <col min="16147" max="16148" width="14.7109375" style="1" customWidth="1"/>
    <col min="16149" max="16149" width="12.85546875" style="1" customWidth="1"/>
    <col min="16150" max="16150" width="3.28515625" style="1" customWidth="1"/>
    <col min="16151" max="16151" width="30.28515625" style="1" customWidth="1"/>
    <col min="16152" max="16152" width="5" style="1" customWidth="1"/>
    <col min="16153" max="16153" width="0" style="1" hidden="1" customWidth="1"/>
    <col min="16154" max="16154" width="14.28515625" style="1" customWidth="1"/>
    <col min="16155" max="16155" width="5.7109375" style="1" customWidth="1"/>
    <col min="16156" max="16156" width="0" style="1" hidden="1" customWidth="1"/>
    <col min="16157" max="16157" width="17.28515625" style="1" customWidth="1"/>
    <col min="16158" max="16158" width="12.7109375" style="1" customWidth="1"/>
    <col min="16159" max="16159" width="0" style="1" hidden="1" customWidth="1"/>
    <col min="16160" max="16160" width="5.28515625" style="1" customWidth="1"/>
    <col min="16161" max="16161" width="0" style="1" hidden="1" customWidth="1"/>
    <col min="16162" max="16162" width="17" style="1" customWidth="1"/>
    <col min="16163" max="16163" width="6.28515625" style="1" customWidth="1"/>
    <col min="16164" max="16164" width="0" style="1" hidden="1" customWidth="1"/>
    <col min="16165" max="16165" width="14.28515625" style="1" customWidth="1"/>
    <col min="16166" max="16166" width="7.5703125" style="1" customWidth="1"/>
    <col min="16167" max="16167" width="0" style="1" hidden="1" customWidth="1"/>
    <col min="16168" max="16169" width="14.28515625" style="1" customWidth="1"/>
    <col min="16170" max="16170" width="20.85546875" style="1" customWidth="1"/>
    <col min="16171" max="16171" width="14.42578125" style="1" customWidth="1"/>
    <col min="16172" max="16172" width="15" style="1" customWidth="1"/>
    <col min="16173" max="16173" width="2.7109375" style="1" customWidth="1"/>
    <col min="16174" max="16174" width="11.7109375" style="1" customWidth="1"/>
    <col min="16175" max="16175" width="11.5703125" style="1" customWidth="1"/>
    <col min="16176" max="16176" width="2.28515625" style="1" customWidth="1"/>
    <col min="16177" max="16177" width="41" style="1" customWidth="1"/>
    <col min="16178" max="16178" width="14.28515625" style="1" customWidth="1"/>
    <col min="16179" max="16180" width="11.5703125" style="1" customWidth="1"/>
    <col min="16181" max="16181" width="21.85546875" style="1" customWidth="1"/>
    <col min="16182" max="16384" width="11.42578125" style="1"/>
  </cols>
  <sheetData>
    <row r="1" spans="1:72" ht="14.25" customHeight="1" x14ac:dyDescent="0.25">
      <c r="A1" s="692" t="s">
        <v>151</v>
      </c>
      <c r="B1" s="693"/>
      <c r="C1" s="693"/>
      <c r="D1" s="693"/>
      <c r="E1" s="693"/>
      <c r="F1" s="693"/>
      <c r="G1" s="693"/>
      <c r="H1" s="693"/>
      <c r="I1" s="693"/>
      <c r="J1" s="693"/>
      <c r="K1" s="693"/>
      <c r="L1" s="693"/>
      <c r="M1" s="693"/>
      <c r="N1" s="693"/>
      <c r="O1" s="693"/>
      <c r="P1" s="693"/>
      <c r="Q1" s="693"/>
      <c r="R1" s="693"/>
      <c r="S1" s="693"/>
      <c r="T1" s="693"/>
      <c r="U1" s="696" t="s">
        <v>152</v>
      </c>
      <c r="V1" s="696"/>
      <c r="W1" s="696"/>
      <c r="X1" s="696"/>
      <c r="Y1" s="696"/>
      <c r="Z1" s="696"/>
      <c r="AA1" s="696"/>
      <c r="AB1" s="696"/>
      <c r="AC1" s="696"/>
      <c r="AD1" s="698" t="s">
        <v>153</v>
      </c>
      <c r="AE1" s="698"/>
      <c r="AF1" s="698"/>
      <c r="AG1" s="698"/>
      <c r="AH1" s="698"/>
      <c r="AI1" s="698"/>
      <c r="AJ1" s="698"/>
      <c r="AK1" s="698"/>
      <c r="AL1" s="698"/>
      <c r="AM1" s="471"/>
      <c r="AN1" s="699" t="s">
        <v>154</v>
      </c>
      <c r="AO1" s="699"/>
      <c r="AP1" s="700"/>
      <c r="AQ1" s="717" t="s">
        <v>523</v>
      </c>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c r="BS1" s="718"/>
      <c r="BT1" s="718"/>
    </row>
    <row r="2" spans="1:72" ht="14.25" customHeight="1" x14ac:dyDescent="0.25">
      <c r="A2" s="694"/>
      <c r="B2" s="695"/>
      <c r="C2" s="695"/>
      <c r="D2" s="695"/>
      <c r="E2" s="695"/>
      <c r="F2" s="695"/>
      <c r="G2" s="695"/>
      <c r="H2" s="695"/>
      <c r="I2" s="695"/>
      <c r="J2" s="695"/>
      <c r="K2" s="695"/>
      <c r="L2" s="695"/>
      <c r="M2" s="695"/>
      <c r="N2" s="695"/>
      <c r="O2" s="695"/>
      <c r="P2" s="695"/>
      <c r="Q2" s="695"/>
      <c r="R2" s="695"/>
      <c r="S2" s="695"/>
      <c r="T2" s="695"/>
      <c r="U2" s="697"/>
      <c r="V2" s="697"/>
      <c r="W2" s="697"/>
      <c r="X2" s="697"/>
      <c r="Y2" s="697"/>
      <c r="Z2" s="697"/>
      <c r="AA2" s="697"/>
      <c r="AB2" s="697"/>
      <c r="AC2" s="697"/>
      <c r="AD2" s="688" t="s">
        <v>155</v>
      </c>
      <c r="AE2" s="688" t="s">
        <v>157</v>
      </c>
      <c r="AF2" s="688"/>
      <c r="AG2" s="688"/>
      <c r="AH2" s="688"/>
      <c r="AI2" s="688" t="s">
        <v>158</v>
      </c>
      <c r="AJ2" s="688" t="s">
        <v>159</v>
      </c>
      <c r="AK2" s="688"/>
      <c r="AL2" s="688"/>
      <c r="AM2" s="689" t="s">
        <v>160</v>
      </c>
      <c r="AN2" s="689"/>
      <c r="AO2" s="689"/>
      <c r="AP2" s="690" t="s">
        <v>9</v>
      </c>
      <c r="AQ2" s="691" t="s">
        <v>161</v>
      </c>
      <c r="AR2" s="685"/>
      <c r="AS2" s="685" t="s">
        <v>126</v>
      </c>
      <c r="AT2" s="685" t="s">
        <v>162</v>
      </c>
      <c r="AU2" s="685" t="s">
        <v>163</v>
      </c>
      <c r="AV2" s="685" t="s">
        <v>164</v>
      </c>
      <c r="AW2" s="715" t="s">
        <v>165</v>
      </c>
      <c r="AX2" s="716"/>
      <c r="AY2" s="716"/>
      <c r="AZ2" s="716"/>
      <c r="BA2" s="716"/>
      <c r="BB2" s="716"/>
      <c r="BC2" s="716"/>
      <c r="BD2" s="716"/>
      <c r="BE2" s="716"/>
      <c r="BF2" s="716"/>
      <c r="BG2" s="716"/>
      <c r="BH2" s="716"/>
      <c r="BI2" s="716"/>
      <c r="BJ2" s="716"/>
      <c r="BK2" s="716"/>
      <c r="BL2" s="716"/>
      <c r="BM2" s="716"/>
      <c r="BN2" s="716"/>
      <c r="BO2" s="716"/>
      <c r="BP2" s="716"/>
      <c r="BQ2" s="716"/>
      <c r="BR2" s="716"/>
      <c r="BS2" s="716"/>
      <c r="BT2" s="716"/>
    </row>
    <row r="3" spans="1:72" s="15" customFormat="1" ht="54.75" customHeight="1" x14ac:dyDescent="0.25">
      <c r="A3" s="142" t="s">
        <v>166</v>
      </c>
      <c r="B3" s="394" t="s">
        <v>124</v>
      </c>
      <c r="C3" s="394" t="s">
        <v>6</v>
      </c>
      <c r="D3" s="394" t="s">
        <v>1</v>
      </c>
      <c r="E3" s="394" t="s">
        <v>2</v>
      </c>
      <c r="F3" s="394" t="s">
        <v>167</v>
      </c>
      <c r="G3" s="687" t="s">
        <v>168</v>
      </c>
      <c r="H3" s="687"/>
      <c r="I3" s="394" t="s">
        <v>169</v>
      </c>
      <c r="J3" s="394" t="s">
        <v>16</v>
      </c>
      <c r="K3" s="394" t="s">
        <v>170</v>
      </c>
      <c r="L3" s="394" t="s">
        <v>171</v>
      </c>
      <c r="M3" s="394" t="s">
        <v>13</v>
      </c>
      <c r="N3" s="394" t="s">
        <v>147</v>
      </c>
      <c r="O3" s="394" t="s">
        <v>14</v>
      </c>
      <c r="P3" s="394" t="s">
        <v>147</v>
      </c>
      <c r="Q3" s="394" t="s">
        <v>15</v>
      </c>
      <c r="R3" s="394" t="s">
        <v>147</v>
      </c>
      <c r="S3" s="394" t="s">
        <v>172</v>
      </c>
      <c r="T3" s="394" t="s">
        <v>11</v>
      </c>
      <c r="U3" s="143" t="s">
        <v>173</v>
      </c>
      <c r="V3" s="141" t="s">
        <v>174</v>
      </c>
      <c r="W3" s="143" t="s">
        <v>147</v>
      </c>
      <c r="X3" s="143" t="s">
        <v>147</v>
      </c>
      <c r="Y3" s="141" t="s">
        <v>175</v>
      </c>
      <c r="Z3" s="143" t="s">
        <v>147</v>
      </c>
      <c r="AA3" s="141" t="s">
        <v>176</v>
      </c>
      <c r="AB3" s="141" t="s">
        <v>147</v>
      </c>
      <c r="AC3" s="141" t="s">
        <v>177</v>
      </c>
      <c r="AD3" s="688"/>
      <c r="AE3" s="395" t="s">
        <v>5</v>
      </c>
      <c r="AF3" s="144" t="s">
        <v>178</v>
      </c>
      <c r="AG3" s="395" t="s">
        <v>179</v>
      </c>
      <c r="AH3" s="395" t="s">
        <v>178</v>
      </c>
      <c r="AI3" s="688"/>
      <c r="AJ3" s="395" t="s">
        <v>180</v>
      </c>
      <c r="AK3" s="688" t="s">
        <v>7</v>
      </c>
      <c r="AL3" s="688"/>
      <c r="AM3" s="689"/>
      <c r="AN3" s="689"/>
      <c r="AO3" s="689"/>
      <c r="AP3" s="690"/>
      <c r="AQ3" s="691"/>
      <c r="AR3" s="685"/>
      <c r="AS3" s="685"/>
      <c r="AT3" s="685"/>
      <c r="AU3" s="685"/>
      <c r="AV3" s="685"/>
      <c r="AW3" s="392" t="s">
        <v>184</v>
      </c>
      <c r="AX3" s="392" t="s">
        <v>185</v>
      </c>
      <c r="AY3" s="392" t="s">
        <v>186</v>
      </c>
      <c r="AZ3" s="392" t="s">
        <v>184</v>
      </c>
      <c r="BA3" s="392" t="s">
        <v>185</v>
      </c>
      <c r="BB3" s="392" t="s">
        <v>186</v>
      </c>
      <c r="BC3" s="392" t="s">
        <v>184</v>
      </c>
      <c r="BD3" s="392" t="s">
        <v>185</v>
      </c>
      <c r="BE3" s="392" t="s">
        <v>186</v>
      </c>
      <c r="BF3" s="392" t="s">
        <v>184</v>
      </c>
      <c r="BG3" s="392" t="s">
        <v>1561</v>
      </c>
      <c r="BH3" s="392" t="s">
        <v>185</v>
      </c>
      <c r="BI3" s="392" t="s">
        <v>1557</v>
      </c>
      <c r="BJ3" s="392" t="s">
        <v>1558</v>
      </c>
      <c r="BK3" s="392" t="s">
        <v>184</v>
      </c>
      <c r="BL3" s="392" t="s">
        <v>1561</v>
      </c>
      <c r="BM3" s="392" t="s">
        <v>185</v>
      </c>
      <c r="BN3" s="392" t="s">
        <v>1557</v>
      </c>
      <c r="BO3" s="392" t="s">
        <v>1558</v>
      </c>
      <c r="BP3" s="392" t="s">
        <v>184</v>
      </c>
      <c r="BQ3" s="392" t="s">
        <v>1561</v>
      </c>
      <c r="BR3" s="392" t="s">
        <v>185</v>
      </c>
      <c r="BS3" s="392" t="s">
        <v>1557</v>
      </c>
      <c r="BT3" s="392" t="s">
        <v>1558</v>
      </c>
    </row>
    <row r="4" spans="1:72" s="71" customFormat="1" ht="261" customHeight="1" x14ac:dyDescent="0.25">
      <c r="A4" s="739" t="s">
        <v>187</v>
      </c>
      <c r="B4" s="736" t="s">
        <v>95</v>
      </c>
      <c r="C4" s="736" t="s">
        <v>89</v>
      </c>
      <c r="D4" s="736" t="s">
        <v>76</v>
      </c>
      <c r="E4" s="736" t="s">
        <v>93</v>
      </c>
      <c r="F4" s="736" t="s">
        <v>581</v>
      </c>
      <c r="G4" s="736" t="s">
        <v>1633</v>
      </c>
      <c r="H4" s="740" t="s">
        <v>582</v>
      </c>
      <c r="I4" s="736" t="s">
        <v>583</v>
      </c>
      <c r="J4" s="736" t="s">
        <v>96</v>
      </c>
      <c r="K4" s="736">
        <v>0</v>
      </c>
      <c r="L4" s="741">
        <v>0</v>
      </c>
      <c r="M4" s="736" t="s">
        <v>45</v>
      </c>
      <c r="N4" s="73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736" t="s">
        <v>84</v>
      </c>
      <c r="P4" s="738"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736" t="s">
        <v>70</v>
      </c>
      <c r="R4" s="73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38" t="s">
        <v>57</v>
      </c>
      <c r="T4" s="738" t="s">
        <v>58</v>
      </c>
      <c r="U4" s="731">
        <f>+MAX(N4,P4,R4)</f>
        <v>0.4</v>
      </c>
      <c r="V4" s="731" t="str">
        <f>IF(L4&lt;=20%,"Muy baja",IF(L4&lt;=40%,"Baja",IF(L4&lt;=60%,"Media",IF(L4&lt;=80%,"Alta",IF(L4&lt;=100%,"Muy alta",IF(L4&gt;=100%,"Muy alta",""))))))</f>
        <v>Muy baja</v>
      </c>
      <c r="W4" s="732"/>
      <c r="X4" s="661" t="str">
        <f>+IFERROR(VLOOKUP(V4,[2]Fórmula!$H$1:$I$6,2,FALSE),"")</f>
        <v/>
      </c>
      <c r="Y4" s="733" t="str">
        <f>IF(U4=20%,"Leve",IF(U4=40%,"Menor",IF(U4=60%,"Moderado",IF(U4=80%,"Mayor",IF(U4=100%,"Catastrófico","")))))</f>
        <v>Menor</v>
      </c>
      <c r="Z4" s="733">
        <f>+IFERROR(VLOOKUP(Y4,[2]Fórmula!$H$1:$I$6,2,FALSE),"")</f>
        <v>0.4</v>
      </c>
      <c r="AA4" s="724" t="str">
        <f>+IFERROR(VLOOKUP(V4&amp;Y4,[2]Fórmula!$C$2:$D$26,2,FALSE),"")</f>
        <v>Bajo</v>
      </c>
      <c r="AB4" s="735">
        <f>IF(AA4="Bajo",25%,IF(AA4="Moderado",50%,IF(AA4="Alto",75%,IF(AA4="Extremo",100%,""))))</f>
        <v>0.25</v>
      </c>
      <c r="AC4" s="734" t="s">
        <v>584</v>
      </c>
      <c r="AD4" s="410" t="s">
        <v>585</v>
      </c>
      <c r="AE4" s="410" t="s">
        <v>54</v>
      </c>
      <c r="AF4" s="414">
        <v>0.25</v>
      </c>
      <c r="AG4" s="410" t="s">
        <v>195</v>
      </c>
      <c r="AH4" s="414">
        <v>0.15</v>
      </c>
      <c r="AI4" s="414">
        <v>0.4</v>
      </c>
      <c r="AJ4" s="410" t="s">
        <v>196</v>
      </c>
      <c r="AK4" s="410" t="s">
        <v>23</v>
      </c>
      <c r="AL4" s="410" t="s">
        <v>587</v>
      </c>
      <c r="AM4" s="410" t="s">
        <v>588</v>
      </c>
      <c r="AN4" s="73">
        <v>0.15</v>
      </c>
      <c r="AO4" s="729" t="s">
        <v>148</v>
      </c>
      <c r="AP4" s="730" t="s">
        <v>56</v>
      </c>
      <c r="AQ4" s="160">
        <v>1</v>
      </c>
      <c r="AR4" s="91" t="s">
        <v>589</v>
      </c>
      <c r="AS4" s="408" t="s">
        <v>590</v>
      </c>
      <c r="AT4" s="38">
        <v>44927</v>
      </c>
      <c r="AU4" s="38">
        <v>45291</v>
      </c>
      <c r="AV4" s="408" t="s">
        <v>587</v>
      </c>
      <c r="AW4" s="83">
        <v>44985</v>
      </c>
      <c r="AX4" s="84" t="s">
        <v>591</v>
      </c>
      <c r="AY4" s="117" t="s">
        <v>592</v>
      </c>
      <c r="AZ4" s="34">
        <v>45046</v>
      </c>
      <c r="BA4" s="84"/>
      <c r="BB4" s="84"/>
      <c r="BC4" s="34">
        <v>45107</v>
      </c>
      <c r="BD4" s="97"/>
      <c r="BE4" s="97"/>
      <c r="BF4" s="34">
        <v>45169</v>
      </c>
      <c r="BG4" s="34"/>
      <c r="BH4" s="90"/>
      <c r="BI4" s="90"/>
      <c r="BJ4" s="90"/>
      <c r="BK4" s="34">
        <v>45230</v>
      </c>
      <c r="BL4" s="34"/>
      <c r="BM4" s="90"/>
      <c r="BN4" s="90"/>
      <c r="BO4" s="90"/>
      <c r="BP4" s="34">
        <v>45291</v>
      </c>
      <c r="BQ4" s="34"/>
      <c r="BR4" s="90"/>
      <c r="BS4" s="90"/>
      <c r="BT4" s="90"/>
    </row>
    <row r="5" spans="1:72" s="71" customFormat="1" ht="120" customHeight="1" x14ac:dyDescent="0.25">
      <c r="A5" s="739"/>
      <c r="B5" s="736"/>
      <c r="C5" s="736"/>
      <c r="D5" s="736"/>
      <c r="E5" s="736"/>
      <c r="F5" s="736"/>
      <c r="G5" s="736"/>
      <c r="H5" s="740"/>
      <c r="I5" s="736"/>
      <c r="J5" s="736"/>
      <c r="K5" s="736"/>
      <c r="L5" s="736"/>
      <c r="M5" s="736"/>
      <c r="N5" s="736"/>
      <c r="O5" s="736"/>
      <c r="P5" s="738"/>
      <c r="Q5" s="736"/>
      <c r="R5" s="737"/>
      <c r="S5" s="738"/>
      <c r="T5" s="738"/>
      <c r="U5" s="731"/>
      <c r="V5" s="731"/>
      <c r="W5" s="732"/>
      <c r="X5" s="661"/>
      <c r="Y5" s="733"/>
      <c r="Z5" s="733"/>
      <c r="AA5" s="724"/>
      <c r="AB5" s="735"/>
      <c r="AC5" s="734"/>
      <c r="AD5" s="410" t="s">
        <v>593</v>
      </c>
      <c r="AE5" s="410" t="s">
        <v>54</v>
      </c>
      <c r="AF5" s="414">
        <v>0.25</v>
      </c>
      <c r="AG5" s="410" t="s">
        <v>195</v>
      </c>
      <c r="AH5" s="414">
        <v>0.15</v>
      </c>
      <c r="AI5" s="414">
        <v>0.4</v>
      </c>
      <c r="AJ5" s="410" t="s">
        <v>196</v>
      </c>
      <c r="AK5" s="410" t="s">
        <v>23</v>
      </c>
      <c r="AL5" s="410" t="s">
        <v>594</v>
      </c>
      <c r="AM5" s="410" t="s">
        <v>596</v>
      </c>
      <c r="AN5" s="73">
        <v>0.09</v>
      </c>
      <c r="AO5" s="729"/>
      <c r="AP5" s="730"/>
      <c r="AQ5" s="160">
        <v>2</v>
      </c>
      <c r="AR5" s="410" t="s">
        <v>597</v>
      </c>
      <c r="AS5" s="408" t="s">
        <v>590</v>
      </c>
      <c r="AT5" s="38">
        <v>44927</v>
      </c>
      <c r="AU5" s="38">
        <v>45291</v>
      </c>
      <c r="AV5" s="408" t="s">
        <v>595</v>
      </c>
      <c r="AW5" s="83">
        <v>44985</v>
      </c>
      <c r="AX5" s="84" t="s">
        <v>598</v>
      </c>
      <c r="AY5" s="84" t="s">
        <v>599</v>
      </c>
      <c r="AZ5" s="34">
        <v>45046</v>
      </c>
      <c r="BA5" s="84"/>
      <c r="BB5" s="84"/>
      <c r="BC5" s="34">
        <v>45107</v>
      </c>
      <c r="BD5" s="97"/>
      <c r="BE5" s="97"/>
      <c r="BF5" s="34">
        <v>45169</v>
      </c>
      <c r="BG5" s="34"/>
      <c r="BH5" s="34"/>
      <c r="BI5" s="34"/>
      <c r="BJ5" s="34"/>
      <c r="BK5" s="34">
        <v>45230</v>
      </c>
      <c r="BL5" s="34"/>
      <c r="BM5" s="34"/>
      <c r="BN5" s="34"/>
      <c r="BO5" s="34"/>
      <c r="BP5" s="34">
        <v>45291</v>
      </c>
      <c r="BQ5" s="34"/>
      <c r="BR5" s="34"/>
      <c r="BS5" s="34"/>
      <c r="BT5" s="34"/>
    </row>
    <row r="6" spans="1:72" s="71" customFormat="1" ht="126" customHeight="1" x14ac:dyDescent="0.25">
      <c r="A6" s="739"/>
      <c r="B6" s="736"/>
      <c r="C6" s="736"/>
      <c r="D6" s="736"/>
      <c r="E6" s="736"/>
      <c r="F6" s="736"/>
      <c r="G6" s="736"/>
      <c r="H6" s="740"/>
      <c r="I6" s="736"/>
      <c r="J6" s="736"/>
      <c r="K6" s="736"/>
      <c r="L6" s="736"/>
      <c r="M6" s="736"/>
      <c r="N6" s="736"/>
      <c r="O6" s="736"/>
      <c r="P6" s="738"/>
      <c r="Q6" s="736"/>
      <c r="R6" s="737"/>
      <c r="S6" s="738"/>
      <c r="T6" s="738"/>
      <c r="U6" s="731"/>
      <c r="V6" s="731"/>
      <c r="W6" s="732"/>
      <c r="X6" s="661"/>
      <c r="Y6" s="733"/>
      <c r="Z6" s="733"/>
      <c r="AA6" s="724"/>
      <c r="AB6" s="735"/>
      <c r="AC6" s="734"/>
      <c r="AD6" s="410" t="s">
        <v>600</v>
      </c>
      <c r="AE6" s="410" t="s">
        <v>37</v>
      </c>
      <c r="AF6" s="414">
        <v>0.15</v>
      </c>
      <c r="AG6" s="410" t="s">
        <v>195</v>
      </c>
      <c r="AH6" s="414">
        <v>0.15</v>
      </c>
      <c r="AI6" s="414">
        <v>0.3</v>
      </c>
      <c r="AJ6" s="410" t="s">
        <v>196</v>
      </c>
      <c r="AK6" s="410" t="s">
        <v>23</v>
      </c>
      <c r="AL6" s="408" t="s">
        <v>601</v>
      </c>
      <c r="AM6" s="410" t="s">
        <v>603</v>
      </c>
      <c r="AN6" s="73">
        <v>0.06</v>
      </c>
      <c r="AO6" s="729"/>
      <c r="AP6" s="730"/>
      <c r="AQ6" s="160">
        <v>3</v>
      </c>
      <c r="AR6" s="410" t="s">
        <v>604</v>
      </c>
      <c r="AS6" s="408" t="s">
        <v>590</v>
      </c>
      <c r="AT6" s="38">
        <v>44927</v>
      </c>
      <c r="AU6" s="38">
        <v>45291</v>
      </c>
      <c r="AV6" s="408" t="s">
        <v>602</v>
      </c>
      <c r="AW6" s="83">
        <v>44985</v>
      </c>
      <c r="AX6" s="84" t="s">
        <v>605</v>
      </c>
      <c r="AY6" s="84" t="s">
        <v>606</v>
      </c>
      <c r="AZ6" s="34">
        <v>45046</v>
      </c>
      <c r="BA6" s="84"/>
      <c r="BB6" s="84"/>
      <c r="BC6" s="34">
        <v>45107</v>
      </c>
      <c r="BD6" s="97"/>
      <c r="BE6" s="97"/>
      <c r="BF6" s="34">
        <v>45169</v>
      </c>
      <c r="BG6" s="34"/>
      <c r="BH6" s="84"/>
      <c r="BI6" s="84"/>
      <c r="BJ6" s="84"/>
      <c r="BK6" s="34">
        <v>45230</v>
      </c>
      <c r="BL6" s="34"/>
      <c r="BM6" s="84"/>
      <c r="BN6" s="84"/>
      <c r="BO6" s="84"/>
      <c r="BP6" s="34">
        <v>45291</v>
      </c>
      <c r="BQ6" s="34"/>
      <c r="BR6" s="84"/>
      <c r="BS6" s="84"/>
      <c r="BT6" s="84"/>
    </row>
    <row r="7" spans="1:72" s="71" customFormat="1" ht="201" customHeight="1" thickBot="1" x14ac:dyDescent="0.3">
      <c r="A7" s="412" t="s">
        <v>187</v>
      </c>
      <c r="B7" s="410" t="s">
        <v>95</v>
      </c>
      <c r="C7" s="410" t="s">
        <v>89</v>
      </c>
      <c r="D7" s="410" t="s">
        <v>12</v>
      </c>
      <c r="E7" s="410" t="s">
        <v>34</v>
      </c>
      <c r="F7" s="410" t="s">
        <v>607</v>
      </c>
      <c r="G7" s="410" t="s">
        <v>1634</v>
      </c>
      <c r="H7" s="413" t="s">
        <v>608</v>
      </c>
      <c r="I7" s="410" t="s">
        <v>609</v>
      </c>
      <c r="J7" s="410" t="s">
        <v>96</v>
      </c>
      <c r="K7" s="410">
        <v>0</v>
      </c>
      <c r="L7" s="414">
        <v>0</v>
      </c>
      <c r="M7" s="410" t="s">
        <v>70</v>
      </c>
      <c r="N7" s="41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10" t="s">
        <v>84</v>
      </c>
      <c r="P7" s="411" t="str">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
      </c>
      <c r="Q7" s="410" t="s">
        <v>70</v>
      </c>
      <c r="R7" s="411" t="e">
        <f>IF(Q7="Interrupción de la operación por menos de un día",20%,IF(Q7="Interrupción de la operación por un día completo",40%,IF(Q7="Interrupción de la operación mayor a 1 día y menor a 2 días",60%,IF(Q7="Interrupción de la operación por dos días completos",80%,IF(#REF!="Interrupción de la operación por más de dos días",100%,IF(Q7="NA",0%,""))))))</f>
        <v>#REF!</v>
      </c>
      <c r="S7" s="411" t="s">
        <v>57</v>
      </c>
      <c r="T7" s="411" t="s">
        <v>58</v>
      </c>
      <c r="U7" s="411" t="e">
        <f>+MAX(N7,P7,R7)</f>
        <v>#REF!</v>
      </c>
      <c r="V7" s="406" t="s">
        <v>19</v>
      </c>
      <c r="W7" s="242">
        <v>0.2</v>
      </c>
      <c r="X7" s="336" t="str">
        <f>+IFERROR(VLOOKUP(V7,[2]Fórmula!$H$1:$I$6,2,FALSE),"")</f>
        <v/>
      </c>
      <c r="Y7" s="407" t="s">
        <v>36</v>
      </c>
      <c r="Z7" s="407">
        <f>+IFERROR(VLOOKUP(Y7,[2]Fórmula!$H$1:$I$6,2,FALSE),"")</f>
        <v>0.4</v>
      </c>
      <c r="AA7" s="335" t="str">
        <f>+IFERROR(VLOOKUP(V7&amp;Y7,[2]Fórmula!$C$2:$D$26,2,FALSE),"")</f>
        <v>Bajo</v>
      </c>
      <c r="AB7" s="409">
        <f>IF(AA7="Bajo",25%,IF(AA7="Moderado",50%,IF(AA7="Alto",75%,IF(AA7="Extremo",100%,""))))</f>
        <v>0.25</v>
      </c>
      <c r="AC7" s="254" t="s">
        <v>584</v>
      </c>
      <c r="AD7" s="121" t="s">
        <v>610</v>
      </c>
      <c r="AE7" s="413" t="s">
        <v>54</v>
      </c>
      <c r="AF7" s="409">
        <v>0.25</v>
      </c>
      <c r="AG7" s="413" t="s">
        <v>195</v>
      </c>
      <c r="AH7" s="409">
        <v>0.15</v>
      </c>
      <c r="AI7" s="409">
        <v>0.4</v>
      </c>
      <c r="AJ7" s="413" t="s">
        <v>196</v>
      </c>
      <c r="AK7" s="413" t="s">
        <v>23</v>
      </c>
      <c r="AL7" s="413" t="s">
        <v>611</v>
      </c>
      <c r="AM7" s="413" t="s">
        <v>588</v>
      </c>
      <c r="AN7" s="582">
        <v>0.15</v>
      </c>
      <c r="AO7" s="583" t="s">
        <v>148</v>
      </c>
      <c r="AP7" s="584" t="s">
        <v>56</v>
      </c>
      <c r="AQ7" s="160">
        <v>1</v>
      </c>
      <c r="AR7" s="91" t="s">
        <v>612</v>
      </c>
      <c r="AS7" s="408" t="s">
        <v>590</v>
      </c>
      <c r="AT7" s="38">
        <v>44927</v>
      </c>
      <c r="AU7" s="38">
        <v>45291</v>
      </c>
      <c r="AV7" s="408" t="s">
        <v>613</v>
      </c>
      <c r="AW7" s="83">
        <v>44985</v>
      </c>
      <c r="AX7" s="84" t="s">
        <v>614</v>
      </c>
      <c r="AY7" s="84" t="s">
        <v>615</v>
      </c>
      <c r="AZ7" s="34">
        <v>45046</v>
      </c>
      <c r="BA7" s="84"/>
      <c r="BB7" s="84"/>
      <c r="BC7" s="34">
        <v>45107</v>
      </c>
      <c r="BD7" s="97"/>
      <c r="BE7" s="97"/>
      <c r="BF7" s="34">
        <v>45169</v>
      </c>
      <c r="BG7" s="34"/>
      <c r="BH7" s="84"/>
      <c r="BI7" s="84"/>
      <c r="BJ7" s="84"/>
      <c r="BK7" s="34">
        <v>45230</v>
      </c>
      <c r="BL7" s="34"/>
      <c r="BM7" s="84"/>
      <c r="BN7" s="84"/>
      <c r="BO7" s="84"/>
      <c r="BP7" s="34">
        <v>45291</v>
      </c>
      <c r="BQ7" s="34"/>
      <c r="BR7" s="84"/>
      <c r="BS7" s="84"/>
      <c r="BT7" s="84"/>
    </row>
    <row r="8" spans="1:72" ht="198.75" customHeight="1" thickBot="1" x14ac:dyDescent="0.3">
      <c r="A8" s="674" t="s">
        <v>197</v>
      </c>
      <c r="B8" s="647" t="s">
        <v>95</v>
      </c>
      <c r="C8" s="647" t="s">
        <v>89</v>
      </c>
      <c r="D8" s="647" t="s">
        <v>76</v>
      </c>
      <c r="E8" s="647" t="s">
        <v>34</v>
      </c>
      <c r="F8" s="676" t="s">
        <v>568</v>
      </c>
      <c r="G8" s="647" t="s">
        <v>1630</v>
      </c>
      <c r="H8" s="647" t="s">
        <v>569</v>
      </c>
      <c r="I8" s="676" t="s">
        <v>570</v>
      </c>
      <c r="J8" s="647" t="s">
        <v>63</v>
      </c>
      <c r="K8" s="647">
        <v>1</v>
      </c>
      <c r="L8" s="651">
        <f>IF(J4="Diaria",+(K4/360),IF(J4="Mensual",+(K4/12),IF(J4="Bimestral",+(K4/6),IF(J4="Trimestral",+(K4/4),IF(J4="Semestral",+(K4/2),IF(J4="Anual",+(K4/1),""))))))</f>
        <v>0</v>
      </c>
      <c r="M8" s="647" t="s">
        <v>29</v>
      </c>
      <c r="N8" s="647">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647" t="s">
        <v>61</v>
      </c>
      <c r="P8" s="647">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647" t="s">
        <v>70</v>
      </c>
      <c r="R8" s="647">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639" t="s">
        <v>57</v>
      </c>
      <c r="T8" s="639" t="s">
        <v>43</v>
      </c>
      <c r="U8" s="639">
        <f>+MAX(N8,P8,R8)</f>
        <v>0.6</v>
      </c>
      <c r="V8" s="659" t="str">
        <f>IF(L8&lt;=20%,"Muy baja",IF(L8&lt;=40%,"Baja",IF(L8&lt;=60%,"Media",IF(L8&lt;=80%,"Alta",IF(L8&lt;=100%,"Muy alta",IF(L8&gt;=100%,"Muy alta",""))))))</f>
        <v>Muy baja</v>
      </c>
      <c r="W8" s="627">
        <f>+IFERROR(VLOOKUP(V8,Fórmula!$F$1:$G$6,2,FALSE),"")</f>
        <v>0.2</v>
      </c>
      <c r="X8" s="643" t="str">
        <f>IF(U8=20%,"Leve",IF(U8=40%,"Menor",IF(U8=60%,"Moderado",IF(U8=80%,"Mayor",IF(U8=100%,"Catastrófico","")))))</f>
        <v>Moderado</v>
      </c>
      <c r="Y8" s="668" t="s">
        <v>53</v>
      </c>
      <c r="Z8" s="631" t="str">
        <f>+IFERROR(VLOOKUP(V8&amp;X8,Fórmula!$C$2:$D$26,2,FALSE),"")</f>
        <v>Moderado</v>
      </c>
      <c r="AA8" s="668" t="s">
        <v>53</v>
      </c>
      <c r="AB8" s="704" t="s">
        <v>571</v>
      </c>
      <c r="AC8" s="727" t="s">
        <v>571</v>
      </c>
      <c r="AD8" s="50" t="s">
        <v>1597</v>
      </c>
      <c r="AE8" s="50" t="s">
        <v>54</v>
      </c>
      <c r="AF8" s="22">
        <f t="shared" ref="AF8" si="0">IF(AE8="Preventivo",25%,IF(AE8="Detectivo",15%,IF(AE8="Correctivo",10%,"")))</f>
        <v>0.25</v>
      </c>
      <c r="AG8" s="385" t="s">
        <v>195</v>
      </c>
      <c r="AH8" s="22">
        <f t="shared" ref="AH8" si="1">IF(AG8="Manual",15%,IF(AG8="Automático",25%,""))</f>
        <v>0.15</v>
      </c>
      <c r="AI8" s="22">
        <f t="shared" ref="AI8" si="2">+AH8+AF8</f>
        <v>0.4</v>
      </c>
      <c r="AJ8" s="385" t="s">
        <v>196</v>
      </c>
      <c r="AK8" s="362" t="s">
        <v>23</v>
      </c>
      <c r="AL8" s="385" t="s">
        <v>572</v>
      </c>
      <c r="AN8" s="466">
        <v>0.3</v>
      </c>
      <c r="AO8" s="707" t="str">
        <f>+IF(C8="Corrupción","Moderado",IF(AN9&lt;=25%,"Bajo",IF(AN9&lt;=50%,"Moderado",IF(AN9&lt;=75%,"Alto",IF(AN9&gt;75%,"Extremo","")))))</f>
        <v>Bajo</v>
      </c>
      <c r="AP8" s="658" t="s">
        <v>56</v>
      </c>
      <c r="AQ8" s="33">
        <v>1</v>
      </c>
      <c r="AR8" s="367" t="s">
        <v>1599</v>
      </c>
      <c r="AS8" s="6" t="s">
        <v>1601</v>
      </c>
      <c r="AT8" s="30">
        <v>44927</v>
      </c>
      <c r="AU8" s="30">
        <v>45291</v>
      </c>
      <c r="AV8" s="586" t="s">
        <v>1600</v>
      </c>
      <c r="AW8" s="490"/>
      <c r="AX8" s="84"/>
      <c r="AY8" s="34">
        <v>45046</v>
      </c>
      <c r="AZ8" s="84"/>
      <c r="BA8" s="84"/>
      <c r="BB8" s="34">
        <v>45107</v>
      </c>
      <c r="BC8" s="494"/>
      <c r="BD8" s="84"/>
      <c r="BE8" s="34">
        <v>45169</v>
      </c>
      <c r="BF8" s="34">
        <v>45169</v>
      </c>
      <c r="BG8" s="34"/>
      <c r="BH8" s="84"/>
      <c r="BI8" s="84"/>
      <c r="BJ8" s="84"/>
      <c r="BK8" s="34">
        <v>45230</v>
      </c>
      <c r="BL8" s="34"/>
      <c r="BM8" s="84"/>
      <c r="BN8" s="84"/>
      <c r="BO8" s="84"/>
      <c r="BP8" s="34">
        <v>45291</v>
      </c>
      <c r="BQ8" s="34"/>
      <c r="BR8" s="84"/>
      <c r="BS8" s="84"/>
      <c r="BT8" s="84"/>
    </row>
    <row r="9" spans="1:72" ht="170.25" customHeight="1" thickBot="1" x14ac:dyDescent="0.3">
      <c r="A9" s="709"/>
      <c r="B9" s="648"/>
      <c r="C9" s="648"/>
      <c r="D9" s="648"/>
      <c r="E9" s="648"/>
      <c r="F9" s="710"/>
      <c r="G9" s="648"/>
      <c r="H9" s="648"/>
      <c r="I9" s="710"/>
      <c r="J9" s="648"/>
      <c r="K9" s="648"/>
      <c r="L9" s="652"/>
      <c r="M9" s="648"/>
      <c r="N9" s="648"/>
      <c r="O9" s="648"/>
      <c r="P9" s="648"/>
      <c r="Q9" s="648"/>
      <c r="R9" s="648"/>
      <c r="S9" s="640"/>
      <c r="T9" s="640"/>
      <c r="U9" s="640"/>
      <c r="V9" s="708"/>
      <c r="W9" s="628"/>
      <c r="X9" s="644"/>
      <c r="Y9" s="726"/>
      <c r="Z9" s="632"/>
      <c r="AA9" s="726"/>
      <c r="AB9" s="705"/>
      <c r="AC9" s="728"/>
      <c r="AD9" s="28" t="s">
        <v>1598</v>
      </c>
      <c r="AE9" s="50" t="s">
        <v>54</v>
      </c>
      <c r="AF9" s="22">
        <f t="shared" ref="AF9" si="3">IF(AE9="Preventivo",25%,IF(AE9="Detectivo",15%,IF(AE9="Correctivo",10%,"")))</f>
        <v>0.25</v>
      </c>
      <c r="AG9" s="385" t="s">
        <v>195</v>
      </c>
      <c r="AH9" s="22">
        <f t="shared" ref="AH9:AH10" si="4">IF(AG9="Manual",15%,IF(AG9="Automático",25%,""))</f>
        <v>0.15</v>
      </c>
      <c r="AI9" s="22">
        <f t="shared" ref="AI9:AI10" si="5">+AH9+AF9</f>
        <v>0.4</v>
      </c>
      <c r="AJ9" s="385" t="s">
        <v>196</v>
      </c>
      <c r="AK9" s="362" t="s">
        <v>39</v>
      </c>
      <c r="AL9" s="385" t="s">
        <v>70</v>
      </c>
      <c r="AN9" s="467">
        <v>0.21</v>
      </c>
      <c r="AO9" s="725"/>
      <c r="AP9" s="658"/>
      <c r="AQ9" s="13">
        <v>2</v>
      </c>
      <c r="AR9" s="587" t="s">
        <v>1602</v>
      </c>
      <c r="AS9" s="461" t="s">
        <v>1601</v>
      </c>
      <c r="AT9" s="30">
        <v>45108</v>
      </c>
      <c r="AU9" s="30">
        <v>45291</v>
      </c>
      <c r="AV9" s="588" t="s">
        <v>1603</v>
      </c>
      <c r="AW9" s="125" t="s">
        <v>576</v>
      </c>
      <c r="AX9" s="496" t="s">
        <v>70</v>
      </c>
      <c r="AY9" s="497">
        <v>45046</v>
      </c>
      <c r="AZ9" s="496"/>
      <c r="BA9" s="496"/>
      <c r="BB9" s="497">
        <v>45107</v>
      </c>
      <c r="BC9" s="125"/>
      <c r="BD9" s="125"/>
      <c r="BE9" s="126">
        <v>45169</v>
      </c>
      <c r="BF9" s="34">
        <v>45169</v>
      </c>
      <c r="BG9" s="34"/>
      <c r="BH9" s="84"/>
      <c r="BI9" s="84"/>
      <c r="BJ9" s="84"/>
      <c r="BK9" s="34">
        <v>45230</v>
      </c>
      <c r="BL9" s="34"/>
      <c r="BM9" s="84"/>
      <c r="BN9" s="84"/>
      <c r="BO9" s="84"/>
      <c r="BP9" s="34">
        <v>45291</v>
      </c>
      <c r="BQ9" s="34"/>
      <c r="BR9" s="84"/>
      <c r="BS9" s="84"/>
      <c r="BT9" s="84"/>
    </row>
    <row r="10" spans="1:72" ht="187.5" customHeight="1" x14ac:dyDescent="0.25">
      <c r="A10" s="441" t="s">
        <v>197</v>
      </c>
      <c r="B10" s="438" t="s">
        <v>95</v>
      </c>
      <c r="C10" s="438" t="s">
        <v>89</v>
      </c>
      <c r="D10" s="438" t="s">
        <v>76</v>
      </c>
      <c r="E10" s="438" t="s">
        <v>93</v>
      </c>
      <c r="F10" s="442" t="s">
        <v>868</v>
      </c>
      <c r="G10" s="438" t="s">
        <v>1632</v>
      </c>
      <c r="H10" s="438" t="s">
        <v>1604</v>
      </c>
      <c r="I10" s="442" t="s">
        <v>869</v>
      </c>
      <c r="J10" s="438" t="s">
        <v>32</v>
      </c>
      <c r="K10" s="438">
        <v>1</v>
      </c>
      <c r="L10" s="440">
        <f>IF(J10="Diaria",+(K10/360),IF(J10="Mensual",+(K10/12),IF(J10="Bimestral",+(K10/6),IF(J10="Trimestral",+(K10/4),IF(J10="Semestral",+(K10/2),IF(J10="Anual",+(K10/1),""))))))</f>
        <v>2.7777777777777779E-3</v>
      </c>
      <c r="M10" s="438" t="s">
        <v>70</v>
      </c>
      <c r="N10" s="43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v>
      </c>
      <c r="O10" s="438" t="s">
        <v>30</v>
      </c>
      <c r="P10" s="43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438" t="s">
        <v>70</v>
      </c>
      <c r="R10" s="43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37" t="s">
        <v>57</v>
      </c>
      <c r="T10" s="437" t="s">
        <v>43</v>
      </c>
      <c r="U10" s="437">
        <f>+MAX(N10,P10,R10)</f>
        <v>0.2</v>
      </c>
      <c r="V10" s="448" t="str">
        <f>IF(L10&lt;=20%,"Muy baja",IF(L10&lt;=40%,"Baja",IF(L10&lt;=60%,"Media",IF(L10&lt;=80%,"Alta",IF(L10&lt;=100%,"Muy alta",IF(L10&gt;=100%,"Muy alta",""))))))</f>
        <v>Muy baja</v>
      </c>
      <c r="W10" s="449">
        <f>+IFERROR(VLOOKUP(V10,Fórmula!$F$1:$G$6,2,FALSE),"")</f>
        <v>0.2</v>
      </c>
      <c r="X10" s="448" t="str">
        <f>IF(U10=20%,"Leve",IF(U10=40%,"Menor",IF(U10=60%,"Moderado",IF(U10=80%,"Mayor",IF(U10=100%,"Catastrófico","")))))</f>
        <v>Leve</v>
      </c>
      <c r="Y10" s="448" t="s">
        <v>20</v>
      </c>
      <c r="Z10" s="449">
        <f>+IFERROR(VLOOKUP(Y10,Fórmula!$H$1:$I$6,2,FALSE),"")</f>
        <v>0.2</v>
      </c>
      <c r="AA10" s="446" t="s">
        <v>148</v>
      </c>
      <c r="AB10" s="450" t="s">
        <v>870</v>
      </c>
      <c r="AC10" s="450" t="s">
        <v>870</v>
      </c>
      <c r="AD10" s="74" t="s">
        <v>1605</v>
      </c>
      <c r="AE10" s="75" t="s">
        <v>54</v>
      </c>
      <c r="AF10" s="76">
        <f>IF(AE10="Preventivo",25%,IF(AE10="Detectivo",15%,IF(AE10="Correctivo",10%,"")))</f>
        <v>0.25</v>
      </c>
      <c r="AG10" s="442" t="s">
        <v>195</v>
      </c>
      <c r="AH10" s="22">
        <f t="shared" si="4"/>
        <v>0.15</v>
      </c>
      <c r="AI10" s="22">
        <f t="shared" si="5"/>
        <v>0.4</v>
      </c>
      <c r="AJ10" s="385" t="s">
        <v>196</v>
      </c>
      <c r="AK10" s="438" t="s">
        <v>39</v>
      </c>
      <c r="AL10" s="385" t="s">
        <v>70</v>
      </c>
      <c r="AM10" s="77" t="e">
        <f>+AA10-AL10</f>
        <v>#VALUE!</v>
      </c>
      <c r="AN10" s="589">
        <v>0.15</v>
      </c>
      <c r="AO10" s="583" t="s">
        <v>148</v>
      </c>
      <c r="AP10" s="368" t="s">
        <v>56</v>
      </c>
      <c r="AQ10" s="386">
        <v>1</v>
      </c>
      <c r="AR10" s="386" t="s">
        <v>1606</v>
      </c>
      <c r="AS10" s="461" t="s">
        <v>1601</v>
      </c>
      <c r="AT10" s="30">
        <v>44927</v>
      </c>
      <c r="AU10" s="30">
        <v>45290</v>
      </c>
      <c r="AV10" s="377" t="s">
        <v>1607</v>
      </c>
      <c r="AW10" s="83">
        <v>44985</v>
      </c>
      <c r="AX10" s="84"/>
      <c r="AY10" s="34">
        <v>45046</v>
      </c>
      <c r="AZ10" s="84"/>
      <c r="BA10" s="84"/>
      <c r="BB10" s="34">
        <v>45107</v>
      </c>
      <c r="BC10" s="494"/>
      <c r="BD10" s="84"/>
      <c r="BE10" s="34">
        <v>45169</v>
      </c>
      <c r="BF10" s="34">
        <v>45169</v>
      </c>
      <c r="BG10" s="34"/>
      <c r="BH10" s="84"/>
      <c r="BI10" s="84"/>
      <c r="BJ10" s="84"/>
      <c r="BK10" s="34">
        <v>45230</v>
      </c>
      <c r="BL10" s="34"/>
      <c r="BM10" s="84"/>
      <c r="BN10" s="84"/>
      <c r="BO10" s="84"/>
      <c r="BP10" s="34">
        <v>45291</v>
      </c>
      <c r="BQ10" s="34"/>
      <c r="BR10" s="84"/>
      <c r="BS10" s="84"/>
      <c r="BT10" s="84"/>
    </row>
    <row r="11" spans="1:72" ht="15" customHeight="1" x14ac:dyDescent="0.25">
      <c r="AP11" s="5"/>
    </row>
  </sheetData>
  <sheetProtection formatCells="0" formatColumns="0" formatRows="0"/>
  <mergeCells count="81">
    <mergeCell ref="AK3:AL3"/>
    <mergeCell ref="A1:T2"/>
    <mergeCell ref="G3:H3"/>
    <mergeCell ref="U1:AC2"/>
    <mergeCell ref="AE2:AH2"/>
    <mergeCell ref="A4:A6"/>
    <mergeCell ref="B4:B6"/>
    <mergeCell ref="C4:C6"/>
    <mergeCell ref="D4:D6"/>
    <mergeCell ref="E4:E6"/>
    <mergeCell ref="T4:T6"/>
    <mergeCell ref="F4:F6"/>
    <mergeCell ref="G4:G6"/>
    <mergeCell ref="H4:H6"/>
    <mergeCell ref="U4:U6"/>
    <mergeCell ref="K4:K6"/>
    <mergeCell ref="L4:L6"/>
    <mergeCell ref="M4:M6"/>
    <mergeCell ref="I4:I6"/>
    <mergeCell ref="J4:J6"/>
    <mergeCell ref="R4:R6"/>
    <mergeCell ref="S4:S6"/>
    <mergeCell ref="Q4:Q6"/>
    <mergeCell ref="N4:N6"/>
    <mergeCell ref="O4:O6"/>
    <mergeCell ref="P4:P6"/>
    <mergeCell ref="V4:V6"/>
    <mergeCell ref="W4:W6"/>
    <mergeCell ref="Y4:Y6"/>
    <mergeCell ref="AC4:AC6"/>
    <mergeCell ref="Z4:Z6"/>
    <mergeCell ref="X4:X6"/>
    <mergeCell ref="AB4:AB6"/>
    <mergeCell ref="AA4:AA6"/>
    <mergeCell ref="AW2:BT2"/>
    <mergeCell ref="AQ1:BT1"/>
    <mergeCell ref="AO4:AO6"/>
    <mergeCell ref="AJ2:AL2"/>
    <mergeCell ref="AP4:AP6"/>
    <mergeCell ref="AD1:AL1"/>
    <mergeCell ref="AN1:AP1"/>
    <mergeCell ref="AD2:AD3"/>
    <mergeCell ref="AV2:AV3"/>
    <mergeCell ref="AS2:AS3"/>
    <mergeCell ref="AQ2:AR3"/>
    <mergeCell ref="AT2:AT3"/>
    <mergeCell ref="AU2:AU3"/>
    <mergeCell ref="AP2:AP3"/>
    <mergeCell ref="AI2:AI3"/>
    <mergeCell ref="AM2:AO3"/>
    <mergeCell ref="A8:A9"/>
    <mergeCell ref="B8:B9"/>
    <mergeCell ref="C8:C9"/>
    <mergeCell ref="D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X8:X9"/>
    <mergeCell ref="Y8:Y9"/>
    <mergeCell ref="AP8:AP9"/>
    <mergeCell ref="AO8:AO9"/>
    <mergeCell ref="Z8:Z9"/>
    <mergeCell ref="AA8:AA9"/>
    <mergeCell ref="AB8:AB9"/>
    <mergeCell ref="AC8:AC9"/>
  </mergeCells>
  <conditionalFormatting sqref="AD10">
    <cfRule type="containsText" dxfId="1020" priority="4" operator="containsText" text="BAJA">
      <formula>NOT(ISERROR(SEARCH("BAJA",AD10)))</formula>
    </cfRule>
    <cfRule type="containsText" dxfId="1019" priority="5" operator="containsText" text="MEDIA">
      <formula>NOT(ISERROR(SEARCH("MEDIA",AD10)))</formula>
    </cfRule>
    <cfRule type="containsText" dxfId="1018" priority="6" operator="containsText" text="ALTA">
      <formula>NOT(ISERROR(SEARCH("ALTA",AD10)))</formula>
    </cfRule>
  </conditionalFormatting>
  <conditionalFormatting sqref="AJ8:AJ10">
    <cfRule type="containsText" dxfId="1017" priority="34" operator="containsText" text="BAJA">
      <formula>NOT(ISERROR(SEARCH("BAJA",AJ8)))</formula>
    </cfRule>
    <cfRule type="containsText" dxfId="1016" priority="35" operator="containsText" text="MEDIA">
      <formula>NOT(ISERROR(SEARCH("MEDIA",AJ8)))</formula>
    </cfRule>
    <cfRule type="containsText" dxfId="1015" priority="36" operator="containsText" text="ALTA">
      <formula>NOT(ISERROR(SEARCH("ALTA",AJ8)))</formula>
    </cfRule>
  </conditionalFormatting>
  <conditionalFormatting sqref="AM10">
    <cfRule type="cellIs" dxfId="1014" priority="7" operator="greaterThan">
      <formula>75%</formula>
    </cfRule>
    <cfRule type="cellIs" dxfId="1013" priority="8" operator="between">
      <formula>51%</formula>
      <formula>75%</formula>
    </cfRule>
    <cfRule type="cellIs" dxfId="1012" priority="9" operator="between">
      <formula>26%</formula>
      <formula>50%</formula>
    </cfRule>
    <cfRule type="cellIs" dxfId="1011" priority="10" operator="between">
      <formula>0%</formula>
      <formula>25%</formula>
    </cfRule>
    <cfRule type="containsText" dxfId="1010" priority="11" operator="containsText" text="BAJA">
      <formula>NOT(ISERROR(SEARCH("BAJA",AM10)))</formula>
    </cfRule>
    <cfRule type="containsText" dxfId="1009" priority="12" operator="containsText" text="MEDIA">
      <formula>NOT(ISERROR(SEARCH("MEDIA",AM10)))</formula>
    </cfRule>
    <cfRule type="containsText" dxfId="1008" priority="13" operator="containsText" text="ALTA">
      <formula>NOT(ISERROR(SEARCH("ALTA",AM10)))</formula>
    </cfRule>
  </conditionalFormatting>
  <conditionalFormatting sqref="AN8:AN9">
    <cfRule type="cellIs" dxfId="1007" priority="17" operator="greaterThan">
      <formula>75%</formula>
    </cfRule>
    <cfRule type="cellIs" dxfId="1006" priority="18" operator="between">
      <formula>51%</formula>
      <formula>75%</formula>
    </cfRule>
    <cfRule type="cellIs" dxfId="1005" priority="19" operator="between">
      <formula>26%</formula>
      <formula>50%</formula>
    </cfRule>
    <cfRule type="cellIs" dxfId="1004" priority="20" operator="between">
      <formula>0%</formula>
      <formula>25%</formula>
    </cfRule>
    <cfRule type="containsText" dxfId="1003" priority="21" operator="containsText" text="BAJA">
      <formula>NOT(ISERROR(SEARCH("BAJA",AN8)))</formula>
    </cfRule>
    <cfRule type="containsText" dxfId="1002" priority="22" operator="containsText" text="MEDIA">
      <formula>NOT(ISERROR(SEARCH("MEDIA",AN8)))</formula>
    </cfRule>
    <cfRule type="containsText" dxfId="1001" priority="23" operator="containsText" text="ALTA">
      <formula>NOT(ISERROR(SEARCH("ALTA",AN8)))</formula>
    </cfRule>
  </conditionalFormatting>
  <conditionalFormatting sqref="AQ10:AR10">
    <cfRule type="containsText" dxfId="1000" priority="1" operator="containsText" text="BAJA">
      <formula>NOT(ISERROR(SEARCH("BAJA",AQ10)))</formula>
    </cfRule>
    <cfRule type="containsText" dxfId="999" priority="2" operator="containsText" text="MEDIA">
      <formula>NOT(ISERROR(SEARCH("MEDIA",AQ10)))</formula>
    </cfRule>
    <cfRule type="containsText" dxfId="998" priority="3" operator="containsText" text="ALTA">
      <formula>NOT(ISERROR(SEARCH("ALTA",AQ10)))</formula>
    </cfRule>
  </conditionalFormatting>
  <dataValidations count="3">
    <dataValidation type="list" allowBlank="1" showInputMessage="1" showErrorMessage="1" sqref="AG8:AG10" xr:uid="{3A27A594-4308-4EA1-A96E-E29CB606F3D5}">
      <formula1>"Manual,Automático"</formula1>
    </dataValidation>
    <dataValidation type="list" allowBlank="1" showInputMessage="1" showErrorMessage="1" sqref="AJ8:AJ10" xr:uid="{4F22B51E-E112-4739-9EAC-BE1DCAC56886}">
      <formula1>"Confiable,No confiable"</formula1>
    </dataValidation>
    <dataValidation type="list" allowBlank="1" showInputMessage="1" showErrorMessage="1" sqref="A8:A10" xr:uid="{3E72814D-55F4-4C47-A2A8-6CE5CABBE704}">
      <formula1>"SI,NO"</formula1>
    </dataValidation>
  </dataValidations>
  <hyperlinks>
    <hyperlink ref="AY4" r:id="rId1" xr:uid="{1E76FD42-6001-4477-9CBC-9C15560AE69B}"/>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4">
        <x14:dataValidation type="list" allowBlank="1" showInputMessage="1" showErrorMessage="1" xr:uid="{D7D162E5-ECF7-4C1C-95F5-97C164D93805}">
          <x14:formula1>
            <xm:f>Listas!$R$2:$R$3</xm:f>
          </x14:formula1>
          <xm:sqref>BG4:BG10 BQ4:BQ10 BL4:BL10</xm:sqref>
        </x14:dataValidation>
        <x14:dataValidation type="list" allowBlank="1" showInputMessage="1" showErrorMessage="1" xr:uid="{51827420-21E1-413F-907E-39AE78D05C8D}">
          <x14:formula1>
            <xm:f>Listas!$M$2:$M$15</xm:f>
          </x14:formula1>
          <xm:sqref>B8:B10</xm:sqref>
        </x14:dataValidation>
        <x14:dataValidation type="list" allowBlank="1" showInputMessage="1" showErrorMessage="1" xr:uid="{B6A05B03-C202-45B9-A44D-834EEEE43F59}">
          <x14:formula1>
            <xm:f>Listas!$L$2:$L$5</xm:f>
          </x14:formula1>
          <xm:sqref>T8:T10</xm:sqref>
        </x14:dataValidation>
        <x14:dataValidation type="list" allowBlank="1" showInputMessage="1" showErrorMessage="1" xr:uid="{530BFBBA-6E8C-433E-A51F-2C55FE473C94}">
          <x14:formula1>
            <xm:f>Listas!$K$2:$K$6</xm:f>
          </x14:formula1>
          <xm:sqref>S8:S9</xm:sqref>
        </x14:dataValidation>
        <x14:dataValidation type="list" allowBlank="1" showInputMessage="1" showErrorMessage="1" xr:uid="{CA87026B-8653-4C2A-B2AB-AD3A2F37EFF6}">
          <x14:formula1>
            <xm:f>Listas!$G$2:$G$11</xm:f>
          </x14:formula1>
          <xm:sqref>C8:C10</xm:sqref>
        </x14:dataValidation>
        <x14:dataValidation type="list" allowBlank="1" showInputMessage="1" showErrorMessage="1" xr:uid="{843903C1-AB7E-4A6F-918B-B6C4323431F9}">
          <x14:formula1>
            <xm:f>Listas!$B$2:$B$7</xm:f>
          </x14:formula1>
          <xm:sqref>D8:D10</xm:sqref>
        </x14:dataValidation>
        <x14:dataValidation type="list" allowBlank="1" showInputMessage="1" showErrorMessage="1" xr:uid="{92C8AF4E-C4DD-4D7C-9AE0-6F50CCC3F205}">
          <x14:formula1>
            <xm:f>Listas!$H$2:$H$3</xm:f>
          </x14:formula1>
          <xm:sqref>AK8:AK10</xm:sqref>
        </x14:dataValidation>
        <x14:dataValidation type="list" allowBlank="1" showInputMessage="1" showErrorMessage="1" xr:uid="{796D7773-419A-4F91-8548-5B09F38795F0}">
          <x14:formula1>
            <xm:f>Listas!$C$2:$C$8</xm:f>
          </x14:formula1>
          <xm:sqref>E8:E10</xm:sqref>
        </x14:dataValidation>
        <x14:dataValidation type="list" allowBlank="1" showInputMessage="1" showErrorMessage="1" xr:uid="{64415068-9C22-40BB-993F-97C065C177A6}">
          <x14:formula1>
            <xm:f>Listas!$F$2:$F$4</xm:f>
          </x14:formula1>
          <xm:sqref>AE8:AE10</xm:sqref>
        </x14:dataValidation>
        <x14:dataValidation type="list" allowBlank="1" showInputMessage="1" showErrorMessage="1" xr:uid="{F82E6DC4-24E1-415B-8DEF-08AA94CDF6E7}">
          <x14:formula1>
            <xm:f>Listas!$Q$2:$Q$8</xm:f>
          </x14:formula1>
          <xm:sqref>J8:J10</xm:sqref>
        </x14:dataValidation>
        <x14:dataValidation type="list" allowBlank="1" showInputMessage="1" showErrorMessage="1" xr:uid="{2349E213-E025-4F4E-B77F-5EDD4C18743D}">
          <x14:formula1>
            <xm:f>Listas!$P$2:$P$7</xm:f>
          </x14:formula1>
          <xm:sqref>Q8:Q10</xm:sqref>
        </x14:dataValidation>
        <x14:dataValidation type="list" allowBlank="1" showInputMessage="1" showErrorMessage="1" xr:uid="{839EA1E6-F737-4A43-BD58-0FC98EA20E0C}">
          <x14:formula1>
            <xm:f>Listas!$O$2:$O$7</xm:f>
          </x14:formula1>
          <xm:sqref>O8:O10</xm:sqref>
        </x14:dataValidation>
        <x14:dataValidation type="list" allowBlank="1" showInputMessage="1" showErrorMessage="1" xr:uid="{2904B34F-B04C-416A-9D83-02CF74FB74AC}">
          <x14:formula1>
            <xm:f>Listas!$N$2:$N$7</xm:f>
          </x14:formula1>
          <xm:sqref>M8:M10</xm:sqref>
        </x14:dataValidation>
        <x14:dataValidation type="list" allowBlank="1" showInputMessage="1" showErrorMessage="1" xr:uid="{FAD7C2FA-C806-4939-8C36-E2FD1F35A960}">
          <x14:formula1>
            <xm:f>Listas!$K$2:$K$5</xm:f>
          </x14:formula1>
          <xm:sqref>S10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WT14"/>
  <sheetViews>
    <sheetView topLeftCell="Z1" zoomScale="70" zoomScaleNormal="70" workbookViewId="0">
      <pane ySplit="3" topLeftCell="A7" activePane="bottomLeft" state="frozen"/>
      <selection activeCell="G4" sqref="G4:G13"/>
      <selection pane="bottomLeft" activeCell="AC8" sqref="AC8"/>
    </sheetView>
  </sheetViews>
  <sheetFormatPr baseColWidth="10" defaultColWidth="11.42578125" defaultRowHeight="15" customHeight="1" x14ac:dyDescent="0.25"/>
  <cols>
    <col min="1" max="1" width="14.140625" style="257" customWidth="1"/>
    <col min="2" max="2" width="14" style="264" customWidth="1"/>
    <col min="3" max="3" width="17.28515625" style="264" customWidth="1"/>
    <col min="4" max="4" width="19.42578125" style="264" customWidth="1"/>
    <col min="5" max="5" width="19.5703125" style="264" customWidth="1"/>
    <col min="6" max="6" width="59.7109375" style="259" customWidth="1"/>
    <col min="7" max="7" width="9.7109375" style="259" customWidth="1"/>
    <col min="8" max="8" width="26.28515625" style="259" customWidth="1"/>
    <col min="9" max="9" width="44.28515625" style="259" customWidth="1"/>
    <col min="10" max="10" width="14.7109375" style="259" bestFit="1" customWidth="1"/>
    <col min="11" max="11" width="16.7109375" style="259" customWidth="1"/>
    <col min="12" max="12" width="19.28515625" style="259" customWidth="1"/>
    <col min="13" max="13" width="35" style="259" customWidth="1"/>
    <col min="14" max="14" width="3.42578125" style="2" hidden="1" customWidth="1"/>
    <col min="15" max="15" width="36.28515625" style="259" customWidth="1"/>
    <col min="16" max="16" width="3" style="2" hidden="1" customWidth="1"/>
    <col min="17" max="17" width="32.42578125" style="259" customWidth="1"/>
    <col min="18" max="18" width="3.42578125" style="2" hidden="1" customWidth="1"/>
    <col min="19" max="19" width="20" style="259" customWidth="1"/>
    <col min="20" max="20" width="21.85546875" style="259" customWidth="1"/>
    <col min="21" max="21" width="21.85546875" style="2" hidden="1" customWidth="1"/>
    <col min="22" max="22" width="15" style="259" customWidth="1"/>
    <col min="23" max="23" width="5.7109375" style="21" hidden="1" customWidth="1"/>
    <col min="24" max="24" width="13.7109375" style="259" customWidth="1"/>
    <col min="25" max="25" width="5.7109375" style="21" hidden="1" customWidth="1"/>
    <col min="26" max="26" width="16.85546875" style="259" bestFit="1" customWidth="1"/>
    <col min="27" max="27" width="5.42578125" style="2" hidden="1" customWidth="1"/>
    <col min="28" max="28" width="42.140625" style="259" customWidth="1"/>
    <col min="29" max="29" width="70.42578125" style="259" customWidth="1"/>
    <col min="30" max="30" width="12.7109375" style="259" customWidth="1"/>
    <col min="31" max="31" width="8.42578125" style="265" customWidth="1"/>
    <col min="32" max="32" width="20.28515625" style="265" customWidth="1"/>
    <col min="33" max="33" width="9" style="265" customWidth="1"/>
    <col min="34" max="34" width="14.140625" style="265" customWidth="1"/>
    <col min="35" max="35" width="16.42578125" style="259" customWidth="1"/>
    <col min="36" max="36" width="14.7109375" style="264" customWidth="1"/>
    <col min="37" max="37" width="36.5703125" style="259" customWidth="1"/>
    <col min="38" max="38" width="13.7109375" style="2" hidden="1" customWidth="1"/>
    <col min="39" max="39" width="13.7109375" style="24" customWidth="1"/>
    <col min="40" max="40" width="13.7109375" style="259" customWidth="1"/>
    <col min="41" max="41" width="18.28515625" style="259" customWidth="1"/>
    <col min="42" max="42" width="2.28515625" style="262" customWidth="1"/>
    <col min="43" max="43" width="49.28515625" style="262" customWidth="1"/>
    <col min="44" max="44" width="17" style="261" customWidth="1"/>
    <col min="45" max="46" width="11.5703125" style="260" customWidth="1"/>
    <col min="47" max="47" width="21.85546875" style="259" customWidth="1"/>
    <col min="48" max="48" width="14.85546875" style="257" hidden="1" customWidth="1"/>
    <col min="49" max="49" width="58.42578125" style="257" hidden="1" customWidth="1"/>
    <col min="50" max="50" width="35.7109375" style="257" hidden="1" customWidth="1"/>
    <col min="51" max="51" width="14.85546875" style="257" hidden="1" customWidth="1"/>
    <col min="52" max="52" width="50.5703125" style="528" hidden="1" customWidth="1"/>
    <col min="53" max="53" width="29.140625" style="257" hidden="1" customWidth="1"/>
    <col min="54" max="54" width="14.85546875" style="257" hidden="1" customWidth="1"/>
    <col min="55" max="55" width="30.140625" style="258" hidden="1" customWidth="1"/>
    <col min="56" max="56" width="23.5703125" style="258" hidden="1" customWidth="1"/>
    <col min="57" max="57" width="21" style="257" customWidth="1"/>
    <col min="58" max="58" width="39.42578125" style="257" customWidth="1"/>
    <col min="59" max="59" width="24.42578125" style="257" customWidth="1"/>
    <col min="60" max="60" width="42.85546875" style="257" customWidth="1"/>
    <col min="61" max="61" width="26.7109375" style="257" customWidth="1"/>
    <col min="62" max="62" width="25.140625" style="257" customWidth="1"/>
    <col min="63" max="63" width="14" style="257" customWidth="1"/>
    <col min="64" max="64" width="24.85546875" style="257" customWidth="1"/>
    <col min="65" max="65" width="26" style="257" customWidth="1"/>
    <col min="66" max="244" width="11.42578125" style="257"/>
    <col min="245" max="245" width="21.85546875" style="257" customWidth="1"/>
    <col min="246" max="246" width="13.85546875" style="257" customWidth="1"/>
    <col min="247" max="247" width="38.7109375" style="257" customWidth="1"/>
    <col min="248" max="248" width="3" style="257" bestFit="1" customWidth="1"/>
    <col min="249" max="249" width="32.28515625" style="257" customWidth="1"/>
    <col min="250" max="250" width="46.28515625" style="257" customWidth="1"/>
    <col min="251" max="251" width="19" style="257" customWidth="1"/>
    <col min="252" max="252" width="0" style="1" hidden="1" customWidth="1"/>
    <col min="253" max="253" width="17.7109375" style="257" customWidth="1"/>
    <col min="254" max="254" width="0" style="1" hidden="1" customWidth="1"/>
    <col min="255" max="255" width="22.28515625" style="257" customWidth="1"/>
    <col min="256" max="256" width="5.28515625" style="257" customWidth="1"/>
    <col min="257" max="257" width="36.28515625" style="257" customWidth="1"/>
    <col min="258" max="258" width="5.7109375" style="257" customWidth="1"/>
    <col min="259" max="259" width="0" style="1" hidden="1" customWidth="1"/>
    <col min="260" max="260" width="20.7109375" style="257" customWidth="1"/>
    <col min="261" max="261" width="4.85546875" style="257" customWidth="1"/>
    <col min="262" max="262" width="0" style="1" hidden="1" customWidth="1"/>
    <col min="263" max="263" width="24.7109375" style="257" customWidth="1"/>
    <col min="264" max="264" width="12.28515625" style="257" customWidth="1"/>
    <col min="265" max="265" width="0" style="1" hidden="1" customWidth="1"/>
    <col min="266" max="266" width="3.42578125" style="257" customWidth="1"/>
    <col min="267" max="267" width="0" style="1" hidden="1" customWidth="1"/>
    <col min="268" max="268" width="17.7109375" style="257" customWidth="1"/>
    <col min="269" max="269" width="3.42578125" style="257" customWidth="1"/>
    <col min="270" max="270" width="0" style="1" hidden="1" customWidth="1"/>
    <col min="271" max="271" width="23.7109375" style="257" customWidth="1"/>
    <col min="272" max="272" width="10" style="257" customWidth="1"/>
    <col min="273" max="273" width="0" style="1" hidden="1" customWidth="1"/>
    <col min="274" max="275" width="14.7109375" style="257" customWidth="1"/>
    <col min="276" max="276" width="12.85546875" style="257" customWidth="1"/>
    <col min="277" max="277" width="3.28515625" style="257" customWidth="1"/>
    <col min="278" max="278" width="30.28515625" style="257" customWidth="1"/>
    <col min="279" max="279" width="5" style="257" customWidth="1"/>
    <col min="280" max="280" width="0" style="1" hidden="1" customWidth="1"/>
    <col min="281" max="281" width="14.28515625" style="257" customWidth="1"/>
    <col min="282" max="282" width="5.7109375" style="257" customWidth="1"/>
    <col min="283" max="283" width="0" style="1" hidden="1" customWidth="1"/>
    <col min="284" max="284" width="17.28515625" style="257" customWidth="1"/>
    <col min="285" max="285" width="12.7109375" style="257" customWidth="1"/>
    <col min="286" max="286" width="0" style="1" hidden="1" customWidth="1"/>
    <col min="287" max="287" width="5.28515625" style="257" customWidth="1"/>
    <col min="288" max="288" width="0" style="1" hidden="1" customWidth="1"/>
    <col min="289" max="289" width="17" style="257" customWidth="1"/>
    <col min="290" max="290" width="6.28515625" style="257" customWidth="1"/>
    <col min="291" max="291" width="0" style="1" hidden="1" customWidth="1"/>
    <col min="292" max="292" width="14.28515625" style="257" customWidth="1"/>
    <col min="293" max="293" width="7.5703125" style="257" customWidth="1"/>
    <col min="294" max="294" width="0" style="1" hidden="1" customWidth="1"/>
    <col min="295" max="296" width="14.28515625" style="257" customWidth="1"/>
    <col min="297" max="297" width="20.85546875" style="257" customWidth="1"/>
    <col min="298" max="298" width="14.42578125" style="257" customWidth="1"/>
    <col min="299" max="299" width="15" style="257" customWidth="1"/>
    <col min="300" max="300" width="2.7109375" style="257" customWidth="1"/>
    <col min="301" max="301" width="11.7109375" style="257" customWidth="1"/>
    <col min="302" max="302" width="11.5703125" style="257" customWidth="1"/>
    <col min="303" max="303" width="2.28515625" style="257" customWidth="1"/>
    <col min="304" max="304" width="41" style="257" customWidth="1"/>
    <col min="305" max="305" width="14.28515625" style="257" customWidth="1"/>
    <col min="306" max="307" width="11.5703125" style="257" customWidth="1"/>
    <col min="308" max="308" width="21.85546875" style="257" customWidth="1"/>
    <col min="309" max="500" width="11.42578125" style="257"/>
    <col min="501" max="501" width="21.85546875" style="257" customWidth="1"/>
    <col min="502" max="502" width="13.85546875" style="257" customWidth="1"/>
    <col min="503" max="503" width="38.7109375" style="257" customWidth="1"/>
    <col min="504" max="504" width="3" style="257" bestFit="1" customWidth="1"/>
    <col min="505" max="505" width="32.28515625" style="257" customWidth="1"/>
    <col min="506" max="506" width="46.28515625" style="257" customWidth="1"/>
    <col min="507" max="507" width="19" style="257" customWidth="1"/>
    <col min="508" max="508" width="0" style="1" hidden="1" customWidth="1"/>
    <col min="509" max="509" width="17.7109375" style="257" customWidth="1"/>
    <col min="510" max="510" width="0" style="1" hidden="1" customWidth="1"/>
    <col min="511" max="511" width="22.28515625" style="257" customWidth="1"/>
    <col min="512" max="512" width="5.28515625" style="257" customWidth="1"/>
    <col min="513" max="513" width="36.28515625" style="257" customWidth="1"/>
    <col min="514" max="514" width="5.7109375" style="257" customWidth="1"/>
    <col min="515" max="515" width="0" style="1" hidden="1" customWidth="1"/>
    <col min="516" max="516" width="20.7109375" style="257" customWidth="1"/>
    <col min="517" max="517" width="4.85546875" style="257" customWidth="1"/>
    <col min="518" max="518" width="0" style="1" hidden="1" customWidth="1"/>
    <col min="519" max="519" width="24.7109375" style="257" customWidth="1"/>
    <col min="520" max="520" width="12.28515625" style="257" customWidth="1"/>
    <col min="521" max="521" width="0" style="1" hidden="1" customWidth="1"/>
    <col min="522" max="522" width="3.42578125" style="257" customWidth="1"/>
    <col min="523" max="523" width="0" style="1" hidden="1" customWidth="1"/>
    <col min="524" max="524" width="17.7109375" style="257" customWidth="1"/>
    <col min="525" max="525" width="3.42578125" style="257" customWidth="1"/>
    <col min="526" max="526" width="0" style="1" hidden="1" customWidth="1"/>
    <col min="527" max="527" width="23.7109375" style="257" customWidth="1"/>
    <col min="528" max="528" width="10" style="257" customWidth="1"/>
    <col min="529" max="529" width="0" style="1" hidden="1" customWidth="1"/>
    <col min="530" max="531" width="14.7109375" style="257" customWidth="1"/>
    <col min="532" max="532" width="12.85546875" style="257" customWidth="1"/>
    <col min="533" max="533" width="3.28515625" style="257" customWidth="1"/>
    <col min="534" max="534" width="30.28515625" style="257" customWidth="1"/>
    <col min="535" max="535" width="5" style="257" customWidth="1"/>
    <col min="536" max="536" width="0" style="1" hidden="1" customWidth="1"/>
    <col min="537" max="537" width="14.28515625" style="257" customWidth="1"/>
    <col min="538" max="538" width="5.7109375" style="257" customWidth="1"/>
    <col min="539" max="539" width="0" style="1" hidden="1" customWidth="1"/>
    <col min="540" max="540" width="17.28515625" style="257" customWidth="1"/>
    <col min="541" max="541" width="12.7109375" style="257" customWidth="1"/>
    <col min="542" max="542" width="0" style="1" hidden="1" customWidth="1"/>
    <col min="543" max="543" width="5.28515625" style="257" customWidth="1"/>
    <col min="544" max="544" width="0" style="1" hidden="1" customWidth="1"/>
    <col min="545" max="545" width="17" style="257" customWidth="1"/>
    <col min="546" max="546" width="6.28515625" style="257" customWidth="1"/>
    <col min="547" max="547" width="0" style="1" hidden="1" customWidth="1"/>
    <col min="548" max="548" width="14.28515625" style="257" customWidth="1"/>
    <col min="549" max="549" width="7.5703125" style="257" customWidth="1"/>
    <col min="550" max="550" width="0" style="1" hidden="1" customWidth="1"/>
    <col min="551" max="552" width="14.28515625" style="257" customWidth="1"/>
    <col min="553" max="553" width="20.85546875" style="257" customWidth="1"/>
    <col min="554" max="554" width="14.42578125" style="257" customWidth="1"/>
    <col min="555" max="555" width="15" style="257" customWidth="1"/>
    <col min="556" max="556" width="2.7109375" style="257" customWidth="1"/>
    <col min="557" max="557" width="11.7109375" style="257" customWidth="1"/>
    <col min="558" max="558" width="11.5703125" style="257" customWidth="1"/>
    <col min="559" max="559" width="2.28515625" style="257" customWidth="1"/>
    <col min="560" max="560" width="41" style="257" customWidth="1"/>
    <col min="561" max="561" width="14.28515625" style="257" customWidth="1"/>
    <col min="562" max="563" width="11.5703125" style="257" customWidth="1"/>
    <col min="564" max="564" width="21.85546875" style="257" customWidth="1"/>
    <col min="565" max="756" width="11.42578125" style="257"/>
    <col min="757" max="757" width="21.85546875" style="257" customWidth="1"/>
    <col min="758" max="758" width="13.85546875" style="257" customWidth="1"/>
    <col min="759" max="759" width="38.7109375" style="257" customWidth="1"/>
    <col min="760" max="760" width="3" style="257" bestFit="1" customWidth="1"/>
    <col min="761" max="761" width="32.28515625" style="257" customWidth="1"/>
    <col min="762" max="762" width="46.28515625" style="257" customWidth="1"/>
    <col min="763" max="763" width="19" style="257" customWidth="1"/>
    <col min="764" max="764" width="0" style="1" hidden="1" customWidth="1"/>
    <col min="765" max="765" width="17.7109375" style="257" customWidth="1"/>
    <col min="766" max="766" width="0" style="1" hidden="1" customWidth="1"/>
    <col min="767" max="767" width="22.28515625" style="257" customWidth="1"/>
    <col min="768" max="768" width="5.28515625" style="257" customWidth="1"/>
    <col min="769" max="769" width="36.28515625" style="257" customWidth="1"/>
    <col min="770" max="770" width="5.7109375" style="257" customWidth="1"/>
    <col min="771" max="771" width="0" style="1" hidden="1" customWidth="1"/>
    <col min="772" max="772" width="20.7109375" style="257" customWidth="1"/>
    <col min="773" max="773" width="4.85546875" style="257" customWidth="1"/>
    <col min="774" max="774" width="0" style="1" hidden="1" customWidth="1"/>
    <col min="775" max="775" width="24.7109375" style="257" customWidth="1"/>
    <col min="776" max="776" width="12.28515625" style="257" customWidth="1"/>
    <col min="777" max="777" width="0" style="1" hidden="1" customWidth="1"/>
    <col min="778" max="778" width="3.42578125" style="257" customWidth="1"/>
    <col min="779" max="779" width="0" style="1" hidden="1" customWidth="1"/>
    <col min="780" max="780" width="17.7109375" style="257" customWidth="1"/>
    <col min="781" max="781" width="3.42578125" style="257" customWidth="1"/>
    <col min="782" max="782" width="0" style="1" hidden="1" customWidth="1"/>
    <col min="783" max="783" width="23.7109375" style="257" customWidth="1"/>
    <col min="784" max="784" width="10" style="257" customWidth="1"/>
    <col min="785" max="785" width="0" style="1" hidden="1" customWidth="1"/>
    <col min="786" max="787" width="14.7109375" style="257" customWidth="1"/>
    <col min="788" max="788" width="12.85546875" style="257" customWidth="1"/>
    <col min="789" max="789" width="3.28515625" style="257" customWidth="1"/>
    <col min="790" max="790" width="30.28515625" style="257" customWidth="1"/>
    <col min="791" max="791" width="5" style="257" customWidth="1"/>
    <col min="792" max="792" width="0" style="1" hidden="1" customWidth="1"/>
    <col min="793" max="793" width="14.28515625" style="257" customWidth="1"/>
    <col min="794" max="794" width="5.7109375" style="257" customWidth="1"/>
    <col min="795" max="795" width="0" style="1" hidden="1" customWidth="1"/>
    <col min="796" max="796" width="17.28515625" style="257" customWidth="1"/>
    <col min="797" max="797" width="12.7109375" style="257" customWidth="1"/>
    <col min="798" max="798" width="0" style="1" hidden="1" customWidth="1"/>
    <col min="799" max="799" width="5.28515625" style="257" customWidth="1"/>
    <col min="800" max="800" width="0" style="1" hidden="1" customWidth="1"/>
    <col min="801" max="801" width="17" style="257" customWidth="1"/>
    <col min="802" max="802" width="6.28515625" style="257" customWidth="1"/>
    <col min="803" max="803" width="0" style="1" hidden="1" customWidth="1"/>
    <col min="804" max="804" width="14.28515625" style="257" customWidth="1"/>
    <col min="805" max="805" width="7.5703125" style="257" customWidth="1"/>
    <col min="806" max="806" width="0" style="1" hidden="1" customWidth="1"/>
    <col min="807" max="808" width="14.28515625" style="257" customWidth="1"/>
    <col min="809" max="809" width="20.85546875" style="257" customWidth="1"/>
    <col min="810" max="810" width="14.42578125" style="257" customWidth="1"/>
    <col min="811" max="811" width="15" style="257" customWidth="1"/>
    <col min="812" max="812" width="2.7109375" style="257" customWidth="1"/>
    <col min="813" max="813" width="11.7109375" style="257" customWidth="1"/>
    <col min="814" max="814" width="11.5703125" style="257" customWidth="1"/>
    <col min="815" max="815" width="2.28515625" style="257" customWidth="1"/>
    <col min="816" max="816" width="41" style="257" customWidth="1"/>
    <col min="817" max="817" width="14.28515625" style="257" customWidth="1"/>
    <col min="818" max="819" width="11.5703125" style="257" customWidth="1"/>
    <col min="820" max="820" width="21.85546875" style="257" customWidth="1"/>
    <col min="821" max="1012" width="11.42578125" style="257"/>
    <col min="1013" max="1013" width="21.85546875" style="257" customWidth="1"/>
    <col min="1014" max="1014" width="13.85546875" style="257" customWidth="1"/>
    <col min="1015" max="1015" width="38.7109375" style="257" customWidth="1"/>
    <col min="1016" max="1016" width="3" style="257" bestFit="1" customWidth="1"/>
    <col min="1017" max="1017" width="32.28515625" style="257" customWidth="1"/>
    <col min="1018" max="1018" width="46.28515625" style="257" customWidth="1"/>
    <col min="1019" max="1019" width="19" style="257" customWidth="1"/>
    <col min="1020" max="1020" width="0" style="1" hidden="1" customWidth="1"/>
    <col min="1021" max="1021" width="17.7109375" style="257" customWidth="1"/>
    <col min="1022" max="1022" width="0" style="1" hidden="1" customWidth="1"/>
    <col min="1023" max="1023" width="22.28515625" style="257" customWidth="1"/>
    <col min="1024" max="1024" width="5.28515625" style="257" customWidth="1"/>
    <col min="1025" max="1025" width="36.28515625" style="257" customWidth="1"/>
    <col min="1026" max="1026" width="5.7109375" style="257" customWidth="1"/>
    <col min="1027" max="1027" width="0" style="1" hidden="1" customWidth="1"/>
    <col min="1028" max="1028" width="20.7109375" style="257" customWidth="1"/>
    <col min="1029" max="1029" width="4.85546875" style="257" customWidth="1"/>
    <col min="1030" max="1030" width="0" style="1" hidden="1" customWidth="1"/>
    <col min="1031" max="1031" width="24.7109375" style="257" customWidth="1"/>
    <col min="1032" max="1032" width="12.28515625" style="257" customWidth="1"/>
    <col min="1033" max="1033" width="0" style="1" hidden="1" customWidth="1"/>
    <col min="1034" max="1034" width="3.42578125" style="257" customWidth="1"/>
    <col min="1035" max="1035" width="0" style="1" hidden="1" customWidth="1"/>
    <col min="1036" max="1036" width="17.7109375" style="257" customWidth="1"/>
    <col min="1037" max="1037" width="3.42578125" style="257" customWidth="1"/>
    <col min="1038" max="1038" width="0" style="1" hidden="1" customWidth="1"/>
    <col min="1039" max="1039" width="23.7109375" style="257" customWidth="1"/>
    <col min="1040" max="1040" width="10" style="257" customWidth="1"/>
    <col min="1041" max="1041" width="0" style="1" hidden="1" customWidth="1"/>
    <col min="1042" max="1043" width="14.7109375" style="257" customWidth="1"/>
    <col min="1044" max="1044" width="12.85546875" style="257" customWidth="1"/>
    <col min="1045" max="1045" width="3.28515625" style="257" customWidth="1"/>
    <col min="1046" max="1046" width="30.28515625" style="257" customWidth="1"/>
    <col min="1047" max="1047" width="5" style="257" customWidth="1"/>
    <col min="1048" max="1048" width="0" style="1" hidden="1" customWidth="1"/>
    <col min="1049" max="1049" width="14.28515625" style="257" customWidth="1"/>
    <col min="1050" max="1050" width="5.7109375" style="257" customWidth="1"/>
    <col min="1051" max="1051" width="0" style="1" hidden="1" customWidth="1"/>
    <col min="1052" max="1052" width="17.28515625" style="257" customWidth="1"/>
    <col min="1053" max="1053" width="12.7109375" style="257" customWidth="1"/>
    <col min="1054" max="1054" width="0" style="1" hidden="1" customWidth="1"/>
    <col min="1055" max="1055" width="5.28515625" style="257" customWidth="1"/>
    <col min="1056" max="1056" width="0" style="1" hidden="1" customWidth="1"/>
    <col min="1057" max="1057" width="17" style="257" customWidth="1"/>
    <col min="1058" max="1058" width="6.28515625" style="257" customWidth="1"/>
    <col min="1059" max="1059" width="0" style="1" hidden="1" customWidth="1"/>
    <col min="1060" max="1060" width="14.28515625" style="257" customWidth="1"/>
    <col min="1061" max="1061" width="7.5703125" style="257" customWidth="1"/>
    <col min="1062" max="1062" width="0" style="1" hidden="1" customWidth="1"/>
    <col min="1063" max="1064" width="14.28515625" style="257" customWidth="1"/>
    <col min="1065" max="1065" width="20.85546875" style="257" customWidth="1"/>
    <col min="1066" max="1066" width="14.42578125" style="257" customWidth="1"/>
    <col min="1067" max="1067" width="15" style="257" customWidth="1"/>
    <col min="1068" max="1068" width="2.7109375" style="257" customWidth="1"/>
    <col min="1069" max="1069" width="11.7109375" style="257" customWidth="1"/>
    <col min="1070" max="1070" width="11.5703125" style="257" customWidth="1"/>
    <col min="1071" max="1071" width="2.28515625" style="257" customWidth="1"/>
    <col min="1072" max="1072" width="41" style="257" customWidth="1"/>
    <col min="1073" max="1073" width="14.28515625" style="257" customWidth="1"/>
    <col min="1074" max="1075" width="11.5703125" style="257" customWidth="1"/>
    <col min="1076" max="1076" width="21.85546875" style="257" customWidth="1"/>
    <col min="1077" max="1268" width="11.42578125" style="257"/>
    <col min="1269" max="1269" width="21.85546875" style="257" customWidth="1"/>
    <col min="1270" max="1270" width="13.85546875" style="257" customWidth="1"/>
    <col min="1271" max="1271" width="38.7109375" style="257" customWidth="1"/>
    <col min="1272" max="1272" width="3" style="257" bestFit="1" customWidth="1"/>
    <col min="1273" max="1273" width="32.28515625" style="257" customWidth="1"/>
    <col min="1274" max="1274" width="46.28515625" style="257" customWidth="1"/>
    <col min="1275" max="1275" width="19" style="257" customWidth="1"/>
    <col min="1276" max="1276" width="0" style="1" hidden="1" customWidth="1"/>
    <col min="1277" max="1277" width="17.7109375" style="257" customWidth="1"/>
    <col min="1278" max="1278" width="0" style="1" hidden="1" customWidth="1"/>
    <col min="1279" max="1279" width="22.28515625" style="257" customWidth="1"/>
    <col min="1280" max="1280" width="5.28515625" style="257" customWidth="1"/>
    <col min="1281" max="1281" width="36.28515625" style="257" customWidth="1"/>
    <col min="1282" max="1282" width="5.7109375" style="257" customWidth="1"/>
    <col min="1283" max="1283" width="0" style="1" hidden="1" customWidth="1"/>
    <col min="1284" max="1284" width="20.7109375" style="257" customWidth="1"/>
    <col min="1285" max="1285" width="4.85546875" style="257" customWidth="1"/>
    <col min="1286" max="1286" width="0" style="1" hidden="1" customWidth="1"/>
    <col min="1287" max="1287" width="24.7109375" style="257" customWidth="1"/>
    <col min="1288" max="1288" width="12.28515625" style="257" customWidth="1"/>
    <col min="1289" max="1289" width="0" style="1" hidden="1" customWidth="1"/>
    <col min="1290" max="1290" width="3.42578125" style="257" customWidth="1"/>
    <col min="1291" max="1291" width="0" style="1" hidden="1" customWidth="1"/>
    <col min="1292" max="1292" width="17.7109375" style="257" customWidth="1"/>
    <col min="1293" max="1293" width="3.42578125" style="257" customWidth="1"/>
    <col min="1294" max="1294" width="0" style="1" hidden="1" customWidth="1"/>
    <col min="1295" max="1295" width="23.7109375" style="257" customWidth="1"/>
    <col min="1296" max="1296" width="10" style="257" customWidth="1"/>
    <col min="1297" max="1297" width="0" style="1" hidden="1" customWidth="1"/>
    <col min="1298" max="1299" width="14.7109375" style="257" customWidth="1"/>
    <col min="1300" max="1300" width="12.85546875" style="257" customWidth="1"/>
    <col min="1301" max="1301" width="3.28515625" style="257" customWidth="1"/>
    <col min="1302" max="1302" width="30.28515625" style="257" customWidth="1"/>
    <col min="1303" max="1303" width="5" style="257" customWidth="1"/>
    <col min="1304" max="1304" width="0" style="1" hidden="1" customWidth="1"/>
    <col min="1305" max="1305" width="14.28515625" style="257" customWidth="1"/>
    <col min="1306" max="1306" width="5.7109375" style="257" customWidth="1"/>
    <col min="1307" max="1307" width="0" style="1" hidden="1" customWidth="1"/>
    <col min="1308" max="1308" width="17.28515625" style="257" customWidth="1"/>
    <col min="1309" max="1309" width="12.7109375" style="257" customWidth="1"/>
    <col min="1310" max="1310" width="0" style="1" hidden="1" customWidth="1"/>
    <col min="1311" max="1311" width="5.28515625" style="257" customWidth="1"/>
    <col min="1312" max="1312" width="0" style="1" hidden="1" customWidth="1"/>
    <col min="1313" max="1313" width="17" style="257" customWidth="1"/>
    <col min="1314" max="1314" width="6.28515625" style="257" customWidth="1"/>
    <col min="1315" max="1315" width="0" style="1" hidden="1" customWidth="1"/>
    <col min="1316" max="1316" width="14.28515625" style="257" customWidth="1"/>
    <col min="1317" max="1317" width="7.5703125" style="257" customWidth="1"/>
    <col min="1318" max="1318" width="0" style="1" hidden="1" customWidth="1"/>
    <col min="1319" max="1320" width="14.28515625" style="257" customWidth="1"/>
    <col min="1321" max="1321" width="20.85546875" style="257" customWidth="1"/>
    <col min="1322" max="1322" width="14.42578125" style="257" customWidth="1"/>
    <col min="1323" max="1323" width="15" style="257" customWidth="1"/>
    <col min="1324" max="1324" width="2.7109375" style="257" customWidth="1"/>
    <col min="1325" max="1325" width="11.7109375" style="257" customWidth="1"/>
    <col min="1326" max="1326" width="11.5703125" style="257" customWidth="1"/>
    <col min="1327" max="1327" width="2.28515625" style="257" customWidth="1"/>
    <col min="1328" max="1328" width="41" style="257" customWidth="1"/>
    <col min="1329" max="1329" width="14.28515625" style="257" customWidth="1"/>
    <col min="1330" max="1331" width="11.5703125" style="257" customWidth="1"/>
    <col min="1332" max="1332" width="21.85546875" style="257" customWidth="1"/>
    <col min="1333" max="1524" width="11.42578125" style="257"/>
    <col min="1525" max="1525" width="21.85546875" style="257" customWidth="1"/>
    <col min="1526" max="1526" width="13.85546875" style="257" customWidth="1"/>
    <col min="1527" max="1527" width="38.7109375" style="257" customWidth="1"/>
    <col min="1528" max="1528" width="3" style="257" bestFit="1" customWidth="1"/>
    <col min="1529" max="1529" width="32.28515625" style="257" customWidth="1"/>
    <col min="1530" max="1530" width="46.28515625" style="257" customWidth="1"/>
    <col min="1531" max="1531" width="19" style="257" customWidth="1"/>
    <col min="1532" max="1532" width="0" style="1" hidden="1" customWidth="1"/>
    <col min="1533" max="1533" width="17.7109375" style="257" customWidth="1"/>
    <col min="1534" max="1534" width="0" style="1" hidden="1" customWidth="1"/>
    <col min="1535" max="1535" width="22.28515625" style="257" customWidth="1"/>
    <col min="1536" max="1536" width="5.28515625" style="257" customWidth="1"/>
    <col min="1537" max="1537" width="36.28515625" style="257" customWidth="1"/>
    <col min="1538" max="1538" width="5.7109375" style="257" customWidth="1"/>
    <col min="1539" max="1539" width="0" style="1" hidden="1" customWidth="1"/>
    <col min="1540" max="1540" width="20.7109375" style="257" customWidth="1"/>
    <col min="1541" max="1541" width="4.85546875" style="257" customWidth="1"/>
    <col min="1542" max="1542" width="0" style="1" hidden="1" customWidth="1"/>
    <col min="1543" max="1543" width="24.7109375" style="257" customWidth="1"/>
    <col min="1544" max="1544" width="12.28515625" style="257" customWidth="1"/>
    <col min="1545" max="1545" width="0" style="1" hidden="1" customWidth="1"/>
    <col min="1546" max="1546" width="3.42578125" style="257" customWidth="1"/>
    <col min="1547" max="1547" width="0" style="1" hidden="1" customWidth="1"/>
    <col min="1548" max="1548" width="17.7109375" style="257" customWidth="1"/>
    <col min="1549" max="1549" width="3.42578125" style="257" customWidth="1"/>
    <col min="1550" max="1550" width="0" style="1" hidden="1" customWidth="1"/>
    <col min="1551" max="1551" width="23.7109375" style="257" customWidth="1"/>
    <col min="1552" max="1552" width="10" style="257" customWidth="1"/>
    <col min="1553" max="1553" width="0" style="1" hidden="1" customWidth="1"/>
    <col min="1554" max="1555" width="14.7109375" style="257" customWidth="1"/>
    <col min="1556" max="1556" width="12.85546875" style="257" customWidth="1"/>
    <col min="1557" max="1557" width="3.28515625" style="257" customWidth="1"/>
    <col min="1558" max="1558" width="30.28515625" style="257" customWidth="1"/>
    <col min="1559" max="1559" width="5" style="257" customWidth="1"/>
    <col min="1560" max="1560" width="0" style="1" hidden="1" customWidth="1"/>
    <col min="1561" max="1561" width="14.28515625" style="257" customWidth="1"/>
    <col min="1562" max="1562" width="5.7109375" style="257" customWidth="1"/>
    <col min="1563" max="1563" width="0" style="1" hidden="1" customWidth="1"/>
    <col min="1564" max="1564" width="17.28515625" style="257" customWidth="1"/>
    <col min="1565" max="1565" width="12.7109375" style="257" customWidth="1"/>
    <col min="1566" max="1566" width="0" style="1" hidden="1" customWidth="1"/>
    <col min="1567" max="1567" width="5.28515625" style="257" customWidth="1"/>
    <col min="1568" max="1568" width="0" style="1" hidden="1" customWidth="1"/>
    <col min="1569" max="1569" width="17" style="257" customWidth="1"/>
    <col min="1570" max="1570" width="6.28515625" style="257" customWidth="1"/>
    <col min="1571" max="1571" width="0" style="1" hidden="1" customWidth="1"/>
    <col min="1572" max="1572" width="14.28515625" style="257" customWidth="1"/>
    <col min="1573" max="1573" width="7.5703125" style="257" customWidth="1"/>
    <col min="1574" max="1574" width="0" style="1" hidden="1" customWidth="1"/>
    <col min="1575" max="1576" width="14.28515625" style="257" customWidth="1"/>
    <col min="1577" max="1577" width="20.85546875" style="257" customWidth="1"/>
    <col min="1578" max="1578" width="14.42578125" style="257" customWidth="1"/>
    <col min="1579" max="1579" width="15" style="257" customWidth="1"/>
    <col min="1580" max="1580" width="2.7109375" style="257" customWidth="1"/>
    <col min="1581" max="1581" width="11.7109375" style="257" customWidth="1"/>
    <col min="1582" max="1582" width="11.5703125" style="257" customWidth="1"/>
    <col min="1583" max="1583" width="2.28515625" style="257" customWidth="1"/>
    <col min="1584" max="1584" width="41" style="257" customWidth="1"/>
    <col min="1585" max="1585" width="14.28515625" style="257" customWidth="1"/>
    <col min="1586" max="1587" width="11.5703125" style="257" customWidth="1"/>
    <col min="1588" max="1588" width="21.85546875" style="257" customWidth="1"/>
    <col min="1589" max="1780" width="11.42578125" style="257"/>
    <col min="1781" max="1781" width="21.85546875" style="257" customWidth="1"/>
    <col min="1782" max="1782" width="13.85546875" style="257" customWidth="1"/>
    <col min="1783" max="1783" width="38.7109375" style="257" customWidth="1"/>
    <col min="1784" max="1784" width="3" style="257" bestFit="1" customWidth="1"/>
    <col min="1785" max="1785" width="32.28515625" style="257" customWidth="1"/>
    <col min="1786" max="1786" width="46.28515625" style="257" customWidth="1"/>
    <col min="1787" max="1787" width="19" style="257" customWidth="1"/>
    <col min="1788" max="1788" width="0" style="1" hidden="1" customWidth="1"/>
    <col min="1789" max="1789" width="17.7109375" style="257" customWidth="1"/>
    <col min="1790" max="1790" width="0" style="1" hidden="1" customWidth="1"/>
    <col min="1791" max="1791" width="22.28515625" style="257" customWidth="1"/>
    <col min="1792" max="1792" width="5.28515625" style="257" customWidth="1"/>
    <col min="1793" max="1793" width="36.28515625" style="257" customWidth="1"/>
    <col min="1794" max="1794" width="5.7109375" style="257" customWidth="1"/>
    <col min="1795" max="1795" width="0" style="1" hidden="1" customWidth="1"/>
    <col min="1796" max="1796" width="20.7109375" style="257" customWidth="1"/>
    <col min="1797" max="1797" width="4.85546875" style="257" customWidth="1"/>
    <col min="1798" max="1798" width="0" style="1" hidden="1" customWidth="1"/>
    <col min="1799" max="1799" width="24.7109375" style="257" customWidth="1"/>
    <col min="1800" max="1800" width="12.28515625" style="257" customWidth="1"/>
    <col min="1801" max="1801" width="0" style="1" hidden="1" customWidth="1"/>
    <col min="1802" max="1802" width="3.42578125" style="257" customWidth="1"/>
    <col min="1803" max="1803" width="0" style="1" hidden="1" customWidth="1"/>
    <col min="1804" max="1804" width="17.7109375" style="257" customWidth="1"/>
    <col min="1805" max="1805" width="3.42578125" style="257" customWidth="1"/>
    <col min="1806" max="1806" width="0" style="1" hidden="1" customWidth="1"/>
    <col min="1807" max="1807" width="23.7109375" style="257" customWidth="1"/>
    <col min="1808" max="1808" width="10" style="257" customWidth="1"/>
    <col min="1809" max="1809" width="0" style="1" hidden="1" customWidth="1"/>
    <col min="1810" max="1811" width="14.7109375" style="257" customWidth="1"/>
    <col min="1812" max="1812" width="12.85546875" style="257" customWidth="1"/>
    <col min="1813" max="1813" width="3.28515625" style="257" customWidth="1"/>
    <col min="1814" max="1814" width="30.28515625" style="257" customWidth="1"/>
    <col min="1815" max="1815" width="5" style="257" customWidth="1"/>
    <col min="1816" max="1816" width="0" style="1" hidden="1" customWidth="1"/>
    <col min="1817" max="1817" width="14.28515625" style="257" customWidth="1"/>
    <col min="1818" max="1818" width="5.7109375" style="257" customWidth="1"/>
    <col min="1819" max="1819" width="0" style="1" hidden="1" customWidth="1"/>
    <col min="1820" max="1820" width="17.28515625" style="257" customWidth="1"/>
    <col min="1821" max="1821" width="12.7109375" style="257" customWidth="1"/>
    <col min="1822" max="1822" width="0" style="1" hidden="1" customWidth="1"/>
    <col min="1823" max="1823" width="5.28515625" style="257" customWidth="1"/>
    <col min="1824" max="1824" width="0" style="1" hidden="1" customWidth="1"/>
    <col min="1825" max="1825" width="17" style="257" customWidth="1"/>
    <col min="1826" max="1826" width="6.28515625" style="257" customWidth="1"/>
    <col min="1827" max="1827" width="0" style="1" hidden="1" customWidth="1"/>
    <col min="1828" max="1828" width="14.28515625" style="257" customWidth="1"/>
    <col min="1829" max="1829" width="7.5703125" style="257" customWidth="1"/>
    <col min="1830" max="1830" width="0" style="1" hidden="1" customWidth="1"/>
    <col min="1831" max="1832" width="14.28515625" style="257" customWidth="1"/>
    <col min="1833" max="1833" width="20.85546875" style="257" customWidth="1"/>
    <col min="1834" max="1834" width="14.42578125" style="257" customWidth="1"/>
    <col min="1835" max="1835" width="15" style="257" customWidth="1"/>
    <col min="1836" max="1836" width="2.7109375" style="257" customWidth="1"/>
    <col min="1837" max="1837" width="11.7109375" style="257" customWidth="1"/>
    <col min="1838" max="1838" width="11.5703125" style="257" customWidth="1"/>
    <col min="1839" max="1839" width="2.28515625" style="257" customWidth="1"/>
    <col min="1840" max="1840" width="41" style="257" customWidth="1"/>
    <col min="1841" max="1841" width="14.28515625" style="257" customWidth="1"/>
    <col min="1842" max="1843" width="11.5703125" style="257" customWidth="1"/>
    <col min="1844" max="1844" width="21.85546875" style="257" customWidth="1"/>
    <col min="1845" max="2036" width="11.42578125" style="257"/>
    <col min="2037" max="2037" width="21.85546875" style="257" customWidth="1"/>
    <col min="2038" max="2038" width="13.85546875" style="257" customWidth="1"/>
    <col min="2039" max="2039" width="38.7109375" style="257" customWidth="1"/>
    <col min="2040" max="2040" width="3" style="257" bestFit="1" customWidth="1"/>
    <col min="2041" max="2041" width="32.28515625" style="257" customWidth="1"/>
    <col min="2042" max="2042" width="46.28515625" style="257" customWidth="1"/>
    <col min="2043" max="2043" width="19" style="257" customWidth="1"/>
    <col min="2044" max="2044" width="0" style="1" hidden="1" customWidth="1"/>
    <col min="2045" max="2045" width="17.7109375" style="257" customWidth="1"/>
    <col min="2046" max="2046" width="0" style="1" hidden="1" customWidth="1"/>
    <col min="2047" max="2047" width="22.28515625" style="257" customWidth="1"/>
    <col min="2048" max="2048" width="5.28515625" style="257" customWidth="1"/>
    <col min="2049" max="2049" width="36.28515625" style="257" customWidth="1"/>
    <col min="2050" max="2050" width="5.7109375" style="257" customWidth="1"/>
    <col min="2051" max="2051" width="0" style="1" hidden="1" customWidth="1"/>
    <col min="2052" max="2052" width="20.7109375" style="257" customWidth="1"/>
    <col min="2053" max="2053" width="4.85546875" style="257" customWidth="1"/>
    <col min="2054" max="2054" width="0" style="1" hidden="1" customWidth="1"/>
    <col min="2055" max="2055" width="24.7109375" style="257" customWidth="1"/>
    <col min="2056" max="2056" width="12.28515625" style="257" customWidth="1"/>
    <col min="2057" max="2057" width="0" style="1" hidden="1" customWidth="1"/>
    <col min="2058" max="2058" width="3.42578125" style="257" customWidth="1"/>
    <col min="2059" max="2059" width="0" style="1" hidden="1" customWidth="1"/>
    <col min="2060" max="2060" width="17.7109375" style="257" customWidth="1"/>
    <col min="2061" max="2061" width="3.42578125" style="257" customWidth="1"/>
    <col min="2062" max="2062" width="0" style="1" hidden="1" customWidth="1"/>
    <col min="2063" max="2063" width="23.7109375" style="257" customWidth="1"/>
    <col min="2064" max="2064" width="10" style="257" customWidth="1"/>
    <col min="2065" max="2065" width="0" style="1" hidden="1" customWidth="1"/>
    <col min="2066" max="2067" width="14.7109375" style="257" customWidth="1"/>
    <col min="2068" max="2068" width="12.85546875" style="257" customWidth="1"/>
    <col min="2069" max="2069" width="3.28515625" style="257" customWidth="1"/>
    <col min="2070" max="2070" width="30.28515625" style="257" customWidth="1"/>
    <col min="2071" max="2071" width="5" style="257" customWidth="1"/>
    <col min="2072" max="2072" width="0" style="1" hidden="1" customWidth="1"/>
    <col min="2073" max="2073" width="14.28515625" style="257" customWidth="1"/>
    <col min="2074" max="2074" width="5.7109375" style="257" customWidth="1"/>
    <col min="2075" max="2075" width="0" style="1" hidden="1" customWidth="1"/>
    <col min="2076" max="2076" width="17.28515625" style="257" customWidth="1"/>
    <col min="2077" max="2077" width="12.7109375" style="257" customWidth="1"/>
    <col min="2078" max="2078" width="0" style="1" hidden="1" customWidth="1"/>
    <col min="2079" max="2079" width="5.28515625" style="257" customWidth="1"/>
    <col min="2080" max="2080" width="0" style="1" hidden="1" customWidth="1"/>
    <col min="2081" max="2081" width="17" style="257" customWidth="1"/>
    <col min="2082" max="2082" width="6.28515625" style="257" customWidth="1"/>
    <col min="2083" max="2083" width="0" style="1" hidden="1" customWidth="1"/>
    <col min="2084" max="2084" width="14.28515625" style="257" customWidth="1"/>
    <col min="2085" max="2085" width="7.5703125" style="257" customWidth="1"/>
    <col min="2086" max="2086" width="0" style="1" hidden="1" customWidth="1"/>
    <col min="2087" max="2088" width="14.28515625" style="257" customWidth="1"/>
    <col min="2089" max="2089" width="20.85546875" style="257" customWidth="1"/>
    <col min="2090" max="2090" width="14.42578125" style="257" customWidth="1"/>
    <col min="2091" max="2091" width="15" style="257" customWidth="1"/>
    <col min="2092" max="2092" width="2.7109375" style="257" customWidth="1"/>
    <col min="2093" max="2093" width="11.7109375" style="257" customWidth="1"/>
    <col min="2094" max="2094" width="11.5703125" style="257" customWidth="1"/>
    <col min="2095" max="2095" width="2.28515625" style="257" customWidth="1"/>
    <col min="2096" max="2096" width="41" style="257" customWidth="1"/>
    <col min="2097" max="2097" width="14.28515625" style="257" customWidth="1"/>
    <col min="2098" max="2099" width="11.5703125" style="257" customWidth="1"/>
    <col min="2100" max="2100" width="21.85546875" style="257" customWidth="1"/>
    <col min="2101" max="2292" width="11.42578125" style="257"/>
    <col min="2293" max="2293" width="21.85546875" style="257" customWidth="1"/>
    <col min="2294" max="2294" width="13.85546875" style="257" customWidth="1"/>
    <col min="2295" max="2295" width="38.7109375" style="257" customWidth="1"/>
    <col min="2296" max="2296" width="3" style="257" bestFit="1" customWidth="1"/>
    <col min="2297" max="2297" width="32.28515625" style="257" customWidth="1"/>
    <col min="2298" max="2298" width="46.28515625" style="257" customWidth="1"/>
    <col min="2299" max="2299" width="19" style="257" customWidth="1"/>
    <col min="2300" max="2300" width="0" style="1" hidden="1" customWidth="1"/>
    <col min="2301" max="2301" width="17.7109375" style="257" customWidth="1"/>
    <col min="2302" max="2302" width="0" style="1" hidden="1" customWidth="1"/>
    <col min="2303" max="2303" width="22.28515625" style="257" customWidth="1"/>
    <col min="2304" max="2304" width="5.28515625" style="257" customWidth="1"/>
    <col min="2305" max="2305" width="36.28515625" style="257" customWidth="1"/>
    <col min="2306" max="2306" width="5.7109375" style="257" customWidth="1"/>
    <col min="2307" max="2307" width="0" style="1" hidden="1" customWidth="1"/>
    <col min="2308" max="2308" width="20.7109375" style="257" customWidth="1"/>
    <col min="2309" max="2309" width="4.85546875" style="257" customWidth="1"/>
    <col min="2310" max="2310" width="0" style="1" hidden="1" customWidth="1"/>
    <col min="2311" max="2311" width="24.7109375" style="257" customWidth="1"/>
    <col min="2312" max="2312" width="12.28515625" style="257" customWidth="1"/>
    <col min="2313" max="2313" width="0" style="1" hidden="1" customWidth="1"/>
    <col min="2314" max="2314" width="3.42578125" style="257" customWidth="1"/>
    <col min="2315" max="2315" width="0" style="1" hidden="1" customWidth="1"/>
    <col min="2316" max="2316" width="17.7109375" style="257" customWidth="1"/>
    <col min="2317" max="2317" width="3.42578125" style="257" customWidth="1"/>
    <col min="2318" max="2318" width="0" style="1" hidden="1" customWidth="1"/>
    <col min="2319" max="2319" width="23.7109375" style="257" customWidth="1"/>
    <col min="2320" max="2320" width="10" style="257" customWidth="1"/>
    <col min="2321" max="2321" width="0" style="1" hidden="1" customWidth="1"/>
    <col min="2322" max="2323" width="14.7109375" style="257" customWidth="1"/>
    <col min="2324" max="2324" width="12.85546875" style="257" customWidth="1"/>
    <col min="2325" max="2325" width="3.28515625" style="257" customWidth="1"/>
    <col min="2326" max="2326" width="30.28515625" style="257" customWidth="1"/>
    <col min="2327" max="2327" width="5" style="257" customWidth="1"/>
    <col min="2328" max="2328" width="0" style="1" hidden="1" customWidth="1"/>
    <col min="2329" max="2329" width="14.28515625" style="257" customWidth="1"/>
    <col min="2330" max="2330" width="5.7109375" style="257" customWidth="1"/>
    <col min="2331" max="2331" width="0" style="1" hidden="1" customWidth="1"/>
    <col min="2332" max="2332" width="17.28515625" style="257" customWidth="1"/>
    <col min="2333" max="2333" width="12.7109375" style="257" customWidth="1"/>
    <col min="2334" max="2334" width="0" style="1" hidden="1" customWidth="1"/>
    <col min="2335" max="2335" width="5.28515625" style="257" customWidth="1"/>
    <col min="2336" max="2336" width="0" style="1" hidden="1" customWidth="1"/>
    <col min="2337" max="2337" width="17" style="257" customWidth="1"/>
    <col min="2338" max="2338" width="6.28515625" style="257" customWidth="1"/>
    <col min="2339" max="2339" width="0" style="1" hidden="1" customWidth="1"/>
    <col min="2340" max="2340" width="14.28515625" style="257" customWidth="1"/>
    <col min="2341" max="2341" width="7.5703125" style="257" customWidth="1"/>
    <col min="2342" max="2342" width="0" style="1" hidden="1" customWidth="1"/>
    <col min="2343" max="2344" width="14.28515625" style="257" customWidth="1"/>
    <col min="2345" max="2345" width="20.85546875" style="257" customWidth="1"/>
    <col min="2346" max="2346" width="14.42578125" style="257" customWidth="1"/>
    <col min="2347" max="2347" width="15" style="257" customWidth="1"/>
    <col min="2348" max="2348" width="2.7109375" style="257" customWidth="1"/>
    <col min="2349" max="2349" width="11.7109375" style="257" customWidth="1"/>
    <col min="2350" max="2350" width="11.5703125" style="257" customWidth="1"/>
    <col min="2351" max="2351" width="2.28515625" style="257" customWidth="1"/>
    <col min="2352" max="2352" width="41" style="257" customWidth="1"/>
    <col min="2353" max="2353" width="14.28515625" style="257" customWidth="1"/>
    <col min="2354" max="2355" width="11.5703125" style="257" customWidth="1"/>
    <col min="2356" max="2356" width="21.85546875" style="257" customWidth="1"/>
    <col min="2357" max="2548" width="11.42578125" style="257"/>
    <col min="2549" max="2549" width="21.85546875" style="257" customWidth="1"/>
    <col min="2550" max="2550" width="13.85546875" style="257" customWidth="1"/>
    <col min="2551" max="2551" width="38.7109375" style="257" customWidth="1"/>
    <col min="2552" max="2552" width="3" style="257" bestFit="1" customWidth="1"/>
    <col min="2553" max="2553" width="32.28515625" style="257" customWidth="1"/>
    <col min="2554" max="2554" width="46.28515625" style="257" customWidth="1"/>
    <col min="2555" max="2555" width="19" style="257" customWidth="1"/>
    <col min="2556" max="2556" width="0" style="1" hidden="1" customWidth="1"/>
    <col min="2557" max="2557" width="17.7109375" style="257" customWidth="1"/>
    <col min="2558" max="2558" width="0" style="1" hidden="1" customWidth="1"/>
    <col min="2559" max="2559" width="22.28515625" style="257" customWidth="1"/>
    <col min="2560" max="2560" width="5.28515625" style="257" customWidth="1"/>
    <col min="2561" max="2561" width="36.28515625" style="257" customWidth="1"/>
    <col min="2562" max="2562" width="5.7109375" style="257" customWidth="1"/>
    <col min="2563" max="2563" width="0" style="1" hidden="1" customWidth="1"/>
    <col min="2564" max="2564" width="20.7109375" style="257" customWidth="1"/>
    <col min="2565" max="2565" width="4.85546875" style="257" customWidth="1"/>
    <col min="2566" max="2566" width="0" style="1" hidden="1" customWidth="1"/>
    <col min="2567" max="2567" width="24.7109375" style="257" customWidth="1"/>
    <col min="2568" max="2568" width="12.28515625" style="257" customWidth="1"/>
    <col min="2569" max="2569" width="0" style="1" hidden="1" customWidth="1"/>
    <col min="2570" max="2570" width="3.42578125" style="257" customWidth="1"/>
    <col min="2571" max="2571" width="0" style="1" hidden="1" customWidth="1"/>
    <col min="2572" max="2572" width="17.7109375" style="257" customWidth="1"/>
    <col min="2573" max="2573" width="3.42578125" style="257" customWidth="1"/>
    <col min="2574" max="2574" width="0" style="1" hidden="1" customWidth="1"/>
    <col min="2575" max="2575" width="23.7109375" style="257" customWidth="1"/>
    <col min="2576" max="2576" width="10" style="257" customWidth="1"/>
    <col min="2577" max="2577" width="0" style="1" hidden="1" customWidth="1"/>
    <col min="2578" max="2579" width="14.7109375" style="257" customWidth="1"/>
    <col min="2580" max="2580" width="12.85546875" style="257" customWidth="1"/>
    <col min="2581" max="2581" width="3.28515625" style="257" customWidth="1"/>
    <col min="2582" max="2582" width="30.28515625" style="257" customWidth="1"/>
    <col min="2583" max="2583" width="5" style="257" customWidth="1"/>
    <col min="2584" max="2584" width="0" style="1" hidden="1" customWidth="1"/>
    <col min="2585" max="2585" width="14.28515625" style="257" customWidth="1"/>
    <col min="2586" max="2586" width="5.7109375" style="257" customWidth="1"/>
    <col min="2587" max="2587" width="0" style="1" hidden="1" customWidth="1"/>
    <col min="2588" max="2588" width="17.28515625" style="257" customWidth="1"/>
    <col min="2589" max="2589" width="12.7109375" style="257" customWidth="1"/>
    <col min="2590" max="2590" width="0" style="1" hidden="1" customWidth="1"/>
    <col min="2591" max="2591" width="5.28515625" style="257" customWidth="1"/>
    <col min="2592" max="2592" width="0" style="1" hidden="1" customWidth="1"/>
    <col min="2593" max="2593" width="17" style="257" customWidth="1"/>
    <col min="2594" max="2594" width="6.28515625" style="257" customWidth="1"/>
    <col min="2595" max="2595" width="0" style="1" hidden="1" customWidth="1"/>
    <col min="2596" max="2596" width="14.28515625" style="257" customWidth="1"/>
    <col min="2597" max="2597" width="7.5703125" style="257" customWidth="1"/>
    <col min="2598" max="2598" width="0" style="1" hidden="1" customWidth="1"/>
    <col min="2599" max="2600" width="14.28515625" style="257" customWidth="1"/>
    <col min="2601" max="2601" width="20.85546875" style="257" customWidth="1"/>
    <col min="2602" max="2602" width="14.42578125" style="257" customWidth="1"/>
    <col min="2603" max="2603" width="15" style="257" customWidth="1"/>
    <col min="2604" max="2604" width="2.7109375" style="257" customWidth="1"/>
    <col min="2605" max="2605" width="11.7109375" style="257" customWidth="1"/>
    <col min="2606" max="2606" width="11.5703125" style="257" customWidth="1"/>
    <col min="2607" max="2607" width="2.28515625" style="257" customWidth="1"/>
    <col min="2608" max="2608" width="41" style="257" customWidth="1"/>
    <col min="2609" max="2609" width="14.28515625" style="257" customWidth="1"/>
    <col min="2610" max="2611" width="11.5703125" style="257" customWidth="1"/>
    <col min="2612" max="2612" width="21.85546875" style="257" customWidth="1"/>
    <col min="2613" max="2804" width="11.42578125" style="257"/>
    <col min="2805" max="2805" width="21.85546875" style="257" customWidth="1"/>
    <col min="2806" max="2806" width="13.85546875" style="257" customWidth="1"/>
    <col min="2807" max="2807" width="38.7109375" style="257" customWidth="1"/>
    <col min="2808" max="2808" width="3" style="257" bestFit="1" customWidth="1"/>
    <col min="2809" max="2809" width="32.28515625" style="257" customWidth="1"/>
    <col min="2810" max="2810" width="46.28515625" style="257" customWidth="1"/>
    <col min="2811" max="2811" width="19" style="257" customWidth="1"/>
    <col min="2812" max="2812" width="0" style="1" hidden="1" customWidth="1"/>
    <col min="2813" max="2813" width="17.7109375" style="257" customWidth="1"/>
    <col min="2814" max="2814" width="0" style="1" hidden="1" customWidth="1"/>
    <col min="2815" max="2815" width="22.28515625" style="257" customWidth="1"/>
    <col min="2816" max="2816" width="5.28515625" style="257" customWidth="1"/>
    <col min="2817" max="2817" width="36.28515625" style="257" customWidth="1"/>
    <col min="2818" max="2818" width="5.7109375" style="257" customWidth="1"/>
    <col min="2819" max="2819" width="0" style="1" hidden="1" customWidth="1"/>
    <col min="2820" max="2820" width="20.7109375" style="257" customWidth="1"/>
    <col min="2821" max="2821" width="4.85546875" style="257" customWidth="1"/>
    <col min="2822" max="2822" width="0" style="1" hidden="1" customWidth="1"/>
    <col min="2823" max="2823" width="24.7109375" style="257" customWidth="1"/>
    <col min="2824" max="2824" width="12.28515625" style="257" customWidth="1"/>
    <col min="2825" max="2825" width="0" style="1" hidden="1" customWidth="1"/>
    <col min="2826" max="2826" width="3.42578125" style="257" customWidth="1"/>
    <col min="2827" max="2827" width="0" style="1" hidden="1" customWidth="1"/>
    <col min="2828" max="2828" width="17.7109375" style="257" customWidth="1"/>
    <col min="2829" max="2829" width="3.42578125" style="257" customWidth="1"/>
    <col min="2830" max="2830" width="0" style="1" hidden="1" customWidth="1"/>
    <col min="2831" max="2831" width="23.7109375" style="257" customWidth="1"/>
    <col min="2832" max="2832" width="10" style="257" customWidth="1"/>
    <col min="2833" max="2833" width="0" style="1" hidden="1" customWidth="1"/>
    <col min="2834" max="2835" width="14.7109375" style="257" customWidth="1"/>
    <col min="2836" max="2836" width="12.85546875" style="257" customWidth="1"/>
    <col min="2837" max="2837" width="3.28515625" style="257" customWidth="1"/>
    <col min="2838" max="2838" width="30.28515625" style="257" customWidth="1"/>
    <col min="2839" max="2839" width="5" style="257" customWidth="1"/>
    <col min="2840" max="2840" width="0" style="1" hidden="1" customWidth="1"/>
    <col min="2841" max="2841" width="14.28515625" style="257" customWidth="1"/>
    <col min="2842" max="2842" width="5.7109375" style="257" customWidth="1"/>
    <col min="2843" max="2843" width="0" style="1" hidden="1" customWidth="1"/>
    <col min="2844" max="2844" width="17.28515625" style="257" customWidth="1"/>
    <col min="2845" max="2845" width="12.7109375" style="257" customWidth="1"/>
    <col min="2846" max="2846" width="0" style="1" hidden="1" customWidth="1"/>
    <col min="2847" max="2847" width="5.28515625" style="257" customWidth="1"/>
    <col min="2848" max="2848" width="0" style="1" hidden="1" customWidth="1"/>
    <col min="2849" max="2849" width="17" style="257" customWidth="1"/>
    <col min="2850" max="2850" width="6.28515625" style="257" customWidth="1"/>
    <col min="2851" max="2851" width="0" style="1" hidden="1" customWidth="1"/>
    <col min="2852" max="2852" width="14.28515625" style="257" customWidth="1"/>
    <col min="2853" max="2853" width="7.5703125" style="257" customWidth="1"/>
    <col min="2854" max="2854" width="0" style="1" hidden="1" customWidth="1"/>
    <col min="2855" max="2856" width="14.28515625" style="257" customWidth="1"/>
    <col min="2857" max="2857" width="20.85546875" style="257" customWidth="1"/>
    <col min="2858" max="2858" width="14.42578125" style="257" customWidth="1"/>
    <col min="2859" max="2859" width="15" style="257" customWidth="1"/>
    <col min="2860" max="2860" width="2.7109375" style="257" customWidth="1"/>
    <col min="2861" max="2861" width="11.7109375" style="257" customWidth="1"/>
    <col min="2862" max="2862" width="11.5703125" style="257" customWidth="1"/>
    <col min="2863" max="2863" width="2.28515625" style="257" customWidth="1"/>
    <col min="2864" max="2864" width="41" style="257" customWidth="1"/>
    <col min="2865" max="2865" width="14.28515625" style="257" customWidth="1"/>
    <col min="2866" max="2867" width="11.5703125" style="257" customWidth="1"/>
    <col min="2868" max="2868" width="21.85546875" style="257" customWidth="1"/>
    <col min="2869" max="3060" width="11.42578125" style="257"/>
    <col min="3061" max="3061" width="21.85546875" style="257" customWidth="1"/>
    <col min="3062" max="3062" width="13.85546875" style="257" customWidth="1"/>
    <col min="3063" max="3063" width="38.7109375" style="257" customWidth="1"/>
    <col min="3064" max="3064" width="3" style="257" bestFit="1" customWidth="1"/>
    <col min="3065" max="3065" width="32.28515625" style="257" customWidth="1"/>
    <col min="3066" max="3066" width="46.28515625" style="257" customWidth="1"/>
    <col min="3067" max="3067" width="19" style="257" customWidth="1"/>
    <col min="3068" max="3068" width="0" style="1" hidden="1" customWidth="1"/>
    <col min="3069" max="3069" width="17.7109375" style="257" customWidth="1"/>
    <col min="3070" max="3070" width="0" style="1" hidden="1" customWidth="1"/>
    <col min="3071" max="3071" width="22.28515625" style="257" customWidth="1"/>
    <col min="3072" max="3072" width="5.28515625" style="257" customWidth="1"/>
    <col min="3073" max="3073" width="36.28515625" style="257" customWidth="1"/>
    <col min="3074" max="3074" width="5.7109375" style="257" customWidth="1"/>
    <col min="3075" max="3075" width="0" style="1" hidden="1" customWidth="1"/>
    <col min="3076" max="3076" width="20.7109375" style="257" customWidth="1"/>
    <col min="3077" max="3077" width="4.85546875" style="257" customWidth="1"/>
    <col min="3078" max="3078" width="0" style="1" hidden="1" customWidth="1"/>
    <col min="3079" max="3079" width="24.7109375" style="257" customWidth="1"/>
    <col min="3080" max="3080" width="12.28515625" style="257" customWidth="1"/>
    <col min="3081" max="3081" width="0" style="1" hidden="1" customWidth="1"/>
    <col min="3082" max="3082" width="3.42578125" style="257" customWidth="1"/>
    <col min="3083" max="3083" width="0" style="1" hidden="1" customWidth="1"/>
    <col min="3084" max="3084" width="17.7109375" style="257" customWidth="1"/>
    <col min="3085" max="3085" width="3.42578125" style="257" customWidth="1"/>
    <col min="3086" max="3086" width="0" style="1" hidden="1" customWidth="1"/>
    <col min="3087" max="3087" width="23.7109375" style="257" customWidth="1"/>
    <col min="3088" max="3088" width="10" style="257" customWidth="1"/>
    <col min="3089" max="3089" width="0" style="1" hidden="1" customWidth="1"/>
    <col min="3090" max="3091" width="14.7109375" style="257" customWidth="1"/>
    <col min="3092" max="3092" width="12.85546875" style="257" customWidth="1"/>
    <col min="3093" max="3093" width="3.28515625" style="257" customWidth="1"/>
    <col min="3094" max="3094" width="30.28515625" style="257" customWidth="1"/>
    <col min="3095" max="3095" width="5" style="257" customWidth="1"/>
    <col min="3096" max="3096" width="0" style="1" hidden="1" customWidth="1"/>
    <col min="3097" max="3097" width="14.28515625" style="257" customWidth="1"/>
    <col min="3098" max="3098" width="5.7109375" style="257" customWidth="1"/>
    <col min="3099" max="3099" width="0" style="1" hidden="1" customWidth="1"/>
    <col min="3100" max="3100" width="17.28515625" style="257" customWidth="1"/>
    <col min="3101" max="3101" width="12.7109375" style="257" customWidth="1"/>
    <col min="3102" max="3102" width="0" style="1" hidden="1" customWidth="1"/>
    <col min="3103" max="3103" width="5.28515625" style="257" customWidth="1"/>
    <col min="3104" max="3104" width="0" style="1" hidden="1" customWidth="1"/>
    <col min="3105" max="3105" width="17" style="257" customWidth="1"/>
    <col min="3106" max="3106" width="6.28515625" style="257" customWidth="1"/>
    <col min="3107" max="3107" width="0" style="1" hidden="1" customWidth="1"/>
    <col min="3108" max="3108" width="14.28515625" style="257" customWidth="1"/>
    <col min="3109" max="3109" width="7.5703125" style="257" customWidth="1"/>
    <col min="3110" max="3110" width="0" style="1" hidden="1" customWidth="1"/>
    <col min="3111" max="3112" width="14.28515625" style="257" customWidth="1"/>
    <col min="3113" max="3113" width="20.85546875" style="257" customWidth="1"/>
    <col min="3114" max="3114" width="14.42578125" style="257" customWidth="1"/>
    <col min="3115" max="3115" width="15" style="257" customWidth="1"/>
    <col min="3116" max="3116" width="2.7109375" style="257" customWidth="1"/>
    <col min="3117" max="3117" width="11.7109375" style="257" customWidth="1"/>
    <col min="3118" max="3118" width="11.5703125" style="257" customWidth="1"/>
    <col min="3119" max="3119" width="2.28515625" style="257" customWidth="1"/>
    <col min="3120" max="3120" width="41" style="257" customWidth="1"/>
    <col min="3121" max="3121" width="14.28515625" style="257" customWidth="1"/>
    <col min="3122" max="3123" width="11.5703125" style="257" customWidth="1"/>
    <col min="3124" max="3124" width="21.85546875" style="257" customWidth="1"/>
    <col min="3125" max="3316" width="11.42578125" style="257"/>
    <col min="3317" max="3317" width="21.85546875" style="257" customWidth="1"/>
    <col min="3318" max="3318" width="13.85546875" style="257" customWidth="1"/>
    <col min="3319" max="3319" width="38.7109375" style="257" customWidth="1"/>
    <col min="3320" max="3320" width="3" style="257" bestFit="1" customWidth="1"/>
    <col min="3321" max="3321" width="32.28515625" style="257" customWidth="1"/>
    <col min="3322" max="3322" width="46.28515625" style="257" customWidth="1"/>
    <col min="3323" max="3323" width="19" style="257" customWidth="1"/>
    <col min="3324" max="3324" width="0" style="1" hidden="1" customWidth="1"/>
    <col min="3325" max="3325" width="17.7109375" style="257" customWidth="1"/>
    <col min="3326" max="3326" width="0" style="1" hidden="1" customWidth="1"/>
    <col min="3327" max="3327" width="22.28515625" style="257" customWidth="1"/>
    <col min="3328" max="3328" width="5.28515625" style="257" customWidth="1"/>
    <col min="3329" max="3329" width="36.28515625" style="257" customWidth="1"/>
    <col min="3330" max="3330" width="5.7109375" style="257" customWidth="1"/>
    <col min="3331" max="3331" width="0" style="1" hidden="1" customWidth="1"/>
    <col min="3332" max="3332" width="20.7109375" style="257" customWidth="1"/>
    <col min="3333" max="3333" width="4.85546875" style="257" customWidth="1"/>
    <col min="3334" max="3334" width="0" style="1" hidden="1" customWidth="1"/>
    <col min="3335" max="3335" width="24.7109375" style="257" customWidth="1"/>
    <col min="3336" max="3336" width="12.28515625" style="257" customWidth="1"/>
    <col min="3337" max="3337" width="0" style="1" hidden="1" customWidth="1"/>
    <col min="3338" max="3338" width="3.42578125" style="257" customWidth="1"/>
    <col min="3339" max="3339" width="0" style="1" hidden="1" customWidth="1"/>
    <col min="3340" max="3340" width="17.7109375" style="257" customWidth="1"/>
    <col min="3341" max="3341" width="3.42578125" style="257" customWidth="1"/>
    <col min="3342" max="3342" width="0" style="1" hidden="1" customWidth="1"/>
    <col min="3343" max="3343" width="23.7109375" style="257" customWidth="1"/>
    <col min="3344" max="3344" width="10" style="257" customWidth="1"/>
    <col min="3345" max="3345" width="0" style="1" hidden="1" customWidth="1"/>
    <col min="3346" max="3347" width="14.7109375" style="257" customWidth="1"/>
    <col min="3348" max="3348" width="12.85546875" style="257" customWidth="1"/>
    <col min="3349" max="3349" width="3.28515625" style="257" customWidth="1"/>
    <col min="3350" max="3350" width="30.28515625" style="257" customWidth="1"/>
    <col min="3351" max="3351" width="5" style="257" customWidth="1"/>
    <col min="3352" max="3352" width="0" style="1" hidden="1" customWidth="1"/>
    <col min="3353" max="3353" width="14.28515625" style="257" customWidth="1"/>
    <col min="3354" max="3354" width="5.7109375" style="257" customWidth="1"/>
    <col min="3355" max="3355" width="0" style="1" hidden="1" customWidth="1"/>
    <col min="3356" max="3356" width="17.28515625" style="257" customWidth="1"/>
    <col min="3357" max="3357" width="12.7109375" style="257" customWidth="1"/>
    <col min="3358" max="3358" width="0" style="1" hidden="1" customWidth="1"/>
    <col min="3359" max="3359" width="5.28515625" style="257" customWidth="1"/>
    <col min="3360" max="3360" width="0" style="1" hidden="1" customWidth="1"/>
    <col min="3361" max="3361" width="17" style="257" customWidth="1"/>
    <col min="3362" max="3362" width="6.28515625" style="257" customWidth="1"/>
    <col min="3363" max="3363" width="0" style="1" hidden="1" customWidth="1"/>
    <col min="3364" max="3364" width="14.28515625" style="257" customWidth="1"/>
    <col min="3365" max="3365" width="7.5703125" style="257" customWidth="1"/>
    <col min="3366" max="3366" width="0" style="1" hidden="1" customWidth="1"/>
    <col min="3367" max="3368" width="14.28515625" style="257" customWidth="1"/>
    <col min="3369" max="3369" width="20.85546875" style="257" customWidth="1"/>
    <col min="3370" max="3370" width="14.42578125" style="257" customWidth="1"/>
    <col min="3371" max="3371" width="15" style="257" customWidth="1"/>
    <col min="3372" max="3372" width="2.7109375" style="257" customWidth="1"/>
    <col min="3373" max="3373" width="11.7109375" style="257" customWidth="1"/>
    <col min="3374" max="3374" width="11.5703125" style="257" customWidth="1"/>
    <col min="3375" max="3375" width="2.28515625" style="257" customWidth="1"/>
    <col min="3376" max="3376" width="41" style="257" customWidth="1"/>
    <col min="3377" max="3377" width="14.28515625" style="257" customWidth="1"/>
    <col min="3378" max="3379" width="11.5703125" style="257" customWidth="1"/>
    <col min="3380" max="3380" width="21.85546875" style="257" customWidth="1"/>
    <col min="3381" max="3572" width="11.42578125" style="257"/>
    <col min="3573" max="3573" width="21.85546875" style="257" customWidth="1"/>
    <col min="3574" max="3574" width="13.85546875" style="257" customWidth="1"/>
    <col min="3575" max="3575" width="38.7109375" style="257" customWidth="1"/>
    <col min="3576" max="3576" width="3" style="257" bestFit="1" customWidth="1"/>
    <col min="3577" max="3577" width="32.28515625" style="257" customWidth="1"/>
    <col min="3578" max="3578" width="46.28515625" style="257" customWidth="1"/>
    <col min="3579" max="3579" width="19" style="257" customWidth="1"/>
    <col min="3580" max="3580" width="0" style="1" hidden="1" customWidth="1"/>
    <col min="3581" max="3581" width="17.7109375" style="257" customWidth="1"/>
    <col min="3582" max="3582" width="0" style="1" hidden="1" customWidth="1"/>
    <col min="3583" max="3583" width="22.28515625" style="257" customWidth="1"/>
    <col min="3584" max="3584" width="5.28515625" style="257" customWidth="1"/>
    <col min="3585" max="3585" width="36.28515625" style="257" customWidth="1"/>
    <col min="3586" max="3586" width="5.7109375" style="257" customWidth="1"/>
    <col min="3587" max="3587" width="0" style="1" hidden="1" customWidth="1"/>
    <col min="3588" max="3588" width="20.7109375" style="257" customWidth="1"/>
    <col min="3589" max="3589" width="4.85546875" style="257" customWidth="1"/>
    <col min="3590" max="3590" width="0" style="1" hidden="1" customWidth="1"/>
    <col min="3591" max="3591" width="24.7109375" style="257" customWidth="1"/>
    <col min="3592" max="3592" width="12.28515625" style="257" customWidth="1"/>
    <col min="3593" max="3593" width="0" style="1" hidden="1" customWidth="1"/>
    <col min="3594" max="3594" width="3.42578125" style="257" customWidth="1"/>
    <col min="3595" max="3595" width="0" style="1" hidden="1" customWidth="1"/>
    <col min="3596" max="3596" width="17.7109375" style="257" customWidth="1"/>
    <col min="3597" max="3597" width="3.42578125" style="257" customWidth="1"/>
    <col min="3598" max="3598" width="0" style="1" hidden="1" customWidth="1"/>
    <col min="3599" max="3599" width="23.7109375" style="257" customWidth="1"/>
    <col min="3600" max="3600" width="10" style="257" customWidth="1"/>
    <col min="3601" max="3601" width="0" style="1" hidden="1" customWidth="1"/>
    <col min="3602" max="3603" width="14.7109375" style="257" customWidth="1"/>
    <col min="3604" max="3604" width="12.85546875" style="257" customWidth="1"/>
    <col min="3605" max="3605" width="3.28515625" style="257" customWidth="1"/>
    <col min="3606" max="3606" width="30.28515625" style="257" customWidth="1"/>
    <col min="3607" max="3607" width="5" style="257" customWidth="1"/>
    <col min="3608" max="3608" width="0" style="1" hidden="1" customWidth="1"/>
    <col min="3609" max="3609" width="14.28515625" style="257" customWidth="1"/>
    <col min="3610" max="3610" width="5.7109375" style="257" customWidth="1"/>
    <col min="3611" max="3611" width="0" style="1" hidden="1" customWidth="1"/>
    <col min="3612" max="3612" width="17.28515625" style="257" customWidth="1"/>
    <col min="3613" max="3613" width="12.7109375" style="257" customWidth="1"/>
    <col min="3614" max="3614" width="0" style="1" hidden="1" customWidth="1"/>
    <col min="3615" max="3615" width="5.28515625" style="257" customWidth="1"/>
    <col min="3616" max="3616" width="0" style="1" hidden="1" customWidth="1"/>
    <col min="3617" max="3617" width="17" style="257" customWidth="1"/>
    <col min="3618" max="3618" width="6.28515625" style="257" customWidth="1"/>
    <col min="3619" max="3619" width="0" style="1" hidden="1" customWidth="1"/>
    <col min="3620" max="3620" width="14.28515625" style="257" customWidth="1"/>
    <col min="3621" max="3621" width="7.5703125" style="257" customWidth="1"/>
    <col min="3622" max="3622" width="0" style="1" hidden="1" customWidth="1"/>
    <col min="3623" max="3624" width="14.28515625" style="257" customWidth="1"/>
    <col min="3625" max="3625" width="20.85546875" style="257" customWidth="1"/>
    <col min="3626" max="3626" width="14.42578125" style="257" customWidth="1"/>
    <col min="3627" max="3627" width="15" style="257" customWidth="1"/>
    <col min="3628" max="3628" width="2.7109375" style="257" customWidth="1"/>
    <col min="3629" max="3629" width="11.7109375" style="257" customWidth="1"/>
    <col min="3630" max="3630" width="11.5703125" style="257" customWidth="1"/>
    <col min="3631" max="3631" width="2.28515625" style="257" customWidth="1"/>
    <col min="3632" max="3632" width="41" style="257" customWidth="1"/>
    <col min="3633" max="3633" width="14.28515625" style="257" customWidth="1"/>
    <col min="3634" max="3635" width="11.5703125" style="257" customWidth="1"/>
    <col min="3636" max="3636" width="21.85546875" style="257" customWidth="1"/>
    <col min="3637" max="3828" width="11.42578125" style="257"/>
    <col min="3829" max="3829" width="21.85546875" style="257" customWidth="1"/>
    <col min="3830" max="3830" width="13.85546875" style="257" customWidth="1"/>
    <col min="3831" max="3831" width="38.7109375" style="257" customWidth="1"/>
    <col min="3832" max="3832" width="3" style="257" bestFit="1" customWidth="1"/>
    <col min="3833" max="3833" width="32.28515625" style="257" customWidth="1"/>
    <col min="3834" max="3834" width="46.28515625" style="257" customWidth="1"/>
    <col min="3835" max="3835" width="19" style="257" customWidth="1"/>
    <col min="3836" max="3836" width="0" style="1" hidden="1" customWidth="1"/>
    <col min="3837" max="3837" width="17.7109375" style="257" customWidth="1"/>
    <col min="3838" max="3838" width="0" style="1" hidden="1" customWidth="1"/>
    <col min="3839" max="3839" width="22.28515625" style="257" customWidth="1"/>
    <col min="3840" max="3840" width="5.28515625" style="257" customWidth="1"/>
    <col min="3841" max="3841" width="36.28515625" style="257" customWidth="1"/>
    <col min="3842" max="3842" width="5.7109375" style="257" customWidth="1"/>
    <col min="3843" max="3843" width="0" style="1" hidden="1" customWidth="1"/>
    <col min="3844" max="3844" width="20.7109375" style="257" customWidth="1"/>
    <col min="3845" max="3845" width="4.85546875" style="257" customWidth="1"/>
    <col min="3846" max="3846" width="0" style="1" hidden="1" customWidth="1"/>
    <col min="3847" max="3847" width="24.7109375" style="257" customWidth="1"/>
    <col min="3848" max="3848" width="12.28515625" style="257" customWidth="1"/>
    <col min="3849" max="3849" width="0" style="1" hidden="1" customWidth="1"/>
    <col min="3850" max="3850" width="3.42578125" style="257" customWidth="1"/>
    <col min="3851" max="3851" width="0" style="1" hidden="1" customWidth="1"/>
    <col min="3852" max="3852" width="17.7109375" style="257" customWidth="1"/>
    <col min="3853" max="3853" width="3.42578125" style="257" customWidth="1"/>
    <col min="3854" max="3854" width="0" style="1" hidden="1" customWidth="1"/>
    <col min="3855" max="3855" width="23.7109375" style="257" customWidth="1"/>
    <col min="3856" max="3856" width="10" style="257" customWidth="1"/>
    <col min="3857" max="3857" width="0" style="1" hidden="1" customWidth="1"/>
    <col min="3858" max="3859" width="14.7109375" style="257" customWidth="1"/>
    <col min="3860" max="3860" width="12.85546875" style="257" customWidth="1"/>
    <col min="3861" max="3861" width="3.28515625" style="257" customWidth="1"/>
    <col min="3862" max="3862" width="30.28515625" style="257" customWidth="1"/>
    <col min="3863" max="3863" width="5" style="257" customWidth="1"/>
    <col min="3864" max="3864" width="0" style="1" hidden="1" customWidth="1"/>
    <col min="3865" max="3865" width="14.28515625" style="257" customWidth="1"/>
    <col min="3866" max="3866" width="5.7109375" style="257" customWidth="1"/>
    <col min="3867" max="3867" width="0" style="1" hidden="1" customWidth="1"/>
    <col min="3868" max="3868" width="17.28515625" style="257" customWidth="1"/>
    <col min="3869" max="3869" width="12.7109375" style="257" customWidth="1"/>
    <col min="3870" max="3870" width="0" style="1" hidden="1" customWidth="1"/>
    <col min="3871" max="3871" width="5.28515625" style="257" customWidth="1"/>
    <col min="3872" max="3872" width="0" style="1" hidden="1" customWidth="1"/>
    <col min="3873" max="3873" width="17" style="257" customWidth="1"/>
    <col min="3874" max="3874" width="6.28515625" style="257" customWidth="1"/>
    <col min="3875" max="3875" width="0" style="1" hidden="1" customWidth="1"/>
    <col min="3876" max="3876" width="14.28515625" style="257" customWidth="1"/>
    <col min="3877" max="3877" width="7.5703125" style="257" customWidth="1"/>
    <col min="3878" max="3878" width="0" style="1" hidden="1" customWidth="1"/>
    <col min="3879" max="3880" width="14.28515625" style="257" customWidth="1"/>
    <col min="3881" max="3881" width="20.85546875" style="257" customWidth="1"/>
    <col min="3882" max="3882" width="14.42578125" style="257" customWidth="1"/>
    <col min="3883" max="3883" width="15" style="257" customWidth="1"/>
    <col min="3884" max="3884" width="2.7109375" style="257" customWidth="1"/>
    <col min="3885" max="3885" width="11.7109375" style="257" customWidth="1"/>
    <col min="3886" max="3886" width="11.5703125" style="257" customWidth="1"/>
    <col min="3887" max="3887" width="2.28515625" style="257" customWidth="1"/>
    <col min="3888" max="3888" width="41" style="257" customWidth="1"/>
    <col min="3889" max="3889" width="14.28515625" style="257" customWidth="1"/>
    <col min="3890" max="3891" width="11.5703125" style="257" customWidth="1"/>
    <col min="3892" max="3892" width="21.85546875" style="257" customWidth="1"/>
    <col min="3893" max="4084" width="11.42578125" style="257"/>
    <col min="4085" max="4085" width="21.85546875" style="257" customWidth="1"/>
    <col min="4086" max="4086" width="13.85546875" style="257" customWidth="1"/>
    <col min="4087" max="4087" width="38.7109375" style="257" customWidth="1"/>
    <col min="4088" max="4088" width="3" style="257" bestFit="1" customWidth="1"/>
    <col min="4089" max="4089" width="32.28515625" style="257" customWidth="1"/>
    <col min="4090" max="4090" width="46.28515625" style="257" customWidth="1"/>
    <col min="4091" max="4091" width="19" style="257" customWidth="1"/>
    <col min="4092" max="4092" width="0" style="1" hidden="1" customWidth="1"/>
    <col min="4093" max="4093" width="17.7109375" style="257" customWidth="1"/>
    <col min="4094" max="4094" width="0" style="1" hidden="1" customWidth="1"/>
    <col min="4095" max="4095" width="22.28515625" style="257" customWidth="1"/>
    <col min="4096" max="4096" width="5.28515625" style="257" customWidth="1"/>
    <col min="4097" max="4097" width="36.28515625" style="257" customWidth="1"/>
    <col min="4098" max="4098" width="5.7109375" style="257" customWidth="1"/>
    <col min="4099" max="4099" width="0" style="1" hidden="1" customWidth="1"/>
    <col min="4100" max="4100" width="20.7109375" style="257" customWidth="1"/>
    <col min="4101" max="4101" width="4.85546875" style="257" customWidth="1"/>
    <col min="4102" max="4102" width="0" style="1" hidden="1" customWidth="1"/>
    <col min="4103" max="4103" width="24.7109375" style="257" customWidth="1"/>
    <col min="4104" max="4104" width="12.28515625" style="257" customWidth="1"/>
    <col min="4105" max="4105" width="0" style="1" hidden="1" customWidth="1"/>
    <col min="4106" max="4106" width="3.42578125" style="257" customWidth="1"/>
    <col min="4107" max="4107" width="0" style="1" hidden="1" customWidth="1"/>
    <col min="4108" max="4108" width="17.7109375" style="257" customWidth="1"/>
    <col min="4109" max="4109" width="3.42578125" style="257" customWidth="1"/>
    <col min="4110" max="4110" width="0" style="1" hidden="1" customWidth="1"/>
    <col min="4111" max="4111" width="23.7109375" style="257" customWidth="1"/>
    <col min="4112" max="4112" width="10" style="257" customWidth="1"/>
    <col min="4113" max="4113" width="0" style="1" hidden="1" customWidth="1"/>
    <col min="4114" max="4115" width="14.7109375" style="257" customWidth="1"/>
    <col min="4116" max="4116" width="12.85546875" style="257" customWidth="1"/>
    <col min="4117" max="4117" width="3.28515625" style="257" customWidth="1"/>
    <col min="4118" max="4118" width="30.28515625" style="257" customWidth="1"/>
    <col min="4119" max="4119" width="5" style="257" customWidth="1"/>
    <col min="4120" max="4120" width="0" style="1" hidden="1" customWidth="1"/>
    <col min="4121" max="4121" width="14.28515625" style="257" customWidth="1"/>
    <col min="4122" max="4122" width="5.7109375" style="257" customWidth="1"/>
    <col min="4123" max="4123" width="0" style="1" hidden="1" customWidth="1"/>
    <col min="4124" max="4124" width="17.28515625" style="257" customWidth="1"/>
    <col min="4125" max="4125" width="12.7109375" style="257" customWidth="1"/>
    <col min="4126" max="4126" width="0" style="1" hidden="1" customWidth="1"/>
    <col min="4127" max="4127" width="5.28515625" style="257" customWidth="1"/>
    <col min="4128" max="4128" width="0" style="1" hidden="1" customWidth="1"/>
    <col min="4129" max="4129" width="17" style="257" customWidth="1"/>
    <col min="4130" max="4130" width="6.28515625" style="257" customWidth="1"/>
    <col min="4131" max="4131" width="0" style="1" hidden="1" customWidth="1"/>
    <col min="4132" max="4132" width="14.28515625" style="257" customWidth="1"/>
    <col min="4133" max="4133" width="7.5703125" style="257" customWidth="1"/>
    <col min="4134" max="4134" width="0" style="1" hidden="1" customWidth="1"/>
    <col min="4135" max="4136" width="14.28515625" style="257" customWidth="1"/>
    <col min="4137" max="4137" width="20.85546875" style="257" customWidth="1"/>
    <col min="4138" max="4138" width="14.42578125" style="257" customWidth="1"/>
    <col min="4139" max="4139" width="15" style="257" customWidth="1"/>
    <col min="4140" max="4140" width="2.7109375" style="257" customWidth="1"/>
    <col min="4141" max="4141" width="11.7109375" style="257" customWidth="1"/>
    <col min="4142" max="4142" width="11.5703125" style="257" customWidth="1"/>
    <col min="4143" max="4143" width="2.28515625" style="257" customWidth="1"/>
    <col min="4144" max="4144" width="41" style="257" customWidth="1"/>
    <col min="4145" max="4145" width="14.28515625" style="257" customWidth="1"/>
    <col min="4146" max="4147" width="11.5703125" style="257" customWidth="1"/>
    <col min="4148" max="4148" width="21.85546875" style="257" customWidth="1"/>
    <col min="4149" max="4340" width="11.42578125" style="257"/>
    <col min="4341" max="4341" width="21.85546875" style="257" customWidth="1"/>
    <col min="4342" max="4342" width="13.85546875" style="257" customWidth="1"/>
    <col min="4343" max="4343" width="38.7109375" style="257" customWidth="1"/>
    <col min="4344" max="4344" width="3" style="257" bestFit="1" customWidth="1"/>
    <col min="4345" max="4345" width="32.28515625" style="257" customWidth="1"/>
    <col min="4346" max="4346" width="46.28515625" style="257" customWidth="1"/>
    <col min="4347" max="4347" width="19" style="257" customWidth="1"/>
    <col min="4348" max="4348" width="0" style="1" hidden="1" customWidth="1"/>
    <col min="4349" max="4349" width="17.7109375" style="257" customWidth="1"/>
    <col min="4350" max="4350" width="0" style="1" hidden="1" customWidth="1"/>
    <col min="4351" max="4351" width="22.28515625" style="257" customWidth="1"/>
    <col min="4352" max="4352" width="5.28515625" style="257" customWidth="1"/>
    <col min="4353" max="4353" width="36.28515625" style="257" customWidth="1"/>
    <col min="4354" max="4354" width="5.7109375" style="257" customWidth="1"/>
    <col min="4355" max="4355" width="0" style="1" hidden="1" customWidth="1"/>
    <col min="4356" max="4356" width="20.7109375" style="257" customWidth="1"/>
    <col min="4357" max="4357" width="4.85546875" style="257" customWidth="1"/>
    <col min="4358" max="4358" width="0" style="1" hidden="1" customWidth="1"/>
    <col min="4359" max="4359" width="24.7109375" style="257" customWidth="1"/>
    <col min="4360" max="4360" width="12.28515625" style="257" customWidth="1"/>
    <col min="4361" max="4361" width="0" style="1" hidden="1" customWidth="1"/>
    <col min="4362" max="4362" width="3.42578125" style="257" customWidth="1"/>
    <col min="4363" max="4363" width="0" style="1" hidden="1" customWidth="1"/>
    <col min="4364" max="4364" width="17.7109375" style="257" customWidth="1"/>
    <col min="4365" max="4365" width="3.42578125" style="257" customWidth="1"/>
    <col min="4366" max="4366" width="0" style="1" hidden="1" customWidth="1"/>
    <col min="4367" max="4367" width="23.7109375" style="257" customWidth="1"/>
    <col min="4368" max="4368" width="10" style="257" customWidth="1"/>
    <col min="4369" max="4369" width="0" style="1" hidden="1" customWidth="1"/>
    <col min="4370" max="4371" width="14.7109375" style="257" customWidth="1"/>
    <col min="4372" max="4372" width="12.85546875" style="257" customWidth="1"/>
    <col min="4373" max="4373" width="3.28515625" style="257" customWidth="1"/>
    <col min="4374" max="4374" width="30.28515625" style="257" customWidth="1"/>
    <col min="4375" max="4375" width="5" style="257" customWidth="1"/>
    <col min="4376" max="4376" width="0" style="1" hidden="1" customWidth="1"/>
    <col min="4377" max="4377" width="14.28515625" style="257" customWidth="1"/>
    <col min="4378" max="4378" width="5.7109375" style="257" customWidth="1"/>
    <col min="4379" max="4379" width="0" style="1" hidden="1" customWidth="1"/>
    <col min="4380" max="4380" width="17.28515625" style="257" customWidth="1"/>
    <col min="4381" max="4381" width="12.7109375" style="257" customWidth="1"/>
    <col min="4382" max="4382" width="0" style="1" hidden="1" customWidth="1"/>
    <col min="4383" max="4383" width="5.28515625" style="257" customWidth="1"/>
    <col min="4384" max="4384" width="0" style="1" hidden="1" customWidth="1"/>
    <col min="4385" max="4385" width="17" style="257" customWidth="1"/>
    <col min="4386" max="4386" width="6.28515625" style="257" customWidth="1"/>
    <col min="4387" max="4387" width="0" style="1" hidden="1" customWidth="1"/>
    <col min="4388" max="4388" width="14.28515625" style="257" customWidth="1"/>
    <col min="4389" max="4389" width="7.5703125" style="257" customWidth="1"/>
    <col min="4390" max="4390" width="0" style="1" hidden="1" customWidth="1"/>
    <col min="4391" max="4392" width="14.28515625" style="257" customWidth="1"/>
    <col min="4393" max="4393" width="20.85546875" style="257" customWidth="1"/>
    <col min="4394" max="4394" width="14.42578125" style="257" customWidth="1"/>
    <col min="4395" max="4395" width="15" style="257" customWidth="1"/>
    <col min="4396" max="4396" width="2.7109375" style="257" customWidth="1"/>
    <col min="4397" max="4397" width="11.7109375" style="257" customWidth="1"/>
    <col min="4398" max="4398" width="11.5703125" style="257" customWidth="1"/>
    <col min="4399" max="4399" width="2.28515625" style="257" customWidth="1"/>
    <col min="4400" max="4400" width="41" style="257" customWidth="1"/>
    <col min="4401" max="4401" width="14.28515625" style="257" customWidth="1"/>
    <col min="4402" max="4403" width="11.5703125" style="257" customWidth="1"/>
    <col min="4404" max="4404" width="21.85546875" style="257" customWidth="1"/>
    <col min="4405" max="4596" width="11.42578125" style="257"/>
    <col min="4597" max="4597" width="21.85546875" style="257" customWidth="1"/>
    <col min="4598" max="4598" width="13.85546875" style="257" customWidth="1"/>
    <col min="4599" max="4599" width="38.7109375" style="257" customWidth="1"/>
    <col min="4600" max="4600" width="3" style="257" bestFit="1" customWidth="1"/>
    <col min="4601" max="4601" width="32.28515625" style="257" customWidth="1"/>
    <col min="4602" max="4602" width="46.28515625" style="257" customWidth="1"/>
    <col min="4603" max="4603" width="19" style="257" customWidth="1"/>
    <col min="4604" max="4604" width="0" style="1" hidden="1" customWidth="1"/>
    <col min="4605" max="4605" width="17.7109375" style="257" customWidth="1"/>
    <col min="4606" max="4606" width="0" style="1" hidden="1" customWidth="1"/>
    <col min="4607" max="4607" width="22.28515625" style="257" customWidth="1"/>
    <col min="4608" max="4608" width="5.28515625" style="257" customWidth="1"/>
    <col min="4609" max="4609" width="36.28515625" style="257" customWidth="1"/>
    <col min="4610" max="4610" width="5.7109375" style="257" customWidth="1"/>
    <col min="4611" max="4611" width="0" style="1" hidden="1" customWidth="1"/>
    <col min="4612" max="4612" width="20.7109375" style="257" customWidth="1"/>
    <col min="4613" max="4613" width="4.85546875" style="257" customWidth="1"/>
    <col min="4614" max="4614" width="0" style="1" hidden="1" customWidth="1"/>
    <col min="4615" max="4615" width="24.7109375" style="257" customWidth="1"/>
    <col min="4616" max="4616" width="12.28515625" style="257" customWidth="1"/>
    <col min="4617" max="4617" width="0" style="1" hidden="1" customWidth="1"/>
    <col min="4618" max="4618" width="3.42578125" style="257" customWidth="1"/>
    <col min="4619" max="4619" width="0" style="1" hidden="1" customWidth="1"/>
    <col min="4620" max="4620" width="17.7109375" style="257" customWidth="1"/>
    <col min="4621" max="4621" width="3.42578125" style="257" customWidth="1"/>
    <col min="4622" max="4622" width="0" style="1" hidden="1" customWidth="1"/>
    <col min="4623" max="4623" width="23.7109375" style="257" customWidth="1"/>
    <col min="4624" max="4624" width="10" style="257" customWidth="1"/>
    <col min="4625" max="4625" width="0" style="1" hidden="1" customWidth="1"/>
    <col min="4626" max="4627" width="14.7109375" style="257" customWidth="1"/>
    <col min="4628" max="4628" width="12.85546875" style="257" customWidth="1"/>
    <col min="4629" max="4629" width="3.28515625" style="257" customWidth="1"/>
    <col min="4630" max="4630" width="30.28515625" style="257" customWidth="1"/>
    <col min="4631" max="4631" width="5" style="257" customWidth="1"/>
    <col min="4632" max="4632" width="0" style="1" hidden="1" customWidth="1"/>
    <col min="4633" max="4633" width="14.28515625" style="257" customWidth="1"/>
    <col min="4634" max="4634" width="5.7109375" style="257" customWidth="1"/>
    <col min="4635" max="4635" width="0" style="1" hidden="1" customWidth="1"/>
    <col min="4636" max="4636" width="17.28515625" style="257" customWidth="1"/>
    <col min="4637" max="4637" width="12.7109375" style="257" customWidth="1"/>
    <col min="4638" max="4638" width="0" style="1" hidden="1" customWidth="1"/>
    <col min="4639" max="4639" width="5.28515625" style="257" customWidth="1"/>
    <col min="4640" max="4640" width="0" style="1" hidden="1" customWidth="1"/>
    <col min="4641" max="4641" width="17" style="257" customWidth="1"/>
    <col min="4642" max="4642" width="6.28515625" style="257" customWidth="1"/>
    <col min="4643" max="4643" width="0" style="1" hidden="1" customWidth="1"/>
    <col min="4644" max="4644" width="14.28515625" style="257" customWidth="1"/>
    <col min="4645" max="4645" width="7.5703125" style="257" customWidth="1"/>
    <col min="4646" max="4646" width="0" style="1" hidden="1" customWidth="1"/>
    <col min="4647" max="4648" width="14.28515625" style="257" customWidth="1"/>
    <col min="4649" max="4649" width="20.85546875" style="257" customWidth="1"/>
    <col min="4650" max="4650" width="14.42578125" style="257" customWidth="1"/>
    <col min="4651" max="4651" width="15" style="257" customWidth="1"/>
    <col min="4652" max="4652" width="2.7109375" style="257" customWidth="1"/>
    <col min="4653" max="4653" width="11.7109375" style="257" customWidth="1"/>
    <col min="4654" max="4654" width="11.5703125" style="257" customWidth="1"/>
    <col min="4655" max="4655" width="2.28515625" style="257" customWidth="1"/>
    <col min="4656" max="4656" width="41" style="257" customWidth="1"/>
    <col min="4657" max="4657" width="14.28515625" style="257" customWidth="1"/>
    <col min="4658" max="4659" width="11.5703125" style="257" customWidth="1"/>
    <col min="4660" max="4660" width="21.85546875" style="257" customWidth="1"/>
    <col min="4661" max="4852" width="11.42578125" style="257"/>
    <col min="4853" max="4853" width="21.85546875" style="257" customWidth="1"/>
    <col min="4854" max="4854" width="13.85546875" style="257" customWidth="1"/>
    <col min="4855" max="4855" width="38.7109375" style="257" customWidth="1"/>
    <col min="4856" max="4856" width="3" style="257" bestFit="1" customWidth="1"/>
    <col min="4857" max="4857" width="32.28515625" style="257" customWidth="1"/>
    <col min="4858" max="4858" width="46.28515625" style="257" customWidth="1"/>
    <col min="4859" max="4859" width="19" style="257" customWidth="1"/>
    <col min="4860" max="4860" width="0" style="1" hidden="1" customWidth="1"/>
    <col min="4861" max="4861" width="17.7109375" style="257" customWidth="1"/>
    <col min="4862" max="4862" width="0" style="1" hidden="1" customWidth="1"/>
    <col min="4863" max="4863" width="22.28515625" style="257" customWidth="1"/>
    <col min="4864" max="4864" width="5.28515625" style="257" customWidth="1"/>
    <col min="4865" max="4865" width="36.28515625" style="257" customWidth="1"/>
    <col min="4866" max="4866" width="5.7109375" style="257" customWidth="1"/>
    <col min="4867" max="4867" width="0" style="1" hidden="1" customWidth="1"/>
    <col min="4868" max="4868" width="20.7109375" style="257" customWidth="1"/>
    <col min="4869" max="4869" width="4.85546875" style="257" customWidth="1"/>
    <col min="4870" max="4870" width="0" style="1" hidden="1" customWidth="1"/>
    <col min="4871" max="4871" width="24.7109375" style="257" customWidth="1"/>
    <col min="4872" max="4872" width="12.28515625" style="257" customWidth="1"/>
    <col min="4873" max="4873" width="0" style="1" hidden="1" customWidth="1"/>
    <col min="4874" max="4874" width="3.42578125" style="257" customWidth="1"/>
    <col min="4875" max="4875" width="0" style="1" hidden="1" customWidth="1"/>
    <col min="4876" max="4876" width="17.7109375" style="257" customWidth="1"/>
    <col min="4877" max="4877" width="3.42578125" style="257" customWidth="1"/>
    <col min="4878" max="4878" width="0" style="1" hidden="1" customWidth="1"/>
    <col min="4879" max="4879" width="23.7109375" style="257" customWidth="1"/>
    <col min="4880" max="4880" width="10" style="257" customWidth="1"/>
    <col min="4881" max="4881" width="0" style="1" hidden="1" customWidth="1"/>
    <col min="4882" max="4883" width="14.7109375" style="257" customWidth="1"/>
    <col min="4884" max="4884" width="12.85546875" style="257" customWidth="1"/>
    <col min="4885" max="4885" width="3.28515625" style="257" customWidth="1"/>
    <col min="4886" max="4886" width="30.28515625" style="257" customWidth="1"/>
    <col min="4887" max="4887" width="5" style="257" customWidth="1"/>
    <col min="4888" max="4888" width="0" style="1" hidden="1" customWidth="1"/>
    <col min="4889" max="4889" width="14.28515625" style="257" customWidth="1"/>
    <col min="4890" max="4890" width="5.7109375" style="257" customWidth="1"/>
    <col min="4891" max="4891" width="0" style="1" hidden="1" customWidth="1"/>
    <col min="4892" max="4892" width="17.28515625" style="257" customWidth="1"/>
    <col min="4893" max="4893" width="12.7109375" style="257" customWidth="1"/>
    <col min="4894" max="4894" width="0" style="1" hidden="1" customWidth="1"/>
    <col min="4895" max="4895" width="5.28515625" style="257" customWidth="1"/>
    <col min="4896" max="4896" width="0" style="1" hidden="1" customWidth="1"/>
    <col min="4897" max="4897" width="17" style="257" customWidth="1"/>
    <col min="4898" max="4898" width="6.28515625" style="257" customWidth="1"/>
    <col min="4899" max="4899" width="0" style="1" hidden="1" customWidth="1"/>
    <col min="4900" max="4900" width="14.28515625" style="257" customWidth="1"/>
    <col min="4901" max="4901" width="7.5703125" style="257" customWidth="1"/>
    <col min="4902" max="4902" width="0" style="1" hidden="1" customWidth="1"/>
    <col min="4903" max="4904" width="14.28515625" style="257" customWidth="1"/>
    <col min="4905" max="4905" width="20.85546875" style="257" customWidth="1"/>
    <col min="4906" max="4906" width="14.42578125" style="257" customWidth="1"/>
    <col min="4907" max="4907" width="15" style="257" customWidth="1"/>
    <col min="4908" max="4908" width="2.7109375" style="257" customWidth="1"/>
    <col min="4909" max="4909" width="11.7109375" style="257" customWidth="1"/>
    <col min="4910" max="4910" width="11.5703125" style="257" customWidth="1"/>
    <col min="4911" max="4911" width="2.28515625" style="257" customWidth="1"/>
    <col min="4912" max="4912" width="41" style="257" customWidth="1"/>
    <col min="4913" max="4913" width="14.28515625" style="257" customWidth="1"/>
    <col min="4914" max="4915" width="11.5703125" style="257" customWidth="1"/>
    <col min="4916" max="4916" width="21.85546875" style="257" customWidth="1"/>
    <col min="4917" max="5108" width="11.42578125" style="257"/>
    <col min="5109" max="5109" width="21.85546875" style="257" customWidth="1"/>
    <col min="5110" max="5110" width="13.85546875" style="257" customWidth="1"/>
    <col min="5111" max="5111" width="38.7109375" style="257" customWidth="1"/>
    <col min="5112" max="5112" width="3" style="257" bestFit="1" customWidth="1"/>
    <col min="5113" max="5113" width="32.28515625" style="257" customWidth="1"/>
    <col min="5114" max="5114" width="46.28515625" style="257" customWidth="1"/>
    <col min="5115" max="5115" width="19" style="257" customWidth="1"/>
    <col min="5116" max="5116" width="0" style="1" hidden="1" customWidth="1"/>
    <col min="5117" max="5117" width="17.7109375" style="257" customWidth="1"/>
    <col min="5118" max="5118" width="0" style="1" hidden="1" customWidth="1"/>
    <col min="5119" max="5119" width="22.28515625" style="257" customWidth="1"/>
    <col min="5120" max="5120" width="5.28515625" style="257" customWidth="1"/>
    <col min="5121" max="5121" width="36.28515625" style="257" customWidth="1"/>
    <col min="5122" max="5122" width="5.7109375" style="257" customWidth="1"/>
    <col min="5123" max="5123" width="0" style="1" hidden="1" customWidth="1"/>
    <col min="5124" max="5124" width="20.7109375" style="257" customWidth="1"/>
    <col min="5125" max="5125" width="4.85546875" style="257" customWidth="1"/>
    <col min="5126" max="5126" width="0" style="1" hidden="1" customWidth="1"/>
    <col min="5127" max="5127" width="24.7109375" style="257" customWidth="1"/>
    <col min="5128" max="5128" width="12.28515625" style="257" customWidth="1"/>
    <col min="5129" max="5129" width="0" style="1" hidden="1" customWidth="1"/>
    <col min="5130" max="5130" width="3.42578125" style="257" customWidth="1"/>
    <col min="5131" max="5131" width="0" style="1" hidden="1" customWidth="1"/>
    <col min="5132" max="5132" width="17.7109375" style="257" customWidth="1"/>
    <col min="5133" max="5133" width="3.42578125" style="257" customWidth="1"/>
    <col min="5134" max="5134" width="0" style="1" hidden="1" customWidth="1"/>
    <col min="5135" max="5135" width="23.7109375" style="257" customWidth="1"/>
    <col min="5136" max="5136" width="10" style="257" customWidth="1"/>
    <col min="5137" max="5137" width="0" style="1" hidden="1" customWidth="1"/>
    <col min="5138" max="5139" width="14.7109375" style="257" customWidth="1"/>
    <col min="5140" max="5140" width="12.85546875" style="257" customWidth="1"/>
    <col min="5141" max="5141" width="3.28515625" style="257" customWidth="1"/>
    <col min="5142" max="5142" width="30.28515625" style="257" customWidth="1"/>
    <col min="5143" max="5143" width="5" style="257" customWidth="1"/>
    <col min="5144" max="5144" width="0" style="1" hidden="1" customWidth="1"/>
    <col min="5145" max="5145" width="14.28515625" style="257" customWidth="1"/>
    <col min="5146" max="5146" width="5.7109375" style="257" customWidth="1"/>
    <col min="5147" max="5147" width="0" style="1" hidden="1" customWidth="1"/>
    <col min="5148" max="5148" width="17.28515625" style="257" customWidth="1"/>
    <col min="5149" max="5149" width="12.7109375" style="257" customWidth="1"/>
    <col min="5150" max="5150" width="0" style="1" hidden="1" customWidth="1"/>
    <col min="5151" max="5151" width="5.28515625" style="257" customWidth="1"/>
    <col min="5152" max="5152" width="0" style="1" hidden="1" customWidth="1"/>
    <col min="5153" max="5153" width="17" style="257" customWidth="1"/>
    <col min="5154" max="5154" width="6.28515625" style="257" customWidth="1"/>
    <col min="5155" max="5155" width="0" style="1" hidden="1" customWidth="1"/>
    <col min="5156" max="5156" width="14.28515625" style="257" customWidth="1"/>
    <col min="5157" max="5157" width="7.5703125" style="257" customWidth="1"/>
    <col min="5158" max="5158" width="0" style="1" hidden="1" customWidth="1"/>
    <col min="5159" max="5160" width="14.28515625" style="257" customWidth="1"/>
    <col min="5161" max="5161" width="20.85546875" style="257" customWidth="1"/>
    <col min="5162" max="5162" width="14.42578125" style="257" customWidth="1"/>
    <col min="5163" max="5163" width="15" style="257" customWidth="1"/>
    <col min="5164" max="5164" width="2.7109375" style="257" customWidth="1"/>
    <col min="5165" max="5165" width="11.7109375" style="257" customWidth="1"/>
    <col min="5166" max="5166" width="11.5703125" style="257" customWidth="1"/>
    <col min="5167" max="5167" width="2.28515625" style="257" customWidth="1"/>
    <col min="5168" max="5168" width="41" style="257" customWidth="1"/>
    <col min="5169" max="5169" width="14.28515625" style="257" customWidth="1"/>
    <col min="5170" max="5171" width="11.5703125" style="257" customWidth="1"/>
    <col min="5172" max="5172" width="21.85546875" style="257" customWidth="1"/>
    <col min="5173" max="5364" width="11.42578125" style="257"/>
    <col min="5365" max="5365" width="21.85546875" style="257" customWidth="1"/>
    <col min="5366" max="5366" width="13.85546875" style="257" customWidth="1"/>
    <col min="5367" max="5367" width="38.7109375" style="257" customWidth="1"/>
    <col min="5368" max="5368" width="3" style="257" bestFit="1" customWidth="1"/>
    <col min="5369" max="5369" width="32.28515625" style="257" customWidth="1"/>
    <col min="5370" max="5370" width="46.28515625" style="257" customWidth="1"/>
    <col min="5371" max="5371" width="19" style="257" customWidth="1"/>
    <col min="5372" max="5372" width="0" style="1" hidden="1" customWidth="1"/>
    <col min="5373" max="5373" width="17.7109375" style="257" customWidth="1"/>
    <col min="5374" max="5374" width="0" style="1" hidden="1" customWidth="1"/>
    <col min="5375" max="5375" width="22.28515625" style="257" customWidth="1"/>
    <col min="5376" max="5376" width="5.28515625" style="257" customWidth="1"/>
    <col min="5377" max="5377" width="36.28515625" style="257" customWidth="1"/>
    <col min="5378" max="5378" width="5.7109375" style="257" customWidth="1"/>
    <col min="5379" max="5379" width="0" style="1" hidden="1" customWidth="1"/>
    <col min="5380" max="5380" width="20.7109375" style="257" customWidth="1"/>
    <col min="5381" max="5381" width="4.85546875" style="257" customWidth="1"/>
    <col min="5382" max="5382" width="0" style="1" hidden="1" customWidth="1"/>
    <col min="5383" max="5383" width="24.7109375" style="257" customWidth="1"/>
    <col min="5384" max="5384" width="12.28515625" style="257" customWidth="1"/>
    <col min="5385" max="5385" width="0" style="1" hidden="1" customWidth="1"/>
    <col min="5386" max="5386" width="3.42578125" style="257" customWidth="1"/>
    <col min="5387" max="5387" width="0" style="1" hidden="1" customWidth="1"/>
    <col min="5388" max="5388" width="17.7109375" style="257" customWidth="1"/>
    <col min="5389" max="5389" width="3.42578125" style="257" customWidth="1"/>
    <col min="5390" max="5390" width="0" style="1" hidden="1" customWidth="1"/>
    <col min="5391" max="5391" width="23.7109375" style="257" customWidth="1"/>
    <col min="5392" max="5392" width="10" style="257" customWidth="1"/>
    <col min="5393" max="5393" width="0" style="1" hidden="1" customWidth="1"/>
    <col min="5394" max="5395" width="14.7109375" style="257" customWidth="1"/>
    <col min="5396" max="5396" width="12.85546875" style="257" customWidth="1"/>
    <col min="5397" max="5397" width="3.28515625" style="257" customWidth="1"/>
    <col min="5398" max="5398" width="30.28515625" style="257" customWidth="1"/>
    <col min="5399" max="5399" width="5" style="257" customWidth="1"/>
    <col min="5400" max="5400" width="0" style="1" hidden="1" customWidth="1"/>
    <col min="5401" max="5401" width="14.28515625" style="257" customWidth="1"/>
    <col min="5402" max="5402" width="5.7109375" style="257" customWidth="1"/>
    <col min="5403" max="5403" width="0" style="1" hidden="1" customWidth="1"/>
    <col min="5404" max="5404" width="17.28515625" style="257" customWidth="1"/>
    <col min="5405" max="5405" width="12.7109375" style="257" customWidth="1"/>
    <col min="5406" max="5406" width="0" style="1" hidden="1" customWidth="1"/>
    <col min="5407" max="5407" width="5.28515625" style="257" customWidth="1"/>
    <col min="5408" max="5408" width="0" style="1" hidden="1" customWidth="1"/>
    <col min="5409" max="5409" width="17" style="257" customWidth="1"/>
    <col min="5410" max="5410" width="6.28515625" style="257" customWidth="1"/>
    <col min="5411" max="5411" width="0" style="1" hidden="1" customWidth="1"/>
    <col min="5412" max="5412" width="14.28515625" style="257" customWidth="1"/>
    <col min="5413" max="5413" width="7.5703125" style="257" customWidth="1"/>
    <col min="5414" max="5414" width="0" style="1" hidden="1" customWidth="1"/>
    <col min="5415" max="5416" width="14.28515625" style="257" customWidth="1"/>
    <col min="5417" max="5417" width="20.85546875" style="257" customWidth="1"/>
    <col min="5418" max="5418" width="14.42578125" style="257" customWidth="1"/>
    <col min="5419" max="5419" width="15" style="257" customWidth="1"/>
    <col min="5420" max="5420" width="2.7109375" style="257" customWidth="1"/>
    <col min="5421" max="5421" width="11.7109375" style="257" customWidth="1"/>
    <col min="5422" max="5422" width="11.5703125" style="257" customWidth="1"/>
    <col min="5423" max="5423" width="2.28515625" style="257" customWidth="1"/>
    <col min="5424" max="5424" width="41" style="257" customWidth="1"/>
    <col min="5425" max="5425" width="14.28515625" style="257" customWidth="1"/>
    <col min="5426" max="5427" width="11.5703125" style="257" customWidth="1"/>
    <col min="5428" max="5428" width="21.85546875" style="257" customWidth="1"/>
    <col min="5429" max="5620" width="11.42578125" style="257"/>
    <col min="5621" max="5621" width="21.85546875" style="257" customWidth="1"/>
    <col min="5622" max="5622" width="13.85546875" style="257" customWidth="1"/>
    <col min="5623" max="5623" width="38.7109375" style="257" customWidth="1"/>
    <col min="5624" max="5624" width="3" style="257" bestFit="1" customWidth="1"/>
    <col min="5625" max="5625" width="32.28515625" style="257" customWidth="1"/>
    <col min="5626" max="5626" width="46.28515625" style="257" customWidth="1"/>
    <col min="5627" max="5627" width="19" style="257" customWidth="1"/>
    <col min="5628" max="5628" width="0" style="1" hidden="1" customWidth="1"/>
    <col min="5629" max="5629" width="17.7109375" style="257" customWidth="1"/>
    <col min="5630" max="5630" width="0" style="1" hidden="1" customWidth="1"/>
    <col min="5631" max="5631" width="22.28515625" style="257" customWidth="1"/>
    <col min="5632" max="5632" width="5.28515625" style="257" customWidth="1"/>
    <col min="5633" max="5633" width="36.28515625" style="257" customWidth="1"/>
    <col min="5634" max="5634" width="5.7109375" style="257" customWidth="1"/>
    <col min="5635" max="5635" width="0" style="1" hidden="1" customWidth="1"/>
    <col min="5636" max="5636" width="20.7109375" style="257" customWidth="1"/>
    <col min="5637" max="5637" width="4.85546875" style="257" customWidth="1"/>
    <col min="5638" max="5638" width="0" style="1" hidden="1" customWidth="1"/>
    <col min="5639" max="5639" width="24.7109375" style="257" customWidth="1"/>
    <col min="5640" max="5640" width="12.28515625" style="257" customWidth="1"/>
    <col min="5641" max="5641" width="0" style="1" hidden="1" customWidth="1"/>
    <col min="5642" max="5642" width="3.42578125" style="257" customWidth="1"/>
    <col min="5643" max="5643" width="0" style="1" hidden="1" customWidth="1"/>
    <col min="5644" max="5644" width="17.7109375" style="257" customWidth="1"/>
    <col min="5645" max="5645" width="3.42578125" style="257" customWidth="1"/>
    <col min="5646" max="5646" width="0" style="1" hidden="1" customWidth="1"/>
    <col min="5647" max="5647" width="23.7109375" style="257" customWidth="1"/>
    <col min="5648" max="5648" width="10" style="257" customWidth="1"/>
    <col min="5649" max="5649" width="0" style="1" hidden="1" customWidth="1"/>
    <col min="5650" max="5651" width="14.7109375" style="257" customWidth="1"/>
    <col min="5652" max="5652" width="12.85546875" style="257" customWidth="1"/>
    <col min="5653" max="5653" width="3.28515625" style="257" customWidth="1"/>
    <col min="5654" max="5654" width="30.28515625" style="257" customWidth="1"/>
    <col min="5655" max="5655" width="5" style="257" customWidth="1"/>
    <col min="5656" max="5656" width="0" style="1" hidden="1" customWidth="1"/>
    <col min="5657" max="5657" width="14.28515625" style="257" customWidth="1"/>
    <col min="5658" max="5658" width="5.7109375" style="257" customWidth="1"/>
    <col min="5659" max="5659" width="0" style="1" hidden="1" customWidth="1"/>
    <col min="5660" max="5660" width="17.28515625" style="257" customWidth="1"/>
    <col min="5661" max="5661" width="12.7109375" style="257" customWidth="1"/>
    <col min="5662" max="5662" width="0" style="1" hidden="1" customWidth="1"/>
    <col min="5663" max="5663" width="5.28515625" style="257" customWidth="1"/>
    <col min="5664" max="5664" width="0" style="1" hidden="1" customWidth="1"/>
    <col min="5665" max="5665" width="17" style="257" customWidth="1"/>
    <col min="5666" max="5666" width="6.28515625" style="257" customWidth="1"/>
    <col min="5667" max="5667" width="0" style="1" hidden="1" customWidth="1"/>
    <col min="5668" max="5668" width="14.28515625" style="257" customWidth="1"/>
    <col min="5669" max="5669" width="7.5703125" style="257" customWidth="1"/>
    <col min="5670" max="5670" width="0" style="1" hidden="1" customWidth="1"/>
    <col min="5671" max="5672" width="14.28515625" style="257" customWidth="1"/>
    <col min="5673" max="5673" width="20.85546875" style="257" customWidth="1"/>
    <col min="5674" max="5674" width="14.42578125" style="257" customWidth="1"/>
    <col min="5675" max="5675" width="15" style="257" customWidth="1"/>
    <col min="5676" max="5676" width="2.7109375" style="257" customWidth="1"/>
    <col min="5677" max="5677" width="11.7109375" style="257" customWidth="1"/>
    <col min="5678" max="5678" width="11.5703125" style="257" customWidth="1"/>
    <col min="5679" max="5679" width="2.28515625" style="257" customWidth="1"/>
    <col min="5680" max="5680" width="41" style="257" customWidth="1"/>
    <col min="5681" max="5681" width="14.28515625" style="257" customWidth="1"/>
    <col min="5682" max="5683" width="11.5703125" style="257" customWidth="1"/>
    <col min="5684" max="5684" width="21.85546875" style="257" customWidth="1"/>
    <col min="5685" max="5876" width="11.42578125" style="257"/>
    <col min="5877" max="5877" width="21.85546875" style="257" customWidth="1"/>
    <col min="5878" max="5878" width="13.85546875" style="257" customWidth="1"/>
    <col min="5879" max="5879" width="38.7109375" style="257" customWidth="1"/>
    <col min="5880" max="5880" width="3" style="257" bestFit="1" customWidth="1"/>
    <col min="5881" max="5881" width="32.28515625" style="257" customWidth="1"/>
    <col min="5882" max="5882" width="46.28515625" style="257" customWidth="1"/>
    <col min="5883" max="5883" width="19" style="257" customWidth="1"/>
    <col min="5884" max="5884" width="0" style="1" hidden="1" customWidth="1"/>
    <col min="5885" max="5885" width="17.7109375" style="257" customWidth="1"/>
    <col min="5886" max="5886" width="0" style="1" hidden="1" customWidth="1"/>
    <col min="5887" max="5887" width="22.28515625" style="257" customWidth="1"/>
    <col min="5888" max="5888" width="5.28515625" style="257" customWidth="1"/>
    <col min="5889" max="5889" width="36.28515625" style="257" customWidth="1"/>
    <col min="5890" max="5890" width="5.7109375" style="257" customWidth="1"/>
    <col min="5891" max="5891" width="0" style="1" hidden="1" customWidth="1"/>
    <col min="5892" max="5892" width="20.7109375" style="257" customWidth="1"/>
    <col min="5893" max="5893" width="4.85546875" style="257" customWidth="1"/>
    <col min="5894" max="5894" width="0" style="1" hidden="1" customWidth="1"/>
    <col min="5895" max="5895" width="24.7109375" style="257" customWidth="1"/>
    <col min="5896" max="5896" width="12.28515625" style="257" customWidth="1"/>
    <col min="5897" max="5897" width="0" style="1" hidden="1" customWidth="1"/>
    <col min="5898" max="5898" width="3.42578125" style="257" customWidth="1"/>
    <col min="5899" max="5899" width="0" style="1" hidden="1" customWidth="1"/>
    <col min="5900" max="5900" width="17.7109375" style="257" customWidth="1"/>
    <col min="5901" max="5901" width="3.42578125" style="257" customWidth="1"/>
    <col min="5902" max="5902" width="0" style="1" hidden="1" customWidth="1"/>
    <col min="5903" max="5903" width="23.7109375" style="257" customWidth="1"/>
    <col min="5904" max="5904" width="10" style="257" customWidth="1"/>
    <col min="5905" max="5905" width="0" style="1" hidden="1" customWidth="1"/>
    <col min="5906" max="5907" width="14.7109375" style="257" customWidth="1"/>
    <col min="5908" max="5908" width="12.85546875" style="257" customWidth="1"/>
    <col min="5909" max="5909" width="3.28515625" style="257" customWidth="1"/>
    <col min="5910" max="5910" width="30.28515625" style="257" customWidth="1"/>
    <col min="5911" max="5911" width="5" style="257" customWidth="1"/>
    <col min="5912" max="5912" width="0" style="1" hidden="1" customWidth="1"/>
    <col min="5913" max="5913" width="14.28515625" style="257" customWidth="1"/>
    <col min="5914" max="5914" width="5.7109375" style="257" customWidth="1"/>
    <col min="5915" max="5915" width="0" style="1" hidden="1" customWidth="1"/>
    <col min="5916" max="5916" width="17.28515625" style="257" customWidth="1"/>
    <col min="5917" max="5917" width="12.7109375" style="257" customWidth="1"/>
    <col min="5918" max="5918" width="0" style="1" hidden="1" customWidth="1"/>
    <col min="5919" max="5919" width="5.28515625" style="257" customWidth="1"/>
    <col min="5920" max="5920" width="0" style="1" hidden="1" customWidth="1"/>
    <col min="5921" max="5921" width="17" style="257" customWidth="1"/>
    <col min="5922" max="5922" width="6.28515625" style="257" customWidth="1"/>
    <col min="5923" max="5923" width="0" style="1" hidden="1" customWidth="1"/>
    <col min="5924" max="5924" width="14.28515625" style="257" customWidth="1"/>
    <col min="5925" max="5925" width="7.5703125" style="257" customWidth="1"/>
    <col min="5926" max="5926" width="0" style="1" hidden="1" customWidth="1"/>
    <col min="5927" max="5928" width="14.28515625" style="257" customWidth="1"/>
    <col min="5929" max="5929" width="20.85546875" style="257" customWidth="1"/>
    <col min="5930" max="5930" width="14.42578125" style="257" customWidth="1"/>
    <col min="5931" max="5931" width="15" style="257" customWidth="1"/>
    <col min="5932" max="5932" width="2.7109375" style="257" customWidth="1"/>
    <col min="5933" max="5933" width="11.7109375" style="257" customWidth="1"/>
    <col min="5934" max="5934" width="11.5703125" style="257" customWidth="1"/>
    <col min="5935" max="5935" width="2.28515625" style="257" customWidth="1"/>
    <col min="5936" max="5936" width="41" style="257" customWidth="1"/>
    <col min="5937" max="5937" width="14.28515625" style="257" customWidth="1"/>
    <col min="5938" max="5939" width="11.5703125" style="257" customWidth="1"/>
    <col min="5940" max="5940" width="21.85546875" style="257" customWidth="1"/>
    <col min="5941" max="6132" width="11.42578125" style="257"/>
    <col min="6133" max="6133" width="21.85546875" style="257" customWidth="1"/>
    <col min="6134" max="6134" width="13.85546875" style="257" customWidth="1"/>
    <col min="6135" max="6135" width="38.7109375" style="257" customWidth="1"/>
    <col min="6136" max="6136" width="3" style="257" bestFit="1" customWidth="1"/>
    <col min="6137" max="6137" width="32.28515625" style="257" customWidth="1"/>
    <col min="6138" max="6138" width="46.28515625" style="257" customWidth="1"/>
    <col min="6139" max="6139" width="19" style="257" customWidth="1"/>
    <col min="6140" max="6140" width="0" style="1" hidden="1" customWidth="1"/>
    <col min="6141" max="6141" width="17.7109375" style="257" customWidth="1"/>
    <col min="6142" max="6142" width="0" style="1" hidden="1" customWidth="1"/>
    <col min="6143" max="6143" width="22.28515625" style="257" customWidth="1"/>
    <col min="6144" max="6144" width="5.28515625" style="257" customWidth="1"/>
    <col min="6145" max="6145" width="36.28515625" style="257" customWidth="1"/>
    <col min="6146" max="6146" width="5.7109375" style="257" customWidth="1"/>
    <col min="6147" max="6147" width="0" style="1" hidden="1" customWidth="1"/>
    <col min="6148" max="6148" width="20.7109375" style="257" customWidth="1"/>
    <col min="6149" max="6149" width="4.85546875" style="257" customWidth="1"/>
    <col min="6150" max="6150" width="0" style="1" hidden="1" customWidth="1"/>
    <col min="6151" max="6151" width="24.7109375" style="257" customWidth="1"/>
    <col min="6152" max="6152" width="12.28515625" style="257" customWidth="1"/>
    <col min="6153" max="6153" width="0" style="1" hidden="1" customWidth="1"/>
    <col min="6154" max="6154" width="3.42578125" style="257" customWidth="1"/>
    <col min="6155" max="6155" width="0" style="1" hidden="1" customWidth="1"/>
    <col min="6156" max="6156" width="17.7109375" style="257" customWidth="1"/>
    <col min="6157" max="6157" width="3.42578125" style="257" customWidth="1"/>
    <col min="6158" max="6158" width="0" style="1" hidden="1" customWidth="1"/>
    <col min="6159" max="6159" width="23.7109375" style="257" customWidth="1"/>
    <col min="6160" max="6160" width="10" style="257" customWidth="1"/>
    <col min="6161" max="6161" width="0" style="1" hidden="1" customWidth="1"/>
    <col min="6162" max="6163" width="14.7109375" style="257" customWidth="1"/>
    <col min="6164" max="6164" width="12.85546875" style="257" customWidth="1"/>
    <col min="6165" max="6165" width="3.28515625" style="257" customWidth="1"/>
    <col min="6166" max="6166" width="30.28515625" style="257" customWidth="1"/>
    <col min="6167" max="6167" width="5" style="257" customWidth="1"/>
    <col min="6168" max="6168" width="0" style="1" hidden="1" customWidth="1"/>
    <col min="6169" max="6169" width="14.28515625" style="257" customWidth="1"/>
    <col min="6170" max="6170" width="5.7109375" style="257" customWidth="1"/>
    <col min="6171" max="6171" width="0" style="1" hidden="1" customWidth="1"/>
    <col min="6172" max="6172" width="17.28515625" style="257" customWidth="1"/>
    <col min="6173" max="6173" width="12.7109375" style="257" customWidth="1"/>
    <col min="6174" max="6174" width="0" style="1" hidden="1" customWidth="1"/>
    <col min="6175" max="6175" width="5.28515625" style="257" customWidth="1"/>
    <col min="6176" max="6176" width="0" style="1" hidden="1" customWidth="1"/>
    <col min="6177" max="6177" width="17" style="257" customWidth="1"/>
    <col min="6178" max="6178" width="6.28515625" style="257" customWidth="1"/>
    <col min="6179" max="6179" width="0" style="1" hidden="1" customWidth="1"/>
    <col min="6180" max="6180" width="14.28515625" style="257" customWidth="1"/>
    <col min="6181" max="6181" width="7.5703125" style="257" customWidth="1"/>
    <col min="6182" max="6182" width="0" style="1" hidden="1" customWidth="1"/>
    <col min="6183" max="6184" width="14.28515625" style="257" customWidth="1"/>
    <col min="6185" max="6185" width="20.85546875" style="257" customWidth="1"/>
    <col min="6186" max="6186" width="14.42578125" style="257" customWidth="1"/>
    <col min="6187" max="6187" width="15" style="257" customWidth="1"/>
    <col min="6188" max="6188" width="2.7109375" style="257" customWidth="1"/>
    <col min="6189" max="6189" width="11.7109375" style="257" customWidth="1"/>
    <col min="6190" max="6190" width="11.5703125" style="257" customWidth="1"/>
    <col min="6191" max="6191" width="2.28515625" style="257" customWidth="1"/>
    <col min="6192" max="6192" width="41" style="257" customWidth="1"/>
    <col min="6193" max="6193" width="14.28515625" style="257" customWidth="1"/>
    <col min="6194" max="6195" width="11.5703125" style="257" customWidth="1"/>
    <col min="6196" max="6196" width="21.85546875" style="257" customWidth="1"/>
    <col min="6197" max="6388" width="11.42578125" style="257"/>
    <col min="6389" max="6389" width="21.85546875" style="257" customWidth="1"/>
    <col min="6390" max="6390" width="13.85546875" style="257" customWidth="1"/>
    <col min="6391" max="6391" width="38.7109375" style="257" customWidth="1"/>
    <col min="6392" max="6392" width="3" style="257" bestFit="1" customWidth="1"/>
    <col min="6393" max="6393" width="32.28515625" style="257" customWidth="1"/>
    <col min="6394" max="6394" width="46.28515625" style="257" customWidth="1"/>
    <col min="6395" max="6395" width="19" style="257" customWidth="1"/>
    <col min="6396" max="6396" width="0" style="1" hidden="1" customWidth="1"/>
    <col min="6397" max="6397" width="17.7109375" style="257" customWidth="1"/>
    <col min="6398" max="6398" width="0" style="1" hidden="1" customWidth="1"/>
    <col min="6399" max="6399" width="22.28515625" style="257" customWidth="1"/>
    <col min="6400" max="6400" width="5.28515625" style="257" customWidth="1"/>
    <col min="6401" max="6401" width="36.28515625" style="257" customWidth="1"/>
    <col min="6402" max="6402" width="5.7109375" style="257" customWidth="1"/>
    <col min="6403" max="6403" width="0" style="1" hidden="1" customWidth="1"/>
    <col min="6404" max="6404" width="20.7109375" style="257" customWidth="1"/>
    <col min="6405" max="6405" width="4.85546875" style="257" customWidth="1"/>
    <col min="6406" max="6406" width="0" style="1" hidden="1" customWidth="1"/>
    <col min="6407" max="6407" width="24.7109375" style="257" customWidth="1"/>
    <col min="6408" max="6408" width="12.28515625" style="257" customWidth="1"/>
    <col min="6409" max="6409" width="0" style="1" hidden="1" customWidth="1"/>
    <col min="6410" max="6410" width="3.42578125" style="257" customWidth="1"/>
    <col min="6411" max="6411" width="0" style="1" hidden="1" customWidth="1"/>
    <col min="6412" max="6412" width="17.7109375" style="257" customWidth="1"/>
    <col min="6413" max="6413" width="3.42578125" style="257" customWidth="1"/>
    <col min="6414" max="6414" width="0" style="1" hidden="1" customWidth="1"/>
    <col min="6415" max="6415" width="23.7109375" style="257" customWidth="1"/>
    <col min="6416" max="6416" width="10" style="257" customWidth="1"/>
    <col min="6417" max="6417" width="0" style="1" hidden="1" customWidth="1"/>
    <col min="6418" max="6419" width="14.7109375" style="257" customWidth="1"/>
    <col min="6420" max="6420" width="12.85546875" style="257" customWidth="1"/>
    <col min="6421" max="6421" width="3.28515625" style="257" customWidth="1"/>
    <col min="6422" max="6422" width="30.28515625" style="257" customWidth="1"/>
    <col min="6423" max="6423" width="5" style="257" customWidth="1"/>
    <col min="6424" max="6424" width="0" style="1" hidden="1" customWidth="1"/>
    <col min="6425" max="6425" width="14.28515625" style="257" customWidth="1"/>
    <col min="6426" max="6426" width="5.7109375" style="257" customWidth="1"/>
    <col min="6427" max="6427" width="0" style="1" hidden="1" customWidth="1"/>
    <col min="6428" max="6428" width="17.28515625" style="257" customWidth="1"/>
    <col min="6429" max="6429" width="12.7109375" style="257" customWidth="1"/>
    <col min="6430" max="6430" width="0" style="1" hidden="1" customWidth="1"/>
    <col min="6431" max="6431" width="5.28515625" style="257" customWidth="1"/>
    <col min="6432" max="6432" width="0" style="1" hidden="1" customWidth="1"/>
    <col min="6433" max="6433" width="17" style="257" customWidth="1"/>
    <col min="6434" max="6434" width="6.28515625" style="257" customWidth="1"/>
    <col min="6435" max="6435" width="0" style="1" hidden="1" customWidth="1"/>
    <col min="6436" max="6436" width="14.28515625" style="257" customWidth="1"/>
    <col min="6437" max="6437" width="7.5703125" style="257" customWidth="1"/>
    <col min="6438" max="6438" width="0" style="1" hidden="1" customWidth="1"/>
    <col min="6439" max="6440" width="14.28515625" style="257" customWidth="1"/>
    <col min="6441" max="6441" width="20.85546875" style="257" customWidth="1"/>
    <col min="6442" max="6442" width="14.42578125" style="257" customWidth="1"/>
    <col min="6443" max="6443" width="15" style="257" customWidth="1"/>
    <col min="6444" max="6444" width="2.7109375" style="257" customWidth="1"/>
    <col min="6445" max="6445" width="11.7109375" style="257" customWidth="1"/>
    <col min="6446" max="6446" width="11.5703125" style="257" customWidth="1"/>
    <col min="6447" max="6447" width="2.28515625" style="257" customWidth="1"/>
    <col min="6448" max="6448" width="41" style="257" customWidth="1"/>
    <col min="6449" max="6449" width="14.28515625" style="257" customWidth="1"/>
    <col min="6450" max="6451" width="11.5703125" style="257" customWidth="1"/>
    <col min="6452" max="6452" width="21.85546875" style="257" customWidth="1"/>
    <col min="6453" max="6644" width="11.42578125" style="257"/>
    <col min="6645" max="6645" width="21.85546875" style="257" customWidth="1"/>
    <col min="6646" max="6646" width="13.85546875" style="257" customWidth="1"/>
    <col min="6647" max="6647" width="38.7109375" style="257" customWidth="1"/>
    <col min="6648" max="6648" width="3" style="257" bestFit="1" customWidth="1"/>
    <col min="6649" max="6649" width="32.28515625" style="257" customWidth="1"/>
    <col min="6650" max="6650" width="46.28515625" style="257" customWidth="1"/>
    <col min="6651" max="6651" width="19" style="257" customWidth="1"/>
    <col min="6652" max="6652" width="0" style="1" hidden="1" customWidth="1"/>
    <col min="6653" max="6653" width="17.7109375" style="257" customWidth="1"/>
    <col min="6654" max="6654" width="0" style="1" hidden="1" customWidth="1"/>
    <col min="6655" max="6655" width="22.28515625" style="257" customWidth="1"/>
    <col min="6656" max="6656" width="5.28515625" style="257" customWidth="1"/>
    <col min="6657" max="6657" width="36.28515625" style="257" customWidth="1"/>
    <col min="6658" max="6658" width="5.7109375" style="257" customWidth="1"/>
    <col min="6659" max="6659" width="0" style="1" hidden="1" customWidth="1"/>
    <col min="6660" max="6660" width="20.7109375" style="257" customWidth="1"/>
    <col min="6661" max="6661" width="4.85546875" style="257" customWidth="1"/>
    <col min="6662" max="6662" width="0" style="1" hidden="1" customWidth="1"/>
    <col min="6663" max="6663" width="24.7109375" style="257" customWidth="1"/>
    <col min="6664" max="6664" width="12.28515625" style="257" customWidth="1"/>
    <col min="6665" max="6665" width="0" style="1" hidden="1" customWidth="1"/>
    <col min="6666" max="6666" width="3.42578125" style="257" customWidth="1"/>
    <col min="6667" max="6667" width="0" style="1" hidden="1" customWidth="1"/>
    <col min="6668" max="6668" width="17.7109375" style="257" customWidth="1"/>
    <col min="6669" max="6669" width="3.42578125" style="257" customWidth="1"/>
    <col min="6670" max="6670" width="0" style="1" hidden="1" customWidth="1"/>
    <col min="6671" max="6671" width="23.7109375" style="257" customWidth="1"/>
    <col min="6672" max="6672" width="10" style="257" customWidth="1"/>
    <col min="6673" max="6673" width="0" style="1" hidden="1" customWidth="1"/>
    <col min="6674" max="6675" width="14.7109375" style="257" customWidth="1"/>
    <col min="6676" max="6676" width="12.85546875" style="257" customWidth="1"/>
    <col min="6677" max="6677" width="3.28515625" style="257" customWidth="1"/>
    <col min="6678" max="6678" width="30.28515625" style="257" customWidth="1"/>
    <col min="6679" max="6679" width="5" style="257" customWidth="1"/>
    <col min="6680" max="6680" width="0" style="1" hidden="1" customWidth="1"/>
    <col min="6681" max="6681" width="14.28515625" style="257" customWidth="1"/>
    <col min="6682" max="6682" width="5.7109375" style="257" customWidth="1"/>
    <col min="6683" max="6683" width="0" style="1" hidden="1" customWidth="1"/>
    <col min="6684" max="6684" width="17.28515625" style="257" customWidth="1"/>
    <col min="6685" max="6685" width="12.7109375" style="257" customWidth="1"/>
    <col min="6686" max="6686" width="0" style="1" hidden="1" customWidth="1"/>
    <col min="6687" max="6687" width="5.28515625" style="257" customWidth="1"/>
    <col min="6688" max="6688" width="0" style="1" hidden="1" customWidth="1"/>
    <col min="6689" max="6689" width="17" style="257" customWidth="1"/>
    <col min="6690" max="6690" width="6.28515625" style="257" customWidth="1"/>
    <col min="6691" max="6691" width="0" style="1" hidden="1" customWidth="1"/>
    <col min="6692" max="6692" width="14.28515625" style="257" customWidth="1"/>
    <col min="6693" max="6693" width="7.5703125" style="257" customWidth="1"/>
    <col min="6694" max="6694" width="0" style="1" hidden="1" customWidth="1"/>
    <col min="6695" max="6696" width="14.28515625" style="257" customWidth="1"/>
    <col min="6697" max="6697" width="20.85546875" style="257" customWidth="1"/>
    <col min="6698" max="6698" width="14.42578125" style="257" customWidth="1"/>
    <col min="6699" max="6699" width="15" style="257" customWidth="1"/>
    <col min="6700" max="6700" width="2.7109375" style="257" customWidth="1"/>
    <col min="6701" max="6701" width="11.7109375" style="257" customWidth="1"/>
    <col min="6702" max="6702" width="11.5703125" style="257" customWidth="1"/>
    <col min="6703" max="6703" width="2.28515625" style="257" customWidth="1"/>
    <col min="6704" max="6704" width="41" style="257" customWidth="1"/>
    <col min="6705" max="6705" width="14.28515625" style="257" customWidth="1"/>
    <col min="6706" max="6707" width="11.5703125" style="257" customWidth="1"/>
    <col min="6708" max="6708" width="21.85546875" style="257" customWidth="1"/>
    <col min="6709" max="6900" width="11.42578125" style="257"/>
    <col min="6901" max="6901" width="21.85546875" style="257" customWidth="1"/>
    <col min="6902" max="6902" width="13.85546875" style="257" customWidth="1"/>
    <col min="6903" max="6903" width="38.7109375" style="257" customWidth="1"/>
    <col min="6904" max="6904" width="3" style="257" bestFit="1" customWidth="1"/>
    <col min="6905" max="6905" width="32.28515625" style="257" customWidth="1"/>
    <col min="6906" max="6906" width="46.28515625" style="257" customWidth="1"/>
    <col min="6907" max="6907" width="19" style="257" customWidth="1"/>
    <col min="6908" max="6908" width="0" style="1" hidden="1" customWidth="1"/>
    <col min="6909" max="6909" width="17.7109375" style="257" customWidth="1"/>
    <col min="6910" max="6910" width="0" style="1" hidden="1" customWidth="1"/>
    <col min="6911" max="6911" width="22.28515625" style="257" customWidth="1"/>
    <col min="6912" max="6912" width="5.28515625" style="257" customWidth="1"/>
    <col min="6913" max="6913" width="36.28515625" style="257" customWidth="1"/>
    <col min="6914" max="6914" width="5.7109375" style="257" customWidth="1"/>
    <col min="6915" max="6915" width="0" style="1" hidden="1" customWidth="1"/>
    <col min="6916" max="6916" width="20.7109375" style="257" customWidth="1"/>
    <col min="6917" max="6917" width="4.85546875" style="257" customWidth="1"/>
    <col min="6918" max="6918" width="0" style="1" hidden="1" customWidth="1"/>
    <col min="6919" max="6919" width="24.7109375" style="257" customWidth="1"/>
    <col min="6920" max="6920" width="12.28515625" style="257" customWidth="1"/>
    <col min="6921" max="6921" width="0" style="1" hidden="1" customWidth="1"/>
    <col min="6922" max="6922" width="3.42578125" style="257" customWidth="1"/>
    <col min="6923" max="6923" width="0" style="1" hidden="1" customWidth="1"/>
    <col min="6924" max="6924" width="17.7109375" style="257" customWidth="1"/>
    <col min="6925" max="6925" width="3.42578125" style="257" customWidth="1"/>
    <col min="6926" max="6926" width="0" style="1" hidden="1" customWidth="1"/>
    <col min="6927" max="6927" width="23.7109375" style="257" customWidth="1"/>
    <col min="6928" max="6928" width="10" style="257" customWidth="1"/>
    <col min="6929" max="6929" width="0" style="1" hidden="1" customWidth="1"/>
    <col min="6930" max="6931" width="14.7109375" style="257" customWidth="1"/>
    <col min="6932" max="6932" width="12.85546875" style="257" customWidth="1"/>
    <col min="6933" max="6933" width="3.28515625" style="257" customWidth="1"/>
    <col min="6934" max="6934" width="30.28515625" style="257" customWidth="1"/>
    <col min="6935" max="6935" width="5" style="257" customWidth="1"/>
    <col min="6936" max="6936" width="0" style="1" hidden="1" customWidth="1"/>
    <col min="6937" max="6937" width="14.28515625" style="257" customWidth="1"/>
    <col min="6938" max="6938" width="5.7109375" style="257" customWidth="1"/>
    <col min="6939" max="6939" width="0" style="1" hidden="1" customWidth="1"/>
    <col min="6940" max="6940" width="17.28515625" style="257" customWidth="1"/>
    <col min="6941" max="6941" width="12.7109375" style="257" customWidth="1"/>
    <col min="6942" max="6942" width="0" style="1" hidden="1" customWidth="1"/>
    <col min="6943" max="6943" width="5.28515625" style="257" customWidth="1"/>
    <col min="6944" max="6944" width="0" style="1" hidden="1" customWidth="1"/>
    <col min="6945" max="6945" width="17" style="257" customWidth="1"/>
    <col min="6946" max="6946" width="6.28515625" style="257" customWidth="1"/>
    <col min="6947" max="6947" width="0" style="1" hidden="1" customWidth="1"/>
    <col min="6948" max="6948" width="14.28515625" style="257" customWidth="1"/>
    <col min="6949" max="6949" width="7.5703125" style="257" customWidth="1"/>
    <col min="6950" max="6950" width="0" style="1" hidden="1" customWidth="1"/>
    <col min="6951" max="6952" width="14.28515625" style="257" customWidth="1"/>
    <col min="6953" max="6953" width="20.85546875" style="257" customWidth="1"/>
    <col min="6954" max="6954" width="14.42578125" style="257" customWidth="1"/>
    <col min="6955" max="6955" width="15" style="257" customWidth="1"/>
    <col min="6956" max="6956" width="2.7109375" style="257" customWidth="1"/>
    <col min="6957" max="6957" width="11.7109375" style="257" customWidth="1"/>
    <col min="6958" max="6958" width="11.5703125" style="257" customWidth="1"/>
    <col min="6959" max="6959" width="2.28515625" style="257" customWidth="1"/>
    <col min="6960" max="6960" width="41" style="257" customWidth="1"/>
    <col min="6961" max="6961" width="14.28515625" style="257" customWidth="1"/>
    <col min="6962" max="6963" width="11.5703125" style="257" customWidth="1"/>
    <col min="6964" max="6964" width="21.85546875" style="257" customWidth="1"/>
    <col min="6965" max="7156" width="11.42578125" style="257"/>
    <col min="7157" max="7157" width="21.85546875" style="257" customWidth="1"/>
    <col min="7158" max="7158" width="13.85546875" style="257" customWidth="1"/>
    <col min="7159" max="7159" width="38.7109375" style="257" customWidth="1"/>
    <col min="7160" max="7160" width="3" style="257" bestFit="1" customWidth="1"/>
    <col min="7161" max="7161" width="32.28515625" style="257" customWidth="1"/>
    <col min="7162" max="7162" width="46.28515625" style="257" customWidth="1"/>
    <col min="7163" max="7163" width="19" style="257" customWidth="1"/>
    <col min="7164" max="7164" width="0" style="1" hidden="1" customWidth="1"/>
    <col min="7165" max="7165" width="17.7109375" style="257" customWidth="1"/>
    <col min="7166" max="7166" width="0" style="1" hidden="1" customWidth="1"/>
    <col min="7167" max="7167" width="22.28515625" style="257" customWidth="1"/>
    <col min="7168" max="7168" width="5.28515625" style="257" customWidth="1"/>
    <col min="7169" max="7169" width="36.28515625" style="257" customWidth="1"/>
    <col min="7170" max="7170" width="5.7109375" style="257" customWidth="1"/>
    <col min="7171" max="7171" width="0" style="1" hidden="1" customWidth="1"/>
    <col min="7172" max="7172" width="20.7109375" style="257" customWidth="1"/>
    <col min="7173" max="7173" width="4.85546875" style="257" customWidth="1"/>
    <col min="7174" max="7174" width="0" style="1" hidden="1" customWidth="1"/>
    <col min="7175" max="7175" width="24.7109375" style="257" customWidth="1"/>
    <col min="7176" max="7176" width="12.28515625" style="257" customWidth="1"/>
    <col min="7177" max="7177" width="0" style="1" hidden="1" customWidth="1"/>
    <col min="7178" max="7178" width="3.42578125" style="257" customWidth="1"/>
    <col min="7179" max="7179" width="0" style="1" hidden="1" customWidth="1"/>
    <col min="7180" max="7180" width="17.7109375" style="257" customWidth="1"/>
    <col min="7181" max="7181" width="3.42578125" style="257" customWidth="1"/>
    <col min="7182" max="7182" width="0" style="1" hidden="1" customWidth="1"/>
    <col min="7183" max="7183" width="23.7109375" style="257" customWidth="1"/>
    <col min="7184" max="7184" width="10" style="257" customWidth="1"/>
    <col min="7185" max="7185" width="0" style="1" hidden="1" customWidth="1"/>
    <col min="7186" max="7187" width="14.7109375" style="257" customWidth="1"/>
    <col min="7188" max="7188" width="12.85546875" style="257" customWidth="1"/>
    <col min="7189" max="7189" width="3.28515625" style="257" customWidth="1"/>
    <col min="7190" max="7190" width="30.28515625" style="257" customWidth="1"/>
    <col min="7191" max="7191" width="5" style="257" customWidth="1"/>
    <col min="7192" max="7192" width="0" style="1" hidden="1" customWidth="1"/>
    <col min="7193" max="7193" width="14.28515625" style="257" customWidth="1"/>
    <col min="7194" max="7194" width="5.7109375" style="257" customWidth="1"/>
    <col min="7195" max="7195" width="0" style="1" hidden="1" customWidth="1"/>
    <col min="7196" max="7196" width="17.28515625" style="257" customWidth="1"/>
    <col min="7197" max="7197" width="12.7109375" style="257" customWidth="1"/>
    <col min="7198" max="7198" width="0" style="1" hidden="1" customWidth="1"/>
    <col min="7199" max="7199" width="5.28515625" style="257" customWidth="1"/>
    <col min="7200" max="7200" width="0" style="1" hidden="1" customWidth="1"/>
    <col min="7201" max="7201" width="17" style="257" customWidth="1"/>
    <col min="7202" max="7202" width="6.28515625" style="257" customWidth="1"/>
    <col min="7203" max="7203" width="0" style="1" hidden="1" customWidth="1"/>
    <col min="7204" max="7204" width="14.28515625" style="257" customWidth="1"/>
    <col min="7205" max="7205" width="7.5703125" style="257" customWidth="1"/>
    <col min="7206" max="7206" width="0" style="1" hidden="1" customWidth="1"/>
    <col min="7207" max="7208" width="14.28515625" style="257" customWidth="1"/>
    <col min="7209" max="7209" width="20.85546875" style="257" customWidth="1"/>
    <col min="7210" max="7210" width="14.42578125" style="257" customWidth="1"/>
    <col min="7211" max="7211" width="15" style="257" customWidth="1"/>
    <col min="7212" max="7212" width="2.7109375" style="257" customWidth="1"/>
    <col min="7213" max="7213" width="11.7109375" style="257" customWidth="1"/>
    <col min="7214" max="7214" width="11.5703125" style="257" customWidth="1"/>
    <col min="7215" max="7215" width="2.28515625" style="257" customWidth="1"/>
    <col min="7216" max="7216" width="41" style="257" customWidth="1"/>
    <col min="7217" max="7217" width="14.28515625" style="257" customWidth="1"/>
    <col min="7218" max="7219" width="11.5703125" style="257" customWidth="1"/>
    <col min="7220" max="7220" width="21.85546875" style="257" customWidth="1"/>
    <col min="7221" max="7412" width="11.42578125" style="257"/>
    <col min="7413" max="7413" width="21.85546875" style="257" customWidth="1"/>
    <col min="7414" max="7414" width="13.85546875" style="257" customWidth="1"/>
    <col min="7415" max="7415" width="38.7109375" style="257" customWidth="1"/>
    <col min="7416" max="7416" width="3" style="257" bestFit="1" customWidth="1"/>
    <col min="7417" max="7417" width="32.28515625" style="257" customWidth="1"/>
    <col min="7418" max="7418" width="46.28515625" style="257" customWidth="1"/>
    <col min="7419" max="7419" width="19" style="257" customWidth="1"/>
    <col min="7420" max="7420" width="0" style="1" hidden="1" customWidth="1"/>
    <col min="7421" max="7421" width="17.7109375" style="257" customWidth="1"/>
    <col min="7422" max="7422" width="0" style="1" hidden="1" customWidth="1"/>
    <col min="7423" max="7423" width="22.28515625" style="257" customWidth="1"/>
    <col min="7424" max="7424" width="5.28515625" style="257" customWidth="1"/>
    <col min="7425" max="7425" width="36.28515625" style="257" customWidth="1"/>
    <col min="7426" max="7426" width="5.7109375" style="257" customWidth="1"/>
    <col min="7427" max="7427" width="0" style="1" hidden="1" customWidth="1"/>
    <col min="7428" max="7428" width="20.7109375" style="257" customWidth="1"/>
    <col min="7429" max="7429" width="4.85546875" style="257" customWidth="1"/>
    <col min="7430" max="7430" width="0" style="1" hidden="1" customWidth="1"/>
    <col min="7431" max="7431" width="24.7109375" style="257" customWidth="1"/>
    <col min="7432" max="7432" width="12.28515625" style="257" customWidth="1"/>
    <col min="7433" max="7433" width="0" style="1" hidden="1" customWidth="1"/>
    <col min="7434" max="7434" width="3.42578125" style="257" customWidth="1"/>
    <col min="7435" max="7435" width="0" style="1" hidden="1" customWidth="1"/>
    <col min="7436" max="7436" width="17.7109375" style="257" customWidth="1"/>
    <col min="7437" max="7437" width="3.42578125" style="257" customWidth="1"/>
    <col min="7438" max="7438" width="0" style="1" hidden="1" customWidth="1"/>
    <col min="7439" max="7439" width="23.7109375" style="257" customWidth="1"/>
    <col min="7440" max="7440" width="10" style="257" customWidth="1"/>
    <col min="7441" max="7441" width="0" style="1" hidden="1" customWidth="1"/>
    <col min="7442" max="7443" width="14.7109375" style="257" customWidth="1"/>
    <col min="7444" max="7444" width="12.85546875" style="257" customWidth="1"/>
    <col min="7445" max="7445" width="3.28515625" style="257" customWidth="1"/>
    <col min="7446" max="7446" width="30.28515625" style="257" customWidth="1"/>
    <col min="7447" max="7447" width="5" style="257" customWidth="1"/>
    <col min="7448" max="7448" width="0" style="1" hidden="1" customWidth="1"/>
    <col min="7449" max="7449" width="14.28515625" style="257" customWidth="1"/>
    <col min="7450" max="7450" width="5.7109375" style="257" customWidth="1"/>
    <col min="7451" max="7451" width="0" style="1" hidden="1" customWidth="1"/>
    <col min="7452" max="7452" width="17.28515625" style="257" customWidth="1"/>
    <col min="7453" max="7453" width="12.7109375" style="257" customWidth="1"/>
    <col min="7454" max="7454" width="0" style="1" hidden="1" customWidth="1"/>
    <col min="7455" max="7455" width="5.28515625" style="257" customWidth="1"/>
    <col min="7456" max="7456" width="0" style="1" hidden="1" customWidth="1"/>
    <col min="7457" max="7457" width="17" style="257" customWidth="1"/>
    <col min="7458" max="7458" width="6.28515625" style="257" customWidth="1"/>
    <col min="7459" max="7459" width="0" style="1" hidden="1" customWidth="1"/>
    <col min="7460" max="7460" width="14.28515625" style="257" customWidth="1"/>
    <col min="7461" max="7461" width="7.5703125" style="257" customWidth="1"/>
    <col min="7462" max="7462" width="0" style="1" hidden="1" customWidth="1"/>
    <col min="7463" max="7464" width="14.28515625" style="257" customWidth="1"/>
    <col min="7465" max="7465" width="20.85546875" style="257" customWidth="1"/>
    <col min="7466" max="7466" width="14.42578125" style="257" customWidth="1"/>
    <col min="7467" max="7467" width="15" style="257" customWidth="1"/>
    <col min="7468" max="7468" width="2.7109375" style="257" customWidth="1"/>
    <col min="7469" max="7469" width="11.7109375" style="257" customWidth="1"/>
    <col min="7470" max="7470" width="11.5703125" style="257" customWidth="1"/>
    <col min="7471" max="7471" width="2.28515625" style="257" customWidth="1"/>
    <col min="7472" max="7472" width="41" style="257" customWidth="1"/>
    <col min="7473" max="7473" width="14.28515625" style="257" customWidth="1"/>
    <col min="7474" max="7475" width="11.5703125" style="257" customWidth="1"/>
    <col min="7476" max="7476" width="21.85546875" style="257" customWidth="1"/>
    <col min="7477" max="7668" width="11.42578125" style="257"/>
    <col min="7669" max="7669" width="21.85546875" style="257" customWidth="1"/>
    <col min="7670" max="7670" width="13.85546875" style="257" customWidth="1"/>
    <col min="7671" max="7671" width="38.7109375" style="257" customWidth="1"/>
    <col min="7672" max="7672" width="3" style="257" bestFit="1" customWidth="1"/>
    <col min="7673" max="7673" width="32.28515625" style="257" customWidth="1"/>
    <col min="7674" max="7674" width="46.28515625" style="257" customWidth="1"/>
    <col min="7675" max="7675" width="19" style="257" customWidth="1"/>
    <col min="7676" max="7676" width="0" style="1" hidden="1" customWidth="1"/>
    <col min="7677" max="7677" width="17.7109375" style="257" customWidth="1"/>
    <col min="7678" max="7678" width="0" style="1" hidden="1" customWidth="1"/>
    <col min="7679" max="7679" width="22.28515625" style="257" customWidth="1"/>
    <col min="7680" max="7680" width="5.28515625" style="257" customWidth="1"/>
    <col min="7681" max="7681" width="36.28515625" style="257" customWidth="1"/>
    <col min="7682" max="7682" width="5.7109375" style="257" customWidth="1"/>
    <col min="7683" max="7683" width="0" style="1" hidden="1" customWidth="1"/>
    <col min="7684" max="7684" width="20.7109375" style="257" customWidth="1"/>
    <col min="7685" max="7685" width="4.85546875" style="257" customWidth="1"/>
    <col min="7686" max="7686" width="0" style="1" hidden="1" customWidth="1"/>
    <col min="7687" max="7687" width="24.7109375" style="257" customWidth="1"/>
    <col min="7688" max="7688" width="12.28515625" style="257" customWidth="1"/>
    <col min="7689" max="7689" width="0" style="1" hidden="1" customWidth="1"/>
    <col min="7690" max="7690" width="3.42578125" style="257" customWidth="1"/>
    <col min="7691" max="7691" width="0" style="1" hidden="1" customWidth="1"/>
    <col min="7692" max="7692" width="17.7109375" style="257" customWidth="1"/>
    <col min="7693" max="7693" width="3.42578125" style="257" customWidth="1"/>
    <col min="7694" max="7694" width="0" style="1" hidden="1" customWidth="1"/>
    <col min="7695" max="7695" width="23.7109375" style="257" customWidth="1"/>
    <col min="7696" max="7696" width="10" style="257" customWidth="1"/>
    <col min="7697" max="7697" width="0" style="1" hidden="1" customWidth="1"/>
    <col min="7698" max="7699" width="14.7109375" style="257" customWidth="1"/>
    <col min="7700" max="7700" width="12.85546875" style="257" customWidth="1"/>
    <col min="7701" max="7701" width="3.28515625" style="257" customWidth="1"/>
    <col min="7702" max="7702" width="30.28515625" style="257" customWidth="1"/>
    <col min="7703" max="7703" width="5" style="257" customWidth="1"/>
    <col min="7704" max="7704" width="0" style="1" hidden="1" customWidth="1"/>
    <col min="7705" max="7705" width="14.28515625" style="257" customWidth="1"/>
    <col min="7706" max="7706" width="5.7109375" style="257" customWidth="1"/>
    <col min="7707" max="7707" width="0" style="1" hidden="1" customWidth="1"/>
    <col min="7708" max="7708" width="17.28515625" style="257" customWidth="1"/>
    <col min="7709" max="7709" width="12.7109375" style="257" customWidth="1"/>
    <col min="7710" max="7710" width="0" style="1" hidden="1" customWidth="1"/>
    <col min="7711" max="7711" width="5.28515625" style="257" customWidth="1"/>
    <col min="7712" max="7712" width="0" style="1" hidden="1" customWidth="1"/>
    <col min="7713" max="7713" width="17" style="257" customWidth="1"/>
    <col min="7714" max="7714" width="6.28515625" style="257" customWidth="1"/>
    <col min="7715" max="7715" width="0" style="1" hidden="1" customWidth="1"/>
    <col min="7716" max="7716" width="14.28515625" style="257" customWidth="1"/>
    <col min="7717" max="7717" width="7.5703125" style="257" customWidth="1"/>
    <col min="7718" max="7718" width="0" style="1" hidden="1" customWidth="1"/>
    <col min="7719" max="7720" width="14.28515625" style="257" customWidth="1"/>
    <col min="7721" max="7721" width="20.85546875" style="257" customWidth="1"/>
    <col min="7722" max="7722" width="14.42578125" style="257" customWidth="1"/>
    <col min="7723" max="7723" width="15" style="257" customWidth="1"/>
    <col min="7724" max="7724" width="2.7109375" style="257" customWidth="1"/>
    <col min="7725" max="7725" width="11.7109375" style="257" customWidth="1"/>
    <col min="7726" max="7726" width="11.5703125" style="257" customWidth="1"/>
    <col min="7727" max="7727" width="2.28515625" style="257" customWidth="1"/>
    <col min="7728" max="7728" width="41" style="257" customWidth="1"/>
    <col min="7729" max="7729" width="14.28515625" style="257" customWidth="1"/>
    <col min="7730" max="7731" width="11.5703125" style="257" customWidth="1"/>
    <col min="7732" max="7732" width="21.85546875" style="257" customWidth="1"/>
    <col min="7733" max="7924" width="11.42578125" style="257"/>
    <col min="7925" max="7925" width="21.85546875" style="257" customWidth="1"/>
    <col min="7926" max="7926" width="13.85546875" style="257" customWidth="1"/>
    <col min="7927" max="7927" width="38.7109375" style="257" customWidth="1"/>
    <col min="7928" max="7928" width="3" style="257" bestFit="1" customWidth="1"/>
    <col min="7929" max="7929" width="32.28515625" style="257" customWidth="1"/>
    <col min="7930" max="7930" width="46.28515625" style="257" customWidth="1"/>
    <col min="7931" max="7931" width="19" style="257" customWidth="1"/>
    <col min="7932" max="7932" width="0" style="1" hidden="1" customWidth="1"/>
    <col min="7933" max="7933" width="17.7109375" style="257" customWidth="1"/>
    <col min="7934" max="7934" width="0" style="1" hidden="1" customWidth="1"/>
    <col min="7935" max="7935" width="22.28515625" style="257" customWidth="1"/>
    <col min="7936" max="7936" width="5.28515625" style="257" customWidth="1"/>
    <col min="7937" max="7937" width="36.28515625" style="257" customWidth="1"/>
    <col min="7938" max="7938" width="5.7109375" style="257" customWidth="1"/>
    <col min="7939" max="7939" width="0" style="1" hidden="1" customWidth="1"/>
    <col min="7940" max="7940" width="20.7109375" style="257" customWidth="1"/>
    <col min="7941" max="7941" width="4.85546875" style="257" customWidth="1"/>
    <col min="7942" max="7942" width="0" style="1" hidden="1" customWidth="1"/>
    <col min="7943" max="7943" width="24.7109375" style="257" customWidth="1"/>
    <col min="7944" max="7944" width="12.28515625" style="257" customWidth="1"/>
    <col min="7945" max="7945" width="0" style="1" hidden="1" customWidth="1"/>
    <col min="7946" max="7946" width="3.42578125" style="257" customWidth="1"/>
    <col min="7947" max="7947" width="0" style="1" hidden="1" customWidth="1"/>
    <col min="7948" max="7948" width="17.7109375" style="257" customWidth="1"/>
    <col min="7949" max="7949" width="3.42578125" style="257" customWidth="1"/>
    <col min="7950" max="7950" width="0" style="1" hidden="1" customWidth="1"/>
    <col min="7951" max="7951" width="23.7109375" style="257" customWidth="1"/>
    <col min="7952" max="7952" width="10" style="257" customWidth="1"/>
    <col min="7953" max="7953" width="0" style="1" hidden="1" customWidth="1"/>
    <col min="7954" max="7955" width="14.7109375" style="257" customWidth="1"/>
    <col min="7956" max="7956" width="12.85546875" style="257" customWidth="1"/>
    <col min="7957" max="7957" width="3.28515625" style="257" customWidth="1"/>
    <col min="7958" max="7958" width="30.28515625" style="257" customWidth="1"/>
    <col min="7959" max="7959" width="5" style="257" customWidth="1"/>
    <col min="7960" max="7960" width="0" style="1" hidden="1" customWidth="1"/>
    <col min="7961" max="7961" width="14.28515625" style="257" customWidth="1"/>
    <col min="7962" max="7962" width="5.7109375" style="257" customWidth="1"/>
    <col min="7963" max="7963" width="0" style="1" hidden="1" customWidth="1"/>
    <col min="7964" max="7964" width="17.28515625" style="257" customWidth="1"/>
    <col min="7965" max="7965" width="12.7109375" style="257" customWidth="1"/>
    <col min="7966" max="7966" width="0" style="1" hidden="1" customWidth="1"/>
    <col min="7967" max="7967" width="5.28515625" style="257" customWidth="1"/>
    <col min="7968" max="7968" width="0" style="1" hidden="1" customWidth="1"/>
    <col min="7969" max="7969" width="17" style="257" customWidth="1"/>
    <col min="7970" max="7970" width="6.28515625" style="257" customWidth="1"/>
    <col min="7971" max="7971" width="0" style="1" hidden="1" customWidth="1"/>
    <col min="7972" max="7972" width="14.28515625" style="257" customWidth="1"/>
    <col min="7973" max="7973" width="7.5703125" style="257" customWidth="1"/>
    <col min="7974" max="7974" width="0" style="1" hidden="1" customWidth="1"/>
    <col min="7975" max="7976" width="14.28515625" style="257" customWidth="1"/>
    <col min="7977" max="7977" width="20.85546875" style="257" customWidth="1"/>
    <col min="7978" max="7978" width="14.42578125" style="257" customWidth="1"/>
    <col min="7979" max="7979" width="15" style="257" customWidth="1"/>
    <col min="7980" max="7980" width="2.7109375" style="257" customWidth="1"/>
    <col min="7981" max="7981" width="11.7109375" style="257" customWidth="1"/>
    <col min="7982" max="7982" width="11.5703125" style="257" customWidth="1"/>
    <col min="7983" max="7983" width="2.28515625" style="257" customWidth="1"/>
    <col min="7984" max="7984" width="41" style="257" customWidth="1"/>
    <col min="7985" max="7985" width="14.28515625" style="257" customWidth="1"/>
    <col min="7986" max="7987" width="11.5703125" style="257" customWidth="1"/>
    <col min="7988" max="7988" width="21.85546875" style="257" customWidth="1"/>
    <col min="7989" max="8180" width="11.42578125" style="257"/>
    <col min="8181" max="8181" width="21.85546875" style="257" customWidth="1"/>
    <col min="8182" max="8182" width="13.85546875" style="257" customWidth="1"/>
    <col min="8183" max="8183" width="38.7109375" style="257" customWidth="1"/>
    <col min="8184" max="8184" width="3" style="257" bestFit="1" customWidth="1"/>
    <col min="8185" max="8185" width="32.28515625" style="257" customWidth="1"/>
    <col min="8186" max="8186" width="46.28515625" style="257" customWidth="1"/>
    <col min="8187" max="8187" width="19" style="257" customWidth="1"/>
    <col min="8188" max="8188" width="0" style="1" hidden="1" customWidth="1"/>
    <col min="8189" max="8189" width="17.7109375" style="257" customWidth="1"/>
    <col min="8190" max="8190" width="0" style="1" hidden="1" customWidth="1"/>
    <col min="8191" max="8191" width="22.28515625" style="257" customWidth="1"/>
    <col min="8192" max="8192" width="5.28515625" style="257" customWidth="1"/>
    <col min="8193" max="8193" width="36.28515625" style="257" customWidth="1"/>
    <col min="8194" max="8194" width="5.7109375" style="257" customWidth="1"/>
    <col min="8195" max="8195" width="0" style="1" hidden="1" customWidth="1"/>
    <col min="8196" max="8196" width="20.7109375" style="257" customWidth="1"/>
    <col min="8197" max="8197" width="4.85546875" style="257" customWidth="1"/>
    <col min="8198" max="8198" width="0" style="1" hidden="1" customWidth="1"/>
    <col min="8199" max="8199" width="24.7109375" style="257" customWidth="1"/>
    <col min="8200" max="8200" width="12.28515625" style="257" customWidth="1"/>
    <col min="8201" max="8201" width="0" style="1" hidden="1" customWidth="1"/>
    <col min="8202" max="8202" width="3.42578125" style="257" customWidth="1"/>
    <col min="8203" max="8203" width="0" style="1" hidden="1" customWidth="1"/>
    <col min="8204" max="8204" width="17.7109375" style="257" customWidth="1"/>
    <col min="8205" max="8205" width="3.42578125" style="257" customWidth="1"/>
    <col min="8206" max="8206" width="0" style="1" hidden="1" customWidth="1"/>
    <col min="8207" max="8207" width="23.7109375" style="257" customWidth="1"/>
    <col min="8208" max="8208" width="10" style="257" customWidth="1"/>
    <col min="8209" max="8209" width="0" style="1" hidden="1" customWidth="1"/>
    <col min="8210" max="8211" width="14.7109375" style="257" customWidth="1"/>
    <col min="8212" max="8212" width="12.85546875" style="257" customWidth="1"/>
    <col min="8213" max="8213" width="3.28515625" style="257" customWidth="1"/>
    <col min="8214" max="8214" width="30.28515625" style="257" customWidth="1"/>
    <col min="8215" max="8215" width="5" style="257" customWidth="1"/>
    <col min="8216" max="8216" width="0" style="1" hidden="1" customWidth="1"/>
    <col min="8217" max="8217" width="14.28515625" style="257" customWidth="1"/>
    <col min="8218" max="8218" width="5.7109375" style="257" customWidth="1"/>
    <col min="8219" max="8219" width="0" style="1" hidden="1" customWidth="1"/>
    <col min="8220" max="8220" width="17.28515625" style="257" customWidth="1"/>
    <col min="8221" max="8221" width="12.7109375" style="257" customWidth="1"/>
    <col min="8222" max="8222" width="0" style="1" hidden="1" customWidth="1"/>
    <col min="8223" max="8223" width="5.28515625" style="257" customWidth="1"/>
    <col min="8224" max="8224" width="0" style="1" hidden="1" customWidth="1"/>
    <col min="8225" max="8225" width="17" style="257" customWidth="1"/>
    <col min="8226" max="8226" width="6.28515625" style="257" customWidth="1"/>
    <col min="8227" max="8227" width="0" style="1" hidden="1" customWidth="1"/>
    <col min="8228" max="8228" width="14.28515625" style="257" customWidth="1"/>
    <col min="8229" max="8229" width="7.5703125" style="257" customWidth="1"/>
    <col min="8230" max="8230" width="0" style="1" hidden="1" customWidth="1"/>
    <col min="8231" max="8232" width="14.28515625" style="257" customWidth="1"/>
    <col min="8233" max="8233" width="20.85546875" style="257" customWidth="1"/>
    <col min="8234" max="8234" width="14.42578125" style="257" customWidth="1"/>
    <col min="8235" max="8235" width="15" style="257" customWidth="1"/>
    <col min="8236" max="8236" width="2.7109375" style="257" customWidth="1"/>
    <col min="8237" max="8237" width="11.7109375" style="257" customWidth="1"/>
    <col min="8238" max="8238" width="11.5703125" style="257" customWidth="1"/>
    <col min="8239" max="8239" width="2.28515625" style="257" customWidth="1"/>
    <col min="8240" max="8240" width="41" style="257" customWidth="1"/>
    <col min="8241" max="8241" width="14.28515625" style="257" customWidth="1"/>
    <col min="8242" max="8243" width="11.5703125" style="257" customWidth="1"/>
    <col min="8244" max="8244" width="21.85546875" style="257" customWidth="1"/>
    <col min="8245" max="8436" width="11.42578125" style="257"/>
    <col min="8437" max="8437" width="21.85546875" style="257" customWidth="1"/>
    <col min="8438" max="8438" width="13.85546875" style="257" customWidth="1"/>
    <col min="8439" max="8439" width="38.7109375" style="257" customWidth="1"/>
    <col min="8440" max="8440" width="3" style="257" bestFit="1" customWidth="1"/>
    <col min="8441" max="8441" width="32.28515625" style="257" customWidth="1"/>
    <col min="8442" max="8442" width="46.28515625" style="257" customWidth="1"/>
    <col min="8443" max="8443" width="19" style="257" customWidth="1"/>
    <col min="8444" max="8444" width="0" style="1" hidden="1" customWidth="1"/>
    <col min="8445" max="8445" width="17.7109375" style="257" customWidth="1"/>
    <col min="8446" max="8446" width="0" style="1" hidden="1" customWidth="1"/>
    <col min="8447" max="8447" width="22.28515625" style="257" customWidth="1"/>
    <col min="8448" max="8448" width="5.28515625" style="257" customWidth="1"/>
    <col min="8449" max="8449" width="36.28515625" style="257" customWidth="1"/>
    <col min="8450" max="8450" width="5.7109375" style="257" customWidth="1"/>
    <col min="8451" max="8451" width="0" style="1" hidden="1" customWidth="1"/>
    <col min="8452" max="8452" width="20.7109375" style="257" customWidth="1"/>
    <col min="8453" max="8453" width="4.85546875" style="257" customWidth="1"/>
    <col min="8454" max="8454" width="0" style="1" hidden="1" customWidth="1"/>
    <col min="8455" max="8455" width="24.7109375" style="257" customWidth="1"/>
    <col min="8456" max="8456" width="12.28515625" style="257" customWidth="1"/>
    <col min="8457" max="8457" width="0" style="1" hidden="1" customWidth="1"/>
    <col min="8458" max="8458" width="3.42578125" style="257" customWidth="1"/>
    <col min="8459" max="8459" width="0" style="1" hidden="1" customWidth="1"/>
    <col min="8460" max="8460" width="17.7109375" style="257" customWidth="1"/>
    <col min="8461" max="8461" width="3.42578125" style="257" customWidth="1"/>
    <col min="8462" max="8462" width="0" style="1" hidden="1" customWidth="1"/>
    <col min="8463" max="8463" width="23.7109375" style="257" customWidth="1"/>
    <col min="8464" max="8464" width="10" style="257" customWidth="1"/>
    <col min="8465" max="8465" width="0" style="1" hidden="1" customWidth="1"/>
    <col min="8466" max="8467" width="14.7109375" style="257" customWidth="1"/>
    <col min="8468" max="8468" width="12.85546875" style="257" customWidth="1"/>
    <col min="8469" max="8469" width="3.28515625" style="257" customWidth="1"/>
    <col min="8470" max="8470" width="30.28515625" style="257" customWidth="1"/>
    <col min="8471" max="8471" width="5" style="257" customWidth="1"/>
    <col min="8472" max="8472" width="0" style="1" hidden="1" customWidth="1"/>
    <col min="8473" max="8473" width="14.28515625" style="257" customWidth="1"/>
    <col min="8474" max="8474" width="5.7109375" style="257" customWidth="1"/>
    <col min="8475" max="8475" width="0" style="1" hidden="1" customWidth="1"/>
    <col min="8476" max="8476" width="17.28515625" style="257" customWidth="1"/>
    <col min="8477" max="8477" width="12.7109375" style="257" customWidth="1"/>
    <col min="8478" max="8478" width="0" style="1" hidden="1" customWidth="1"/>
    <col min="8479" max="8479" width="5.28515625" style="257" customWidth="1"/>
    <col min="8480" max="8480" width="0" style="1" hidden="1" customWidth="1"/>
    <col min="8481" max="8481" width="17" style="257" customWidth="1"/>
    <col min="8482" max="8482" width="6.28515625" style="257" customWidth="1"/>
    <col min="8483" max="8483" width="0" style="1" hidden="1" customWidth="1"/>
    <col min="8484" max="8484" width="14.28515625" style="257" customWidth="1"/>
    <col min="8485" max="8485" width="7.5703125" style="257" customWidth="1"/>
    <col min="8486" max="8486" width="0" style="1" hidden="1" customWidth="1"/>
    <col min="8487" max="8488" width="14.28515625" style="257" customWidth="1"/>
    <col min="8489" max="8489" width="20.85546875" style="257" customWidth="1"/>
    <col min="8490" max="8490" width="14.42578125" style="257" customWidth="1"/>
    <col min="8491" max="8491" width="15" style="257" customWidth="1"/>
    <col min="8492" max="8492" width="2.7109375" style="257" customWidth="1"/>
    <col min="8493" max="8493" width="11.7109375" style="257" customWidth="1"/>
    <col min="8494" max="8494" width="11.5703125" style="257" customWidth="1"/>
    <col min="8495" max="8495" width="2.28515625" style="257" customWidth="1"/>
    <col min="8496" max="8496" width="41" style="257" customWidth="1"/>
    <col min="8497" max="8497" width="14.28515625" style="257" customWidth="1"/>
    <col min="8498" max="8499" width="11.5703125" style="257" customWidth="1"/>
    <col min="8500" max="8500" width="21.85546875" style="257" customWidth="1"/>
    <col min="8501" max="8692" width="11.42578125" style="257"/>
    <col min="8693" max="8693" width="21.85546875" style="257" customWidth="1"/>
    <col min="8694" max="8694" width="13.85546875" style="257" customWidth="1"/>
    <col min="8695" max="8695" width="38.7109375" style="257" customWidth="1"/>
    <col min="8696" max="8696" width="3" style="257" bestFit="1" customWidth="1"/>
    <col min="8697" max="8697" width="32.28515625" style="257" customWidth="1"/>
    <col min="8698" max="8698" width="46.28515625" style="257" customWidth="1"/>
    <col min="8699" max="8699" width="19" style="257" customWidth="1"/>
    <col min="8700" max="8700" width="0" style="1" hidden="1" customWidth="1"/>
    <col min="8701" max="8701" width="17.7109375" style="257" customWidth="1"/>
    <col min="8702" max="8702" width="0" style="1" hidden="1" customWidth="1"/>
    <col min="8703" max="8703" width="22.28515625" style="257" customWidth="1"/>
    <col min="8704" max="8704" width="5.28515625" style="257" customWidth="1"/>
    <col min="8705" max="8705" width="36.28515625" style="257" customWidth="1"/>
    <col min="8706" max="8706" width="5.7109375" style="257" customWidth="1"/>
    <col min="8707" max="8707" width="0" style="1" hidden="1" customWidth="1"/>
    <col min="8708" max="8708" width="20.7109375" style="257" customWidth="1"/>
    <col min="8709" max="8709" width="4.85546875" style="257" customWidth="1"/>
    <col min="8710" max="8710" width="0" style="1" hidden="1" customWidth="1"/>
    <col min="8711" max="8711" width="24.7109375" style="257" customWidth="1"/>
    <col min="8712" max="8712" width="12.28515625" style="257" customWidth="1"/>
    <col min="8713" max="8713" width="0" style="1" hidden="1" customWidth="1"/>
    <col min="8714" max="8714" width="3.42578125" style="257" customWidth="1"/>
    <col min="8715" max="8715" width="0" style="1" hidden="1" customWidth="1"/>
    <col min="8716" max="8716" width="17.7109375" style="257" customWidth="1"/>
    <col min="8717" max="8717" width="3.42578125" style="257" customWidth="1"/>
    <col min="8718" max="8718" width="0" style="1" hidden="1" customWidth="1"/>
    <col min="8719" max="8719" width="23.7109375" style="257" customWidth="1"/>
    <col min="8720" max="8720" width="10" style="257" customWidth="1"/>
    <col min="8721" max="8721" width="0" style="1" hidden="1" customWidth="1"/>
    <col min="8722" max="8723" width="14.7109375" style="257" customWidth="1"/>
    <col min="8724" max="8724" width="12.85546875" style="257" customWidth="1"/>
    <col min="8725" max="8725" width="3.28515625" style="257" customWidth="1"/>
    <col min="8726" max="8726" width="30.28515625" style="257" customWidth="1"/>
    <col min="8727" max="8727" width="5" style="257" customWidth="1"/>
    <col min="8728" max="8728" width="0" style="1" hidden="1" customWidth="1"/>
    <col min="8729" max="8729" width="14.28515625" style="257" customWidth="1"/>
    <col min="8730" max="8730" width="5.7109375" style="257" customWidth="1"/>
    <col min="8731" max="8731" width="0" style="1" hidden="1" customWidth="1"/>
    <col min="8732" max="8732" width="17.28515625" style="257" customWidth="1"/>
    <col min="8733" max="8733" width="12.7109375" style="257" customWidth="1"/>
    <col min="8734" max="8734" width="0" style="1" hidden="1" customWidth="1"/>
    <col min="8735" max="8735" width="5.28515625" style="257" customWidth="1"/>
    <col min="8736" max="8736" width="0" style="1" hidden="1" customWidth="1"/>
    <col min="8737" max="8737" width="17" style="257" customWidth="1"/>
    <col min="8738" max="8738" width="6.28515625" style="257" customWidth="1"/>
    <col min="8739" max="8739" width="0" style="1" hidden="1" customWidth="1"/>
    <col min="8740" max="8740" width="14.28515625" style="257" customWidth="1"/>
    <col min="8741" max="8741" width="7.5703125" style="257" customWidth="1"/>
    <col min="8742" max="8742" width="0" style="1" hidden="1" customWidth="1"/>
    <col min="8743" max="8744" width="14.28515625" style="257" customWidth="1"/>
    <col min="8745" max="8745" width="20.85546875" style="257" customWidth="1"/>
    <col min="8746" max="8746" width="14.42578125" style="257" customWidth="1"/>
    <col min="8747" max="8747" width="15" style="257" customWidth="1"/>
    <col min="8748" max="8748" width="2.7109375" style="257" customWidth="1"/>
    <col min="8749" max="8749" width="11.7109375" style="257" customWidth="1"/>
    <col min="8750" max="8750" width="11.5703125" style="257" customWidth="1"/>
    <col min="8751" max="8751" width="2.28515625" style="257" customWidth="1"/>
    <col min="8752" max="8752" width="41" style="257" customWidth="1"/>
    <col min="8753" max="8753" width="14.28515625" style="257" customWidth="1"/>
    <col min="8754" max="8755" width="11.5703125" style="257" customWidth="1"/>
    <col min="8756" max="8756" width="21.85546875" style="257" customWidth="1"/>
    <col min="8757" max="8948" width="11.42578125" style="257"/>
    <col min="8949" max="8949" width="21.85546875" style="257" customWidth="1"/>
    <col min="8950" max="8950" width="13.85546875" style="257" customWidth="1"/>
    <col min="8951" max="8951" width="38.7109375" style="257" customWidth="1"/>
    <col min="8952" max="8952" width="3" style="257" bestFit="1" customWidth="1"/>
    <col min="8953" max="8953" width="32.28515625" style="257" customWidth="1"/>
    <col min="8954" max="8954" width="46.28515625" style="257" customWidth="1"/>
    <col min="8955" max="8955" width="19" style="257" customWidth="1"/>
    <col min="8956" max="8956" width="0" style="1" hidden="1" customWidth="1"/>
    <col min="8957" max="8957" width="17.7109375" style="257" customWidth="1"/>
    <col min="8958" max="8958" width="0" style="1" hidden="1" customWidth="1"/>
    <col min="8959" max="8959" width="22.28515625" style="257" customWidth="1"/>
    <col min="8960" max="8960" width="5.28515625" style="257" customWidth="1"/>
    <col min="8961" max="8961" width="36.28515625" style="257" customWidth="1"/>
    <col min="8962" max="8962" width="5.7109375" style="257" customWidth="1"/>
    <col min="8963" max="8963" width="0" style="1" hidden="1" customWidth="1"/>
    <col min="8964" max="8964" width="20.7109375" style="257" customWidth="1"/>
    <col min="8965" max="8965" width="4.85546875" style="257" customWidth="1"/>
    <col min="8966" max="8966" width="0" style="1" hidden="1" customWidth="1"/>
    <col min="8967" max="8967" width="24.7109375" style="257" customWidth="1"/>
    <col min="8968" max="8968" width="12.28515625" style="257" customWidth="1"/>
    <col min="8969" max="8969" width="0" style="1" hidden="1" customWidth="1"/>
    <col min="8970" max="8970" width="3.42578125" style="257" customWidth="1"/>
    <col min="8971" max="8971" width="0" style="1" hidden="1" customWidth="1"/>
    <col min="8972" max="8972" width="17.7109375" style="257" customWidth="1"/>
    <col min="8973" max="8973" width="3.42578125" style="257" customWidth="1"/>
    <col min="8974" max="8974" width="0" style="1" hidden="1" customWidth="1"/>
    <col min="8975" max="8975" width="23.7109375" style="257" customWidth="1"/>
    <col min="8976" max="8976" width="10" style="257" customWidth="1"/>
    <col min="8977" max="8977" width="0" style="1" hidden="1" customWidth="1"/>
    <col min="8978" max="8979" width="14.7109375" style="257" customWidth="1"/>
    <col min="8980" max="8980" width="12.85546875" style="257" customWidth="1"/>
    <col min="8981" max="8981" width="3.28515625" style="257" customWidth="1"/>
    <col min="8982" max="8982" width="30.28515625" style="257" customWidth="1"/>
    <col min="8983" max="8983" width="5" style="257" customWidth="1"/>
    <col min="8984" max="8984" width="0" style="1" hidden="1" customWidth="1"/>
    <col min="8985" max="8985" width="14.28515625" style="257" customWidth="1"/>
    <col min="8986" max="8986" width="5.7109375" style="257" customWidth="1"/>
    <col min="8987" max="8987" width="0" style="1" hidden="1" customWidth="1"/>
    <col min="8988" max="8988" width="17.28515625" style="257" customWidth="1"/>
    <col min="8989" max="8989" width="12.7109375" style="257" customWidth="1"/>
    <col min="8990" max="8990" width="0" style="1" hidden="1" customWidth="1"/>
    <col min="8991" max="8991" width="5.28515625" style="257" customWidth="1"/>
    <col min="8992" max="8992" width="0" style="1" hidden="1" customWidth="1"/>
    <col min="8993" max="8993" width="17" style="257" customWidth="1"/>
    <col min="8994" max="8994" width="6.28515625" style="257" customWidth="1"/>
    <col min="8995" max="8995" width="0" style="1" hidden="1" customWidth="1"/>
    <col min="8996" max="8996" width="14.28515625" style="257" customWidth="1"/>
    <col min="8997" max="8997" width="7.5703125" style="257" customWidth="1"/>
    <col min="8998" max="8998" width="0" style="1" hidden="1" customWidth="1"/>
    <col min="8999" max="9000" width="14.28515625" style="257" customWidth="1"/>
    <col min="9001" max="9001" width="20.85546875" style="257" customWidth="1"/>
    <col min="9002" max="9002" width="14.42578125" style="257" customWidth="1"/>
    <col min="9003" max="9003" width="15" style="257" customWidth="1"/>
    <col min="9004" max="9004" width="2.7109375" style="257" customWidth="1"/>
    <col min="9005" max="9005" width="11.7109375" style="257" customWidth="1"/>
    <col min="9006" max="9006" width="11.5703125" style="257" customWidth="1"/>
    <col min="9007" max="9007" width="2.28515625" style="257" customWidth="1"/>
    <col min="9008" max="9008" width="41" style="257" customWidth="1"/>
    <col min="9009" max="9009" width="14.28515625" style="257" customWidth="1"/>
    <col min="9010" max="9011" width="11.5703125" style="257" customWidth="1"/>
    <col min="9012" max="9012" width="21.85546875" style="257" customWidth="1"/>
    <col min="9013" max="9204" width="11.42578125" style="257"/>
    <col min="9205" max="9205" width="21.85546875" style="257" customWidth="1"/>
    <col min="9206" max="9206" width="13.85546875" style="257" customWidth="1"/>
    <col min="9207" max="9207" width="38.7109375" style="257" customWidth="1"/>
    <col min="9208" max="9208" width="3" style="257" bestFit="1" customWidth="1"/>
    <col min="9209" max="9209" width="32.28515625" style="257" customWidth="1"/>
    <col min="9210" max="9210" width="46.28515625" style="257" customWidth="1"/>
    <col min="9211" max="9211" width="19" style="257" customWidth="1"/>
    <col min="9212" max="9212" width="0" style="1" hidden="1" customWidth="1"/>
    <col min="9213" max="9213" width="17.7109375" style="257" customWidth="1"/>
    <col min="9214" max="9214" width="0" style="1" hidden="1" customWidth="1"/>
    <col min="9215" max="9215" width="22.28515625" style="257" customWidth="1"/>
    <col min="9216" max="9216" width="5.28515625" style="257" customWidth="1"/>
    <col min="9217" max="9217" width="36.28515625" style="257" customWidth="1"/>
    <col min="9218" max="9218" width="5.7109375" style="257" customWidth="1"/>
    <col min="9219" max="9219" width="0" style="1" hidden="1" customWidth="1"/>
    <col min="9220" max="9220" width="20.7109375" style="257" customWidth="1"/>
    <col min="9221" max="9221" width="4.85546875" style="257" customWidth="1"/>
    <col min="9222" max="9222" width="0" style="1" hidden="1" customWidth="1"/>
    <col min="9223" max="9223" width="24.7109375" style="257" customWidth="1"/>
    <col min="9224" max="9224" width="12.28515625" style="257" customWidth="1"/>
    <col min="9225" max="9225" width="0" style="1" hidden="1" customWidth="1"/>
    <col min="9226" max="9226" width="3.42578125" style="257" customWidth="1"/>
    <col min="9227" max="9227" width="0" style="1" hidden="1" customWidth="1"/>
    <col min="9228" max="9228" width="17.7109375" style="257" customWidth="1"/>
    <col min="9229" max="9229" width="3.42578125" style="257" customWidth="1"/>
    <col min="9230" max="9230" width="0" style="1" hidden="1" customWidth="1"/>
    <col min="9231" max="9231" width="23.7109375" style="257" customWidth="1"/>
    <col min="9232" max="9232" width="10" style="257" customWidth="1"/>
    <col min="9233" max="9233" width="0" style="1" hidden="1" customWidth="1"/>
    <col min="9234" max="9235" width="14.7109375" style="257" customWidth="1"/>
    <col min="9236" max="9236" width="12.85546875" style="257" customWidth="1"/>
    <col min="9237" max="9237" width="3.28515625" style="257" customWidth="1"/>
    <col min="9238" max="9238" width="30.28515625" style="257" customWidth="1"/>
    <col min="9239" max="9239" width="5" style="257" customWidth="1"/>
    <col min="9240" max="9240" width="0" style="1" hidden="1" customWidth="1"/>
    <col min="9241" max="9241" width="14.28515625" style="257" customWidth="1"/>
    <col min="9242" max="9242" width="5.7109375" style="257" customWidth="1"/>
    <col min="9243" max="9243" width="0" style="1" hidden="1" customWidth="1"/>
    <col min="9244" max="9244" width="17.28515625" style="257" customWidth="1"/>
    <col min="9245" max="9245" width="12.7109375" style="257" customWidth="1"/>
    <col min="9246" max="9246" width="0" style="1" hidden="1" customWidth="1"/>
    <col min="9247" max="9247" width="5.28515625" style="257" customWidth="1"/>
    <col min="9248" max="9248" width="0" style="1" hidden="1" customWidth="1"/>
    <col min="9249" max="9249" width="17" style="257" customWidth="1"/>
    <col min="9250" max="9250" width="6.28515625" style="257" customWidth="1"/>
    <col min="9251" max="9251" width="0" style="1" hidden="1" customWidth="1"/>
    <col min="9252" max="9252" width="14.28515625" style="257" customWidth="1"/>
    <col min="9253" max="9253" width="7.5703125" style="257" customWidth="1"/>
    <col min="9254" max="9254" width="0" style="1" hidden="1" customWidth="1"/>
    <col min="9255" max="9256" width="14.28515625" style="257" customWidth="1"/>
    <col min="9257" max="9257" width="20.85546875" style="257" customWidth="1"/>
    <col min="9258" max="9258" width="14.42578125" style="257" customWidth="1"/>
    <col min="9259" max="9259" width="15" style="257" customWidth="1"/>
    <col min="9260" max="9260" width="2.7109375" style="257" customWidth="1"/>
    <col min="9261" max="9261" width="11.7109375" style="257" customWidth="1"/>
    <col min="9262" max="9262" width="11.5703125" style="257" customWidth="1"/>
    <col min="9263" max="9263" width="2.28515625" style="257" customWidth="1"/>
    <col min="9264" max="9264" width="41" style="257" customWidth="1"/>
    <col min="9265" max="9265" width="14.28515625" style="257" customWidth="1"/>
    <col min="9266" max="9267" width="11.5703125" style="257" customWidth="1"/>
    <col min="9268" max="9268" width="21.85546875" style="257" customWidth="1"/>
    <col min="9269" max="9460" width="11.42578125" style="257"/>
    <col min="9461" max="9461" width="21.85546875" style="257" customWidth="1"/>
    <col min="9462" max="9462" width="13.85546875" style="257" customWidth="1"/>
    <col min="9463" max="9463" width="38.7109375" style="257" customWidth="1"/>
    <col min="9464" max="9464" width="3" style="257" bestFit="1" customWidth="1"/>
    <col min="9465" max="9465" width="32.28515625" style="257" customWidth="1"/>
    <col min="9466" max="9466" width="46.28515625" style="257" customWidth="1"/>
    <col min="9467" max="9467" width="19" style="257" customWidth="1"/>
    <col min="9468" max="9468" width="0" style="1" hidden="1" customWidth="1"/>
    <col min="9469" max="9469" width="17.7109375" style="257" customWidth="1"/>
    <col min="9470" max="9470" width="0" style="1" hidden="1" customWidth="1"/>
    <col min="9471" max="9471" width="22.28515625" style="257" customWidth="1"/>
    <col min="9472" max="9472" width="5.28515625" style="257" customWidth="1"/>
    <col min="9473" max="9473" width="36.28515625" style="257" customWidth="1"/>
    <col min="9474" max="9474" width="5.7109375" style="257" customWidth="1"/>
    <col min="9475" max="9475" width="0" style="1" hidden="1" customWidth="1"/>
    <col min="9476" max="9476" width="20.7109375" style="257" customWidth="1"/>
    <col min="9477" max="9477" width="4.85546875" style="257" customWidth="1"/>
    <col min="9478" max="9478" width="0" style="1" hidden="1" customWidth="1"/>
    <col min="9479" max="9479" width="24.7109375" style="257" customWidth="1"/>
    <col min="9480" max="9480" width="12.28515625" style="257" customWidth="1"/>
    <col min="9481" max="9481" width="0" style="1" hidden="1" customWidth="1"/>
    <col min="9482" max="9482" width="3.42578125" style="257" customWidth="1"/>
    <col min="9483" max="9483" width="0" style="1" hidden="1" customWidth="1"/>
    <col min="9484" max="9484" width="17.7109375" style="257" customWidth="1"/>
    <col min="9485" max="9485" width="3.42578125" style="257" customWidth="1"/>
    <col min="9486" max="9486" width="0" style="1" hidden="1" customWidth="1"/>
    <col min="9487" max="9487" width="23.7109375" style="257" customWidth="1"/>
    <col min="9488" max="9488" width="10" style="257" customWidth="1"/>
    <col min="9489" max="9489" width="0" style="1" hidden="1" customWidth="1"/>
    <col min="9490" max="9491" width="14.7109375" style="257" customWidth="1"/>
    <col min="9492" max="9492" width="12.85546875" style="257" customWidth="1"/>
    <col min="9493" max="9493" width="3.28515625" style="257" customWidth="1"/>
    <col min="9494" max="9494" width="30.28515625" style="257" customWidth="1"/>
    <col min="9495" max="9495" width="5" style="257" customWidth="1"/>
    <col min="9496" max="9496" width="0" style="1" hidden="1" customWidth="1"/>
    <col min="9497" max="9497" width="14.28515625" style="257" customWidth="1"/>
    <col min="9498" max="9498" width="5.7109375" style="257" customWidth="1"/>
    <col min="9499" max="9499" width="0" style="1" hidden="1" customWidth="1"/>
    <col min="9500" max="9500" width="17.28515625" style="257" customWidth="1"/>
    <col min="9501" max="9501" width="12.7109375" style="257" customWidth="1"/>
    <col min="9502" max="9502" width="0" style="1" hidden="1" customWidth="1"/>
    <col min="9503" max="9503" width="5.28515625" style="257" customWidth="1"/>
    <col min="9504" max="9504" width="0" style="1" hidden="1" customWidth="1"/>
    <col min="9505" max="9505" width="17" style="257" customWidth="1"/>
    <col min="9506" max="9506" width="6.28515625" style="257" customWidth="1"/>
    <col min="9507" max="9507" width="0" style="1" hidden="1" customWidth="1"/>
    <col min="9508" max="9508" width="14.28515625" style="257" customWidth="1"/>
    <col min="9509" max="9509" width="7.5703125" style="257" customWidth="1"/>
    <col min="9510" max="9510" width="0" style="1" hidden="1" customWidth="1"/>
    <col min="9511" max="9512" width="14.28515625" style="257" customWidth="1"/>
    <col min="9513" max="9513" width="20.85546875" style="257" customWidth="1"/>
    <col min="9514" max="9514" width="14.42578125" style="257" customWidth="1"/>
    <col min="9515" max="9515" width="15" style="257" customWidth="1"/>
    <col min="9516" max="9516" width="2.7109375" style="257" customWidth="1"/>
    <col min="9517" max="9517" width="11.7109375" style="257" customWidth="1"/>
    <col min="9518" max="9518" width="11.5703125" style="257" customWidth="1"/>
    <col min="9519" max="9519" width="2.28515625" style="257" customWidth="1"/>
    <col min="9520" max="9520" width="41" style="257" customWidth="1"/>
    <col min="9521" max="9521" width="14.28515625" style="257" customWidth="1"/>
    <col min="9522" max="9523" width="11.5703125" style="257" customWidth="1"/>
    <col min="9524" max="9524" width="21.85546875" style="257" customWidth="1"/>
    <col min="9525" max="9716" width="11.42578125" style="257"/>
    <col min="9717" max="9717" width="21.85546875" style="257" customWidth="1"/>
    <col min="9718" max="9718" width="13.85546875" style="257" customWidth="1"/>
    <col min="9719" max="9719" width="38.7109375" style="257" customWidth="1"/>
    <col min="9720" max="9720" width="3" style="257" bestFit="1" customWidth="1"/>
    <col min="9721" max="9721" width="32.28515625" style="257" customWidth="1"/>
    <col min="9722" max="9722" width="46.28515625" style="257" customWidth="1"/>
    <col min="9723" max="9723" width="19" style="257" customWidth="1"/>
    <col min="9724" max="9724" width="0" style="1" hidden="1" customWidth="1"/>
    <col min="9725" max="9725" width="17.7109375" style="257" customWidth="1"/>
    <col min="9726" max="9726" width="0" style="1" hidden="1" customWidth="1"/>
    <col min="9727" max="9727" width="22.28515625" style="257" customWidth="1"/>
    <col min="9728" max="9728" width="5.28515625" style="257" customWidth="1"/>
    <col min="9729" max="9729" width="36.28515625" style="257" customWidth="1"/>
    <col min="9730" max="9730" width="5.7109375" style="257" customWidth="1"/>
    <col min="9731" max="9731" width="0" style="1" hidden="1" customWidth="1"/>
    <col min="9732" max="9732" width="20.7109375" style="257" customWidth="1"/>
    <col min="9733" max="9733" width="4.85546875" style="257" customWidth="1"/>
    <col min="9734" max="9734" width="0" style="1" hidden="1" customWidth="1"/>
    <col min="9735" max="9735" width="24.7109375" style="257" customWidth="1"/>
    <col min="9736" max="9736" width="12.28515625" style="257" customWidth="1"/>
    <col min="9737" max="9737" width="0" style="1" hidden="1" customWidth="1"/>
    <col min="9738" max="9738" width="3.42578125" style="257" customWidth="1"/>
    <col min="9739" max="9739" width="0" style="1" hidden="1" customWidth="1"/>
    <col min="9740" max="9740" width="17.7109375" style="257" customWidth="1"/>
    <col min="9741" max="9741" width="3.42578125" style="257" customWidth="1"/>
    <col min="9742" max="9742" width="0" style="1" hidden="1" customWidth="1"/>
    <col min="9743" max="9743" width="23.7109375" style="257" customWidth="1"/>
    <col min="9744" max="9744" width="10" style="257" customWidth="1"/>
    <col min="9745" max="9745" width="0" style="1" hidden="1" customWidth="1"/>
    <col min="9746" max="9747" width="14.7109375" style="257" customWidth="1"/>
    <col min="9748" max="9748" width="12.85546875" style="257" customWidth="1"/>
    <col min="9749" max="9749" width="3.28515625" style="257" customWidth="1"/>
    <col min="9750" max="9750" width="30.28515625" style="257" customWidth="1"/>
    <col min="9751" max="9751" width="5" style="257" customWidth="1"/>
    <col min="9752" max="9752" width="0" style="1" hidden="1" customWidth="1"/>
    <col min="9753" max="9753" width="14.28515625" style="257" customWidth="1"/>
    <col min="9754" max="9754" width="5.7109375" style="257" customWidth="1"/>
    <col min="9755" max="9755" width="0" style="1" hidden="1" customWidth="1"/>
    <col min="9756" max="9756" width="17.28515625" style="257" customWidth="1"/>
    <col min="9757" max="9757" width="12.7109375" style="257" customWidth="1"/>
    <col min="9758" max="9758" width="0" style="1" hidden="1" customWidth="1"/>
    <col min="9759" max="9759" width="5.28515625" style="257" customWidth="1"/>
    <col min="9760" max="9760" width="0" style="1" hidden="1" customWidth="1"/>
    <col min="9761" max="9761" width="17" style="257" customWidth="1"/>
    <col min="9762" max="9762" width="6.28515625" style="257" customWidth="1"/>
    <col min="9763" max="9763" width="0" style="1" hidden="1" customWidth="1"/>
    <col min="9764" max="9764" width="14.28515625" style="257" customWidth="1"/>
    <col min="9765" max="9765" width="7.5703125" style="257" customWidth="1"/>
    <col min="9766" max="9766" width="0" style="1" hidden="1" customWidth="1"/>
    <col min="9767" max="9768" width="14.28515625" style="257" customWidth="1"/>
    <col min="9769" max="9769" width="20.85546875" style="257" customWidth="1"/>
    <col min="9770" max="9770" width="14.42578125" style="257" customWidth="1"/>
    <col min="9771" max="9771" width="15" style="257" customWidth="1"/>
    <col min="9772" max="9772" width="2.7109375" style="257" customWidth="1"/>
    <col min="9773" max="9773" width="11.7109375" style="257" customWidth="1"/>
    <col min="9774" max="9774" width="11.5703125" style="257" customWidth="1"/>
    <col min="9775" max="9775" width="2.28515625" style="257" customWidth="1"/>
    <col min="9776" max="9776" width="41" style="257" customWidth="1"/>
    <col min="9777" max="9777" width="14.28515625" style="257" customWidth="1"/>
    <col min="9778" max="9779" width="11.5703125" style="257" customWidth="1"/>
    <col min="9780" max="9780" width="21.85546875" style="257" customWidth="1"/>
    <col min="9781" max="9972" width="11.42578125" style="257"/>
    <col min="9973" max="9973" width="21.85546875" style="257" customWidth="1"/>
    <col min="9974" max="9974" width="13.85546875" style="257" customWidth="1"/>
    <col min="9975" max="9975" width="38.7109375" style="257" customWidth="1"/>
    <col min="9976" max="9976" width="3" style="257" bestFit="1" customWidth="1"/>
    <col min="9977" max="9977" width="32.28515625" style="257" customWidth="1"/>
    <col min="9978" max="9978" width="46.28515625" style="257" customWidth="1"/>
    <col min="9979" max="9979" width="19" style="257" customWidth="1"/>
    <col min="9980" max="9980" width="0" style="1" hidden="1" customWidth="1"/>
    <col min="9981" max="9981" width="17.7109375" style="257" customWidth="1"/>
    <col min="9982" max="9982" width="0" style="1" hidden="1" customWidth="1"/>
    <col min="9983" max="9983" width="22.28515625" style="257" customWidth="1"/>
    <col min="9984" max="9984" width="5.28515625" style="257" customWidth="1"/>
    <col min="9985" max="9985" width="36.28515625" style="257" customWidth="1"/>
    <col min="9986" max="9986" width="5.7109375" style="257" customWidth="1"/>
    <col min="9987" max="9987" width="0" style="1" hidden="1" customWidth="1"/>
    <col min="9988" max="9988" width="20.7109375" style="257" customWidth="1"/>
    <col min="9989" max="9989" width="4.85546875" style="257" customWidth="1"/>
    <col min="9990" max="9990" width="0" style="1" hidden="1" customWidth="1"/>
    <col min="9991" max="9991" width="24.7109375" style="257" customWidth="1"/>
    <col min="9992" max="9992" width="12.28515625" style="257" customWidth="1"/>
    <col min="9993" max="9993" width="0" style="1" hidden="1" customWidth="1"/>
    <col min="9994" max="9994" width="3.42578125" style="257" customWidth="1"/>
    <col min="9995" max="9995" width="0" style="1" hidden="1" customWidth="1"/>
    <col min="9996" max="9996" width="17.7109375" style="257" customWidth="1"/>
    <col min="9997" max="9997" width="3.42578125" style="257" customWidth="1"/>
    <col min="9998" max="9998" width="0" style="1" hidden="1" customWidth="1"/>
    <col min="9999" max="9999" width="23.7109375" style="257" customWidth="1"/>
    <col min="10000" max="10000" width="10" style="257" customWidth="1"/>
    <col min="10001" max="10001" width="0" style="1" hidden="1" customWidth="1"/>
    <col min="10002" max="10003" width="14.7109375" style="257" customWidth="1"/>
    <col min="10004" max="10004" width="12.85546875" style="257" customWidth="1"/>
    <col min="10005" max="10005" width="3.28515625" style="257" customWidth="1"/>
    <col min="10006" max="10006" width="30.28515625" style="257" customWidth="1"/>
    <col min="10007" max="10007" width="5" style="257" customWidth="1"/>
    <col min="10008" max="10008" width="0" style="1" hidden="1" customWidth="1"/>
    <col min="10009" max="10009" width="14.28515625" style="257" customWidth="1"/>
    <col min="10010" max="10010" width="5.7109375" style="257" customWidth="1"/>
    <col min="10011" max="10011" width="0" style="1" hidden="1" customWidth="1"/>
    <col min="10012" max="10012" width="17.28515625" style="257" customWidth="1"/>
    <col min="10013" max="10013" width="12.7109375" style="257" customWidth="1"/>
    <col min="10014" max="10014" width="0" style="1" hidden="1" customWidth="1"/>
    <col min="10015" max="10015" width="5.28515625" style="257" customWidth="1"/>
    <col min="10016" max="10016" width="0" style="1" hidden="1" customWidth="1"/>
    <col min="10017" max="10017" width="17" style="257" customWidth="1"/>
    <col min="10018" max="10018" width="6.28515625" style="257" customWidth="1"/>
    <col min="10019" max="10019" width="0" style="1" hidden="1" customWidth="1"/>
    <col min="10020" max="10020" width="14.28515625" style="257" customWidth="1"/>
    <col min="10021" max="10021" width="7.5703125" style="257" customWidth="1"/>
    <col min="10022" max="10022" width="0" style="1" hidden="1" customWidth="1"/>
    <col min="10023" max="10024" width="14.28515625" style="257" customWidth="1"/>
    <col min="10025" max="10025" width="20.85546875" style="257" customWidth="1"/>
    <col min="10026" max="10026" width="14.42578125" style="257" customWidth="1"/>
    <col min="10027" max="10027" width="15" style="257" customWidth="1"/>
    <col min="10028" max="10028" width="2.7109375" style="257" customWidth="1"/>
    <col min="10029" max="10029" width="11.7109375" style="257" customWidth="1"/>
    <col min="10030" max="10030" width="11.5703125" style="257" customWidth="1"/>
    <col min="10031" max="10031" width="2.28515625" style="257" customWidth="1"/>
    <col min="10032" max="10032" width="41" style="257" customWidth="1"/>
    <col min="10033" max="10033" width="14.28515625" style="257" customWidth="1"/>
    <col min="10034" max="10035" width="11.5703125" style="257" customWidth="1"/>
    <col min="10036" max="10036" width="21.85546875" style="257" customWidth="1"/>
    <col min="10037" max="10228" width="11.42578125" style="257"/>
    <col min="10229" max="10229" width="21.85546875" style="257" customWidth="1"/>
    <col min="10230" max="10230" width="13.85546875" style="257" customWidth="1"/>
    <col min="10231" max="10231" width="38.7109375" style="257" customWidth="1"/>
    <col min="10232" max="10232" width="3" style="257" bestFit="1" customWidth="1"/>
    <col min="10233" max="10233" width="32.28515625" style="257" customWidth="1"/>
    <col min="10234" max="10234" width="46.28515625" style="257" customWidth="1"/>
    <col min="10235" max="10235" width="19" style="257" customWidth="1"/>
    <col min="10236" max="10236" width="0" style="1" hidden="1" customWidth="1"/>
    <col min="10237" max="10237" width="17.7109375" style="257" customWidth="1"/>
    <col min="10238" max="10238" width="0" style="1" hidden="1" customWidth="1"/>
    <col min="10239" max="10239" width="22.28515625" style="257" customWidth="1"/>
    <col min="10240" max="10240" width="5.28515625" style="257" customWidth="1"/>
    <col min="10241" max="10241" width="36.28515625" style="257" customWidth="1"/>
    <col min="10242" max="10242" width="5.7109375" style="257" customWidth="1"/>
    <col min="10243" max="10243" width="0" style="1" hidden="1" customWidth="1"/>
    <col min="10244" max="10244" width="20.7109375" style="257" customWidth="1"/>
    <col min="10245" max="10245" width="4.85546875" style="257" customWidth="1"/>
    <col min="10246" max="10246" width="0" style="1" hidden="1" customWidth="1"/>
    <col min="10247" max="10247" width="24.7109375" style="257" customWidth="1"/>
    <col min="10248" max="10248" width="12.28515625" style="257" customWidth="1"/>
    <col min="10249" max="10249" width="0" style="1" hidden="1" customWidth="1"/>
    <col min="10250" max="10250" width="3.42578125" style="257" customWidth="1"/>
    <col min="10251" max="10251" width="0" style="1" hidden="1" customWidth="1"/>
    <col min="10252" max="10252" width="17.7109375" style="257" customWidth="1"/>
    <col min="10253" max="10253" width="3.42578125" style="257" customWidth="1"/>
    <col min="10254" max="10254" width="0" style="1" hidden="1" customWidth="1"/>
    <col min="10255" max="10255" width="23.7109375" style="257" customWidth="1"/>
    <col min="10256" max="10256" width="10" style="257" customWidth="1"/>
    <col min="10257" max="10257" width="0" style="1" hidden="1" customWidth="1"/>
    <col min="10258" max="10259" width="14.7109375" style="257" customWidth="1"/>
    <col min="10260" max="10260" width="12.85546875" style="257" customWidth="1"/>
    <col min="10261" max="10261" width="3.28515625" style="257" customWidth="1"/>
    <col min="10262" max="10262" width="30.28515625" style="257" customWidth="1"/>
    <col min="10263" max="10263" width="5" style="257" customWidth="1"/>
    <col min="10264" max="10264" width="0" style="1" hidden="1" customWidth="1"/>
    <col min="10265" max="10265" width="14.28515625" style="257" customWidth="1"/>
    <col min="10266" max="10266" width="5.7109375" style="257" customWidth="1"/>
    <col min="10267" max="10267" width="0" style="1" hidden="1" customWidth="1"/>
    <col min="10268" max="10268" width="17.28515625" style="257" customWidth="1"/>
    <col min="10269" max="10269" width="12.7109375" style="257" customWidth="1"/>
    <col min="10270" max="10270" width="0" style="1" hidden="1" customWidth="1"/>
    <col min="10271" max="10271" width="5.28515625" style="257" customWidth="1"/>
    <col min="10272" max="10272" width="0" style="1" hidden="1" customWidth="1"/>
    <col min="10273" max="10273" width="17" style="257" customWidth="1"/>
    <col min="10274" max="10274" width="6.28515625" style="257" customWidth="1"/>
    <col min="10275" max="10275" width="0" style="1" hidden="1" customWidth="1"/>
    <col min="10276" max="10276" width="14.28515625" style="257" customWidth="1"/>
    <col min="10277" max="10277" width="7.5703125" style="257" customWidth="1"/>
    <col min="10278" max="10278" width="0" style="1" hidden="1" customWidth="1"/>
    <col min="10279" max="10280" width="14.28515625" style="257" customWidth="1"/>
    <col min="10281" max="10281" width="20.85546875" style="257" customWidth="1"/>
    <col min="10282" max="10282" width="14.42578125" style="257" customWidth="1"/>
    <col min="10283" max="10283" width="15" style="257" customWidth="1"/>
    <col min="10284" max="10284" width="2.7109375" style="257" customWidth="1"/>
    <col min="10285" max="10285" width="11.7109375" style="257" customWidth="1"/>
    <col min="10286" max="10286" width="11.5703125" style="257" customWidth="1"/>
    <col min="10287" max="10287" width="2.28515625" style="257" customWidth="1"/>
    <col min="10288" max="10288" width="41" style="257" customWidth="1"/>
    <col min="10289" max="10289" width="14.28515625" style="257" customWidth="1"/>
    <col min="10290" max="10291" width="11.5703125" style="257" customWidth="1"/>
    <col min="10292" max="10292" width="21.85546875" style="257" customWidth="1"/>
    <col min="10293" max="10484" width="11.42578125" style="257"/>
    <col min="10485" max="10485" width="21.85546875" style="257" customWidth="1"/>
    <col min="10486" max="10486" width="13.85546875" style="257" customWidth="1"/>
    <col min="10487" max="10487" width="38.7109375" style="257" customWidth="1"/>
    <col min="10488" max="10488" width="3" style="257" bestFit="1" customWidth="1"/>
    <col min="10489" max="10489" width="32.28515625" style="257" customWidth="1"/>
    <col min="10490" max="10490" width="46.28515625" style="257" customWidth="1"/>
    <col min="10491" max="10491" width="19" style="257" customWidth="1"/>
    <col min="10492" max="10492" width="0" style="1" hidden="1" customWidth="1"/>
    <col min="10493" max="10493" width="17.7109375" style="257" customWidth="1"/>
    <col min="10494" max="10494" width="0" style="1" hidden="1" customWidth="1"/>
    <col min="10495" max="10495" width="22.28515625" style="257" customWidth="1"/>
    <col min="10496" max="10496" width="5.28515625" style="257" customWidth="1"/>
    <col min="10497" max="10497" width="36.28515625" style="257" customWidth="1"/>
    <col min="10498" max="10498" width="5.7109375" style="257" customWidth="1"/>
    <col min="10499" max="10499" width="0" style="1" hidden="1" customWidth="1"/>
    <col min="10500" max="10500" width="20.7109375" style="257" customWidth="1"/>
    <col min="10501" max="10501" width="4.85546875" style="257" customWidth="1"/>
    <col min="10502" max="10502" width="0" style="1" hidden="1" customWidth="1"/>
    <col min="10503" max="10503" width="24.7109375" style="257" customWidth="1"/>
    <col min="10504" max="10504" width="12.28515625" style="257" customWidth="1"/>
    <col min="10505" max="10505" width="0" style="1" hidden="1" customWidth="1"/>
    <col min="10506" max="10506" width="3.42578125" style="257" customWidth="1"/>
    <col min="10507" max="10507" width="0" style="1" hidden="1" customWidth="1"/>
    <col min="10508" max="10508" width="17.7109375" style="257" customWidth="1"/>
    <col min="10509" max="10509" width="3.42578125" style="257" customWidth="1"/>
    <col min="10510" max="10510" width="0" style="1" hidden="1" customWidth="1"/>
    <col min="10511" max="10511" width="23.7109375" style="257" customWidth="1"/>
    <col min="10512" max="10512" width="10" style="257" customWidth="1"/>
    <col min="10513" max="10513" width="0" style="1" hidden="1" customWidth="1"/>
    <col min="10514" max="10515" width="14.7109375" style="257" customWidth="1"/>
    <col min="10516" max="10516" width="12.85546875" style="257" customWidth="1"/>
    <col min="10517" max="10517" width="3.28515625" style="257" customWidth="1"/>
    <col min="10518" max="10518" width="30.28515625" style="257" customWidth="1"/>
    <col min="10519" max="10519" width="5" style="257" customWidth="1"/>
    <col min="10520" max="10520" width="0" style="1" hidden="1" customWidth="1"/>
    <col min="10521" max="10521" width="14.28515625" style="257" customWidth="1"/>
    <col min="10522" max="10522" width="5.7109375" style="257" customWidth="1"/>
    <col min="10523" max="10523" width="0" style="1" hidden="1" customWidth="1"/>
    <col min="10524" max="10524" width="17.28515625" style="257" customWidth="1"/>
    <col min="10525" max="10525" width="12.7109375" style="257" customWidth="1"/>
    <col min="10526" max="10526" width="0" style="1" hidden="1" customWidth="1"/>
    <col min="10527" max="10527" width="5.28515625" style="257" customWidth="1"/>
    <col min="10528" max="10528" width="0" style="1" hidden="1" customWidth="1"/>
    <col min="10529" max="10529" width="17" style="257" customWidth="1"/>
    <col min="10530" max="10530" width="6.28515625" style="257" customWidth="1"/>
    <col min="10531" max="10531" width="0" style="1" hidden="1" customWidth="1"/>
    <col min="10532" max="10532" width="14.28515625" style="257" customWidth="1"/>
    <col min="10533" max="10533" width="7.5703125" style="257" customWidth="1"/>
    <col min="10534" max="10534" width="0" style="1" hidden="1" customWidth="1"/>
    <col min="10535" max="10536" width="14.28515625" style="257" customWidth="1"/>
    <col min="10537" max="10537" width="20.85546875" style="257" customWidth="1"/>
    <col min="10538" max="10538" width="14.42578125" style="257" customWidth="1"/>
    <col min="10539" max="10539" width="15" style="257" customWidth="1"/>
    <col min="10540" max="10540" width="2.7109375" style="257" customWidth="1"/>
    <col min="10541" max="10541" width="11.7109375" style="257" customWidth="1"/>
    <col min="10542" max="10542" width="11.5703125" style="257" customWidth="1"/>
    <col min="10543" max="10543" width="2.28515625" style="257" customWidth="1"/>
    <col min="10544" max="10544" width="41" style="257" customWidth="1"/>
    <col min="10545" max="10545" width="14.28515625" style="257" customWidth="1"/>
    <col min="10546" max="10547" width="11.5703125" style="257" customWidth="1"/>
    <col min="10548" max="10548" width="21.85546875" style="257" customWidth="1"/>
    <col min="10549" max="10740" width="11.42578125" style="257"/>
    <col min="10741" max="10741" width="21.85546875" style="257" customWidth="1"/>
    <col min="10742" max="10742" width="13.85546875" style="257" customWidth="1"/>
    <col min="10743" max="10743" width="38.7109375" style="257" customWidth="1"/>
    <col min="10744" max="10744" width="3" style="257" bestFit="1" customWidth="1"/>
    <col min="10745" max="10745" width="32.28515625" style="257" customWidth="1"/>
    <col min="10746" max="10746" width="46.28515625" style="257" customWidth="1"/>
    <col min="10747" max="10747" width="19" style="257" customWidth="1"/>
    <col min="10748" max="10748" width="0" style="1" hidden="1" customWidth="1"/>
    <col min="10749" max="10749" width="17.7109375" style="257" customWidth="1"/>
    <col min="10750" max="10750" width="0" style="1" hidden="1" customWidth="1"/>
    <col min="10751" max="10751" width="22.28515625" style="257" customWidth="1"/>
    <col min="10752" max="10752" width="5.28515625" style="257" customWidth="1"/>
    <col min="10753" max="10753" width="36.28515625" style="257" customWidth="1"/>
    <col min="10754" max="10754" width="5.7109375" style="257" customWidth="1"/>
    <col min="10755" max="10755" width="0" style="1" hidden="1" customWidth="1"/>
    <col min="10756" max="10756" width="20.7109375" style="257" customWidth="1"/>
    <col min="10757" max="10757" width="4.85546875" style="257" customWidth="1"/>
    <col min="10758" max="10758" width="0" style="1" hidden="1" customWidth="1"/>
    <col min="10759" max="10759" width="24.7109375" style="257" customWidth="1"/>
    <col min="10760" max="10760" width="12.28515625" style="257" customWidth="1"/>
    <col min="10761" max="10761" width="0" style="1" hidden="1" customWidth="1"/>
    <col min="10762" max="10762" width="3.42578125" style="257" customWidth="1"/>
    <col min="10763" max="10763" width="0" style="1" hidden="1" customWidth="1"/>
    <col min="10764" max="10764" width="17.7109375" style="257" customWidth="1"/>
    <col min="10765" max="10765" width="3.42578125" style="257" customWidth="1"/>
    <col min="10766" max="10766" width="0" style="1" hidden="1" customWidth="1"/>
    <col min="10767" max="10767" width="23.7109375" style="257" customWidth="1"/>
    <col min="10768" max="10768" width="10" style="257" customWidth="1"/>
    <col min="10769" max="10769" width="0" style="1" hidden="1" customWidth="1"/>
    <col min="10770" max="10771" width="14.7109375" style="257" customWidth="1"/>
    <col min="10772" max="10772" width="12.85546875" style="257" customWidth="1"/>
    <col min="10773" max="10773" width="3.28515625" style="257" customWidth="1"/>
    <col min="10774" max="10774" width="30.28515625" style="257" customWidth="1"/>
    <col min="10775" max="10775" width="5" style="257" customWidth="1"/>
    <col min="10776" max="10776" width="0" style="1" hidden="1" customWidth="1"/>
    <col min="10777" max="10777" width="14.28515625" style="257" customWidth="1"/>
    <col min="10778" max="10778" width="5.7109375" style="257" customWidth="1"/>
    <col min="10779" max="10779" width="0" style="1" hidden="1" customWidth="1"/>
    <col min="10780" max="10780" width="17.28515625" style="257" customWidth="1"/>
    <col min="10781" max="10781" width="12.7109375" style="257" customWidth="1"/>
    <col min="10782" max="10782" width="0" style="1" hidden="1" customWidth="1"/>
    <col min="10783" max="10783" width="5.28515625" style="257" customWidth="1"/>
    <col min="10784" max="10784" width="0" style="1" hidden="1" customWidth="1"/>
    <col min="10785" max="10785" width="17" style="257" customWidth="1"/>
    <col min="10786" max="10786" width="6.28515625" style="257" customWidth="1"/>
    <col min="10787" max="10787" width="0" style="1" hidden="1" customWidth="1"/>
    <col min="10788" max="10788" width="14.28515625" style="257" customWidth="1"/>
    <col min="10789" max="10789" width="7.5703125" style="257" customWidth="1"/>
    <col min="10790" max="10790" width="0" style="1" hidden="1" customWidth="1"/>
    <col min="10791" max="10792" width="14.28515625" style="257" customWidth="1"/>
    <col min="10793" max="10793" width="20.85546875" style="257" customWidth="1"/>
    <col min="10794" max="10794" width="14.42578125" style="257" customWidth="1"/>
    <col min="10795" max="10795" width="15" style="257" customWidth="1"/>
    <col min="10796" max="10796" width="2.7109375" style="257" customWidth="1"/>
    <col min="10797" max="10797" width="11.7109375" style="257" customWidth="1"/>
    <col min="10798" max="10798" width="11.5703125" style="257" customWidth="1"/>
    <col min="10799" max="10799" width="2.28515625" style="257" customWidth="1"/>
    <col min="10800" max="10800" width="41" style="257" customWidth="1"/>
    <col min="10801" max="10801" width="14.28515625" style="257" customWidth="1"/>
    <col min="10802" max="10803" width="11.5703125" style="257" customWidth="1"/>
    <col min="10804" max="10804" width="21.85546875" style="257" customWidth="1"/>
    <col min="10805" max="10996" width="11.42578125" style="257"/>
    <col min="10997" max="10997" width="21.85546875" style="257" customWidth="1"/>
    <col min="10998" max="10998" width="13.85546875" style="257" customWidth="1"/>
    <col min="10999" max="10999" width="38.7109375" style="257" customWidth="1"/>
    <col min="11000" max="11000" width="3" style="257" bestFit="1" customWidth="1"/>
    <col min="11001" max="11001" width="32.28515625" style="257" customWidth="1"/>
    <col min="11002" max="11002" width="46.28515625" style="257" customWidth="1"/>
    <col min="11003" max="11003" width="19" style="257" customWidth="1"/>
    <col min="11004" max="11004" width="0" style="1" hidden="1" customWidth="1"/>
    <col min="11005" max="11005" width="17.7109375" style="257" customWidth="1"/>
    <col min="11006" max="11006" width="0" style="1" hidden="1" customWidth="1"/>
    <col min="11007" max="11007" width="22.28515625" style="257" customWidth="1"/>
    <col min="11008" max="11008" width="5.28515625" style="257" customWidth="1"/>
    <col min="11009" max="11009" width="36.28515625" style="257" customWidth="1"/>
    <col min="11010" max="11010" width="5.7109375" style="257" customWidth="1"/>
    <col min="11011" max="11011" width="0" style="1" hidden="1" customWidth="1"/>
    <col min="11012" max="11012" width="20.7109375" style="257" customWidth="1"/>
    <col min="11013" max="11013" width="4.85546875" style="257" customWidth="1"/>
    <col min="11014" max="11014" width="0" style="1" hidden="1" customWidth="1"/>
    <col min="11015" max="11015" width="24.7109375" style="257" customWidth="1"/>
    <col min="11016" max="11016" width="12.28515625" style="257" customWidth="1"/>
    <col min="11017" max="11017" width="0" style="1" hidden="1" customWidth="1"/>
    <col min="11018" max="11018" width="3.42578125" style="257" customWidth="1"/>
    <col min="11019" max="11019" width="0" style="1" hidden="1" customWidth="1"/>
    <col min="11020" max="11020" width="17.7109375" style="257" customWidth="1"/>
    <col min="11021" max="11021" width="3.42578125" style="257" customWidth="1"/>
    <col min="11022" max="11022" width="0" style="1" hidden="1" customWidth="1"/>
    <col min="11023" max="11023" width="23.7109375" style="257" customWidth="1"/>
    <col min="11024" max="11024" width="10" style="257" customWidth="1"/>
    <col min="11025" max="11025" width="0" style="1" hidden="1" customWidth="1"/>
    <col min="11026" max="11027" width="14.7109375" style="257" customWidth="1"/>
    <col min="11028" max="11028" width="12.85546875" style="257" customWidth="1"/>
    <col min="11029" max="11029" width="3.28515625" style="257" customWidth="1"/>
    <col min="11030" max="11030" width="30.28515625" style="257" customWidth="1"/>
    <col min="11031" max="11031" width="5" style="257" customWidth="1"/>
    <col min="11032" max="11032" width="0" style="1" hidden="1" customWidth="1"/>
    <col min="11033" max="11033" width="14.28515625" style="257" customWidth="1"/>
    <col min="11034" max="11034" width="5.7109375" style="257" customWidth="1"/>
    <col min="11035" max="11035" width="0" style="1" hidden="1" customWidth="1"/>
    <col min="11036" max="11036" width="17.28515625" style="257" customWidth="1"/>
    <col min="11037" max="11037" width="12.7109375" style="257" customWidth="1"/>
    <col min="11038" max="11038" width="0" style="1" hidden="1" customWidth="1"/>
    <col min="11039" max="11039" width="5.28515625" style="257" customWidth="1"/>
    <col min="11040" max="11040" width="0" style="1" hidden="1" customWidth="1"/>
    <col min="11041" max="11041" width="17" style="257" customWidth="1"/>
    <col min="11042" max="11042" width="6.28515625" style="257" customWidth="1"/>
    <col min="11043" max="11043" width="0" style="1" hidden="1" customWidth="1"/>
    <col min="11044" max="11044" width="14.28515625" style="257" customWidth="1"/>
    <col min="11045" max="11045" width="7.5703125" style="257" customWidth="1"/>
    <col min="11046" max="11046" width="0" style="1" hidden="1" customWidth="1"/>
    <col min="11047" max="11048" width="14.28515625" style="257" customWidth="1"/>
    <col min="11049" max="11049" width="20.85546875" style="257" customWidth="1"/>
    <col min="11050" max="11050" width="14.42578125" style="257" customWidth="1"/>
    <col min="11051" max="11051" width="15" style="257" customWidth="1"/>
    <col min="11052" max="11052" width="2.7109375" style="257" customWidth="1"/>
    <col min="11053" max="11053" width="11.7109375" style="257" customWidth="1"/>
    <col min="11054" max="11054" width="11.5703125" style="257" customWidth="1"/>
    <col min="11055" max="11055" width="2.28515625" style="257" customWidth="1"/>
    <col min="11056" max="11056" width="41" style="257" customWidth="1"/>
    <col min="11057" max="11057" width="14.28515625" style="257" customWidth="1"/>
    <col min="11058" max="11059" width="11.5703125" style="257" customWidth="1"/>
    <col min="11060" max="11060" width="21.85546875" style="257" customWidth="1"/>
    <col min="11061" max="11252" width="11.42578125" style="257"/>
    <col min="11253" max="11253" width="21.85546875" style="257" customWidth="1"/>
    <col min="11254" max="11254" width="13.85546875" style="257" customWidth="1"/>
    <col min="11255" max="11255" width="38.7109375" style="257" customWidth="1"/>
    <col min="11256" max="11256" width="3" style="257" bestFit="1" customWidth="1"/>
    <col min="11257" max="11257" width="32.28515625" style="257" customWidth="1"/>
    <col min="11258" max="11258" width="46.28515625" style="257" customWidth="1"/>
    <col min="11259" max="11259" width="19" style="257" customWidth="1"/>
    <col min="11260" max="11260" width="0" style="1" hidden="1" customWidth="1"/>
    <col min="11261" max="11261" width="17.7109375" style="257" customWidth="1"/>
    <col min="11262" max="11262" width="0" style="1" hidden="1" customWidth="1"/>
    <col min="11263" max="11263" width="22.28515625" style="257" customWidth="1"/>
    <col min="11264" max="11264" width="5.28515625" style="257" customWidth="1"/>
    <col min="11265" max="11265" width="36.28515625" style="257" customWidth="1"/>
    <col min="11266" max="11266" width="5.7109375" style="257" customWidth="1"/>
    <col min="11267" max="11267" width="0" style="1" hidden="1" customWidth="1"/>
    <col min="11268" max="11268" width="20.7109375" style="257" customWidth="1"/>
    <col min="11269" max="11269" width="4.85546875" style="257" customWidth="1"/>
    <col min="11270" max="11270" width="0" style="1" hidden="1" customWidth="1"/>
    <col min="11271" max="11271" width="24.7109375" style="257" customWidth="1"/>
    <col min="11272" max="11272" width="12.28515625" style="257" customWidth="1"/>
    <col min="11273" max="11273" width="0" style="1" hidden="1" customWidth="1"/>
    <col min="11274" max="11274" width="3.42578125" style="257" customWidth="1"/>
    <col min="11275" max="11275" width="0" style="1" hidden="1" customWidth="1"/>
    <col min="11276" max="11276" width="17.7109375" style="257" customWidth="1"/>
    <col min="11277" max="11277" width="3.42578125" style="257" customWidth="1"/>
    <col min="11278" max="11278" width="0" style="1" hidden="1" customWidth="1"/>
    <col min="11279" max="11279" width="23.7109375" style="257" customWidth="1"/>
    <col min="11280" max="11280" width="10" style="257" customWidth="1"/>
    <col min="11281" max="11281" width="0" style="1" hidden="1" customWidth="1"/>
    <col min="11282" max="11283" width="14.7109375" style="257" customWidth="1"/>
    <col min="11284" max="11284" width="12.85546875" style="257" customWidth="1"/>
    <col min="11285" max="11285" width="3.28515625" style="257" customWidth="1"/>
    <col min="11286" max="11286" width="30.28515625" style="257" customWidth="1"/>
    <col min="11287" max="11287" width="5" style="257" customWidth="1"/>
    <col min="11288" max="11288" width="0" style="1" hidden="1" customWidth="1"/>
    <col min="11289" max="11289" width="14.28515625" style="257" customWidth="1"/>
    <col min="11290" max="11290" width="5.7109375" style="257" customWidth="1"/>
    <col min="11291" max="11291" width="0" style="1" hidden="1" customWidth="1"/>
    <col min="11292" max="11292" width="17.28515625" style="257" customWidth="1"/>
    <col min="11293" max="11293" width="12.7109375" style="257" customWidth="1"/>
    <col min="11294" max="11294" width="0" style="1" hidden="1" customWidth="1"/>
    <col min="11295" max="11295" width="5.28515625" style="257" customWidth="1"/>
    <col min="11296" max="11296" width="0" style="1" hidden="1" customWidth="1"/>
    <col min="11297" max="11297" width="17" style="257" customWidth="1"/>
    <col min="11298" max="11298" width="6.28515625" style="257" customWidth="1"/>
    <col min="11299" max="11299" width="0" style="1" hidden="1" customWidth="1"/>
    <col min="11300" max="11300" width="14.28515625" style="257" customWidth="1"/>
    <col min="11301" max="11301" width="7.5703125" style="257" customWidth="1"/>
    <col min="11302" max="11302" width="0" style="1" hidden="1" customWidth="1"/>
    <col min="11303" max="11304" width="14.28515625" style="257" customWidth="1"/>
    <col min="11305" max="11305" width="20.85546875" style="257" customWidth="1"/>
    <col min="11306" max="11306" width="14.42578125" style="257" customWidth="1"/>
    <col min="11307" max="11307" width="15" style="257" customWidth="1"/>
    <col min="11308" max="11308" width="2.7109375" style="257" customWidth="1"/>
    <col min="11309" max="11309" width="11.7109375" style="257" customWidth="1"/>
    <col min="11310" max="11310" width="11.5703125" style="257" customWidth="1"/>
    <col min="11311" max="11311" width="2.28515625" style="257" customWidth="1"/>
    <col min="11312" max="11312" width="41" style="257" customWidth="1"/>
    <col min="11313" max="11313" width="14.28515625" style="257" customWidth="1"/>
    <col min="11314" max="11315" width="11.5703125" style="257" customWidth="1"/>
    <col min="11316" max="11316" width="21.85546875" style="257" customWidth="1"/>
    <col min="11317" max="11508" width="11.42578125" style="257"/>
    <col min="11509" max="11509" width="21.85546875" style="257" customWidth="1"/>
    <col min="11510" max="11510" width="13.85546875" style="257" customWidth="1"/>
    <col min="11511" max="11511" width="38.7109375" style="257" customWidth="1"/>
    <col min="11512" max="11512" width="3" style="257" bestFit="1" customWidth="1"/>
    <col min="11513" max="11513" width="32.28515625" style="257" customWidth="1"/>
    <col min="11514" max="11514" width="46.28515625" style="257" customWidth="1"/>
    <col min="11515" max="11515" width="19" style="257" customWidth="1"/>
    <col min="11516" max="11516" width="0" style="1" hidden="1" customWidth="1"/>
    <col min="11517" max="11517" width="17.7109375" style="257" customWidth="1"/>
    <col min="11518" max="11518" width="0" style="1" hidden="1" customWidth="1"/>
    <col min="11519" max="11519" width="22.28515625" style="257" customWidth="1"/>
    <col min="11520" max="11520" width="5.28515625" style="257" customWidth="1"/>
    <col min="11521" max="11521" width="36.28515625" style="257" customWidth="1"/>
    <col min="11522" max="11522" width="5.7109375" style="257" customWidth="1"/>
    <col min="11523" max="11523" width="0" style="1" hidden="1" customWidth="1"/>
    <col min="11524" max="11524" width="20.7109375" style="257" customWidth="1"/>
    <col min="11525" max="11525" width="4.85546875" style="257" customWidth="1"/>
    <col min="11526" max="11526" width="0" style="1" hidden="1" customWidth="1"/>
    <col min="11527" max="11527" width="24.7109375" style="257" customWidth="1"/>
    <col min="11528" max="11528" width="12.28515625" style="257" customWidth="1"/>
    <col min="11529" max="11529" width="0" style="1" hidden="1" customWidth="1"/>
    <col min="11530" max="11530" width="3.42578125" style="257" customWidth="1"/>
    <col min="11531" max="11531" width="0" style="1" hidden="1" customWidth="1"/>
    <col min="11532" max="11532" width="17.7109375" style="257" customWidth="1"/>
    <col min="11533" max="11533" width="3.42578125" style="257" customWidth="1"/>
    <col min="11534" max="11534" width="0" style="1" hidden="1" customWidth="1"/>
    <col min="11535" max="11535" width="23.7109375" style="257" customWidth="1"/>
    <col min="11536" max="11536" width="10" style="257" customWidth="1"/>
    <col min="11537" max="11537" width="0" style="1" hidden="1" customWidth="1"/>
    <col min="11538" max="11539" width="14.7109375" style="257" customWidth="1"/>
    <col min="11540" max="11540" width="12.85546875" style="257" customWidth="1"/>
    <col min="11541" max="11541" width="3.28515625" style="257" customWidth="1"/>
    <col min="11542" max="11542" width="30.28515625" style="257" customWidth="1"/>
    <col min="11543" max="11543" width="5" style="257" customWidth="1"/>
    <col min="11544" max="11544" width="0" style="1" hidden="1" customWidth="1"/>
    <col min="11545" max="11545" width="14.28515625" style="257" customWidth="1"/>
    <col min="11546" max="11546" width="5.7109375" style="257" customWidth="1"/>
    <col min="11547" max="11547" width="0" style="1" hidden="1" customWidth="1"/>
    <col min="11548" max="11548" width="17.28515625" style="257" customWidth="1"/>
    <col min="11549" max="11549" width="12.7109375" style="257" customWidth="1"/>
    <col min="11550" max="11550" width="0" style="1" hidden="1" customWidth="1"/>
    <col min="11551" max="11551" width="5.28515625" style="257" customWidth="1"/>
    <col min="11552" max="11552" width="0" style="1" hidden="1" customWidth="1"/>
    <col min="11553" max="11553" width="17" style="257" customWidth="1"/>
    <col min="11554" max="11554" width="6.28515625" style="257" customWidth="1"/>
    <col min="11555" max="11555" width="0" style="1" hidden="1" customWidth="1"/>
    <col min="11556" max="11556" width="14.28515625" style="257" customWidth="1"/>
    <col min="11557" max="11557" width="7.5703125" style="257" customWidth="1"/>
    <col min="11558" max="11558" width="0" style="1" hidden="1" customWidth="1"/>
    <col min="11559" max="11560" width="14.28515625" style="257" customWidth="1"/>
    <col min="11561" max="11561" width="20.85546875" style="257" customWidth="1"/>
    <col min="11562" max="11562" width="14.42578125" style="257" customWidth="1"/>
    <col min="11563" max="11563" width="15" style="257" customWidth="1"/>
    <col min="11564" max="11564" width="2.7109375" style="257" customWidth="1"/>
    <col min="11565" max="11565" width="11.7109375" style="257" customWidth="1"/>
    <col min="11566" max="11566" width="11.5703125" style="257" customWidth="1"/>
    <col min="11567" max="11567" width="2.28515625" style="257" customWidth="1"/>
    <col min="11568" max="11568" width="41" style="257" customWidth="1"/>
    <col min="11569" max="11569" width="14.28515625" style="257" customWidth="1"/>
    <col min="11570" max="11571" width="11.5703125" style="257" customWidth="1"/>
    <col min="11572" max="11572" width="21.85546875" style="257" customWidth="1"/>
    <col min="11573" max="11764" width="11.42578125" style="257"/>
    <col min="11765" max="11765" width="21.85546875" style="257" customWidth="1"/>
    <col min="11766" max="11766" width="13.85546875" style="257" customWidth="1"/>
    <col min="11767" max="11767" width="38.7109375" style="257" customWidth="1"/>
    <col min="11768" max="11768" width="3" style="257" bestFit="1" customWidth="1"/>
    <col min="11769" max="11769" width="32.28515625" style="257" customWidth="1"/>
    <col min="11770" max="11770" width="46.28515625" style="257" customWidth="1"/>
    <col min="11771" max="11771" width="19" style="257" customWidth="1"/>
    <col min="11772" max="11772" width="0" style="1" hidden="1" customWidth="1"/>
    <col min="11773" max="11773" width="17.7109375" style="257" customWidth="1"/>
    <col min="11774" max="11774" width="0" style="1" hidden="1" customWidth="1"/>
    <col min="11775" max="11775" width="22.28515625" style="257" customWidth="1"/>
    <col min="11776" max="11776" width="5.28515625" style="257" customWidth="1"/>
    <col min="11777" max="11777" width="36.28515625" style="257" customWidth="1"/>
    <col min="11778" max="11778" width="5.7109375" style="257" customWidth="1"/>
    <col min="11779" max="11779" width="0" style="1" hidden="1" customWidth="1"/>
    <col min="11780" max="11780" width="20.7109375" style="257" customWidth="1"/>
    <col min="11781" max="11781" width="4.85546875" style="257" customWidth="1"/>
    <col min="11782" max="11782" width="0" style="1" hidden="1" customWidth="1"/>
    <col min="11783" max="11783" width="24.7109375" style="257" customWidth="1"/>
    <col min="11784" max="11784" width="12.28515625" style="257" customWidth="1"/>
    <col min="11785" max="11785" width="0" style="1" hidden="1" customWidth="1"/>
    <col min="11786" max="11786" width="3.42578125" style="257" customWidth="1"/>
    <col min="11787" max="11787" width="0" style="1" hidden="1" customWidth="1"/>
    <col min="11788" max="11788" width="17.7109375" style="257" customWidth="1"/>
    <col min="11789" max="11789" width="3.42578125" style="257" customWidth="1"/>
    <col min="11790" max="11790" width="0" style="1" hidden="1" customWidth="1"/>
    <col min="11791" max="11791" width="23.7109375" style="257" customWidth="1"/>
    <col min="11792" max="11792" width="10" style="257" customWidth="1"/>
    <col min="11793" max="11793" width="0" style="1" hidden="1" customWidth="1"/>
    <col min="11794" max="11795" width="14.7109375" style="257" customWidth="1"/>
    <col min="11796" max="11796" width="12.85546875" style="257" customWidth="1"/>
    <col min="11797" max="11797" width="3.28515625" style="257" customWidth="1"/>
    <col min="11798" max="11798" width="30.28515625" style="257" customWidth="1"/>
    <col min="11799" max="11799" width="5" style="257" customWidth="1"/>
    <col min="11800" max="11800" width="0" style="1" hidden="1" customWidth="1"/>
    <col min="11801" max="11801" width="14.28515625" style="257" customWidth="1"/>
    <col min="11802" max="11802" width="5.7109375" style="257" customWidth="1"/>
    <col min="11803" max="11803" width="0" style="1" hidden="1" customWidth="1"/>
    <col min="11804" max="11804" width="17.28515625" style="257" customWidth="1"/>
    <col min="11805" max="11805" width="12.7109375" style="257" customWidth="1"/>
    <col min="11806" max="11806" width="0" style="1" hidden="1" customWidth="1"/>
    <col min="11807" max="11807" width="5.28515625" style="257" customWidth="1"/>
    <col min="11808" max="11808" width="0" style="1" hidden="1" customWidth="1"/>
    <col min="11809" max="11809" width="17" style="257" customWidth="1"/>
    <col min="11810" max="11810" width="6.28515625" style="257" customWidth="1"/>
    <col min="11811" max="11811" width="0" style="1" hidden="1" customWidth="1"/>
    <col min="11812" max="11812" width="14.28515625" style="257" customWidth="1"/>
    <col min="11813" max="11813" width="7.5703125" style="257" customWidth="1"/>
    <col min="11814" max="11814" width="0" style="1" hidden="1" customWidth="1"/>
    <col min="11815" max="11816" width="14.28515625" style="257" customWidth="1"/>
    <col min="11817" max="11817" width="20.85546875" style="257" customWidth="1"/>
    <col min="11818" max="11818" width="14.42578125" style="257" customWidth="1"/>
    <col min="11819" max="11819" width="15" style="257" customWidth="1"/>
    <col min="11820" max="11820" width="2.7109375" style="257" customWidth="1"/>
    <col min="11821" max="11821" width="11.7109375" style="257" customWidth="1"/>
    <col min="11822" max="11822" width="11.5703125" style="257" customWidth="1"/>
    <col min="11823" max="11823" width="2.28515625" style="257" customWidth="1"/>
    <col min="11824" max="11824" width="41" style="257" customWidth="1"/>
    <col min="11825" max="11825" width="14.28515625" style="257" customWidth="1"/>
    <col min="11826" max="11827" width="11.5703125" style="257" customWidth="1"/>
    <col min="11828" max="11828" width="21.85546875" style="257" customWidth="1"/>
    <col min="11829" max="12020" width="11.42578125" style="257"/>
    <col min="12021" max="12021" width="21.85546875" style="257" customWidth="1"/>
    <col min="12022" max="12022" width="13.85546875" style="257" customWidth="1"/>
    <col min="12023" max="12023" width="38.7109375" style="257" customWidth="1"/>
    <col min="12024" max="12024" width="3" style="257" bestFit="1" customWidth="1"/>
    <col min="12025" max="12025" width="32.28515625" style="257" customWidth="1"/>
    <col min="12026" max="12026" width="46.28515625" style="257" customWidth="1"/>
    <col min="12027" max="12027" width="19" style="257" customWidth="1"/>
    <col min="12028" max="12028" width="0" style="1" hidden="1" customWidth="1"/>
    <col min="12029" max="12029" width="17.7109375" style="257" customWidth="1"/>
    <col min="12030" max="12030" width="0" style="1" hidden="1" customWidth="1"/>
    <col min="12031" max="12031" width="22.28515625" style="257" customWidth="1"/>
    <col min="12032" max="12032" width="5.28515625" style="257" customWidth="1"/>
    <col min="12033" max="12033" width="36.28515625" style="257" customWidth="1"/>
    <col min="12034" max="12034" width="5.7109375" style="257" customWidth="1"/>
    <col min="12035" max="12035" width="0" style="1" hidden="1" customWidth="1"/>
    <col min="12036" max="12036" width="20.7109375" style="257" customWidth="1"/>
    <col min="12037" max="12037" width="4.85546875" style="257" customWidth="1"/>
    <col min="12038" max="12038" width="0" style="1" hidden="1" customWidth="1"/>
    <col min="12039" max="12039" width="24.7109375" style="257" customWidth="1"/>
    <col min="12040" max="12040" width="12.28515625" style="257" customWidth="1"/>
    <col min="12041" max="12041" width="0" style="1" hidden="1" customWidth="1"/>
    <col min="12042" max="12042" width="3.42578125" style="257" customWidth="1"/>
    <col min="12043" max="12043" width="0" style="1" hidden="1" customWidth="1"/>
    <col min="12044" max="12044" width="17.7109375" style="257" customWidth="1"/>
    <col min="12045" max="12045" width="3.42578125" style="257" customWidth="1"/>
    <col min="12046" max="12046" width="0" style="1" hidden="1" customWidth="1"/>
    <col min="12047" max="12047" width="23.7109375" style="257" customWidth="1"/>
    <col min="12048" max="12048" width="10" style="257" customWidth="1"/>
    <col min="12049" max="12049" width="0" style="1" hidden="1" customWidth="1"/>
    <col min="12050" max="12051" width="14.7109375" style="257" customWidth="1"/>
    <col min="12052" max="12052" width="12.85546875" style="257" customWidth="1"/>
    <col min="12053" max="12053" width="3.28515625" style="257" customWidth="1"/>
    <col min="12054" max="12054" width="30.28515625" style="257" customWidth="1"/>
    <col min="12055" max="12055" width="5" style="257" customWidth="1"/>
    <col min="12056" max="12056" width="0" style="1" hidden="1" customWidth="1"/>
    <col min="12057" max="12057" width="14.28515625" style="257" customWidth="1"/>
    <col min="12058" max="12058" width="5.7109375" style="257" customWidth="1"/>
    <col min="12059" max="12059" width="0" style="1" hidden="1" customWidth="1"/>
    <col min="12060" max="12060" width="17.28515625" style="257" customWidth="1"/>
    <col min="12061" max="12061" width="12.7109375" style="257" customWidth="1"/>
    <col min="12062" max="12062" width="0" style="1" hidden="1" customWidth="1"/>
    <col min="12063" max="12063" width="5.28515625" style="257" customWidth="1"/>
    <col min="12064" max="12064" width="0" style="1" hidden="1" customWidth="1"/>
    <col min="12065" max="12065" width="17" style="257" customWidth="1"/>
    <col min="12066" max="12066" width="6.28515625" style="257" customWidth="1"/>
    <col min="12067" max="12067" width="0" style="1" hidden="1" customWidth="1"/>
    <col min="12068" max="12068" width="14.28515625" style="257" customWidth="1"/>
    <col min="12069" max="12069" width="7.5703125" style="257" customWidth="1"/>
    <col min="12070" max="12070" width="0" style="1" hidden="1" customWidth="1"/>
    <col min="12071" max="12072" width="14.28515625" style="257" customWidth="1"/>
    <col min="12073" max="12073" width="20.85546875" style="257" customWidth="1"/>
    <col min="12074" max="12074" width="14.42578125" style="257" customWidth="1"/>
    <col min="12075" max="12075" width="15" style="257" customWidth="1"/>
    <col min="12076" max="12076" width="2.7109375" style="257" customWidth="1"/>
    <col min="12077" max="12077" width="11.7109375" style="257" customWidth="1"/>
    <col min="12078" max="12078" width="11.5703125" style="257" customWidth="1"/>
    <col min="12079" max="12079" width="2.28515625" style="257" customWidth="1"/>
    <col min="12080" max="12080" width="41" style="257" customWidth="1"/>
    <col min="12081" max="12081" width="14.28515625" style="257" customWidth="1"/>
    <col min="12082" max="12083" width="11.5703125" style="257" customWidth="1"/>
    <col min="12084" max="12084" width="21.85546875" style="257" customWidth="1"/>
    <col min="12085" max="12276" width="11.42578125" style="257"/>
    <col min="12277" max="12277" width="21.85546875" style="257" customWidth="1"/>
    <col min="12278" max="12278" width="13.85546875" style="257" customWidth="1"/>
    <col min="12279" max="12279" width="38.7109375" style="257" customWidth="1"/>
    <col min="12280" max="12280" width="3" style="257" bestFit="1" customWidth="1"/>
    <col min="12281" max="12281" width="32.28515625" style="257" customWidth="1"/>
    <col min="12282" max="12282" width="46.28515625" style="257" customWidth="1"/>
    <col min="12283" max="12283" width="19" style="257" customWidth="1"/>
    <col min="12284" max="12284" width="0" style="1" hidden="1" customWidth="1"/>
    <col min="12285" max="12285" width="17.7109375" style="257" customWidth="1"/>
    <col min="12286" max="12286" width="0" style="1" hidden="1" customWidth="1"/>
    <col min="12287" max="12287" width="22.28515625" style="257" customWidth="1"/>
    <col min="12288" max="12288" width="5.28515625" style="257" customWidth="1"/>
    <col min="12289" max="12289" width="36.28515625" style="257" customWidth="1"/>
    <col min="12290" max="12290" width="5.7109375" style="257" customWidth="1"/>
    <col min="12291" max="12291" width="0" style="1" hidden="1" customWidth="1"/>
    <col min="12292" max="12292" width="20.7109375" style="257" customWidth="1"/>
    <col min="12293" max="12293" width="4.85546875" style="257" customWidth="1"/>
    <col min="12294" max="12294" width="0" style="1" hidden="1" customWidth="1"/>
    <col min="12295" max="12295" width="24.7109375" style="257" customWidth="1"/>
    <col min="12296" max="12296" width="12.28515625" style="257" customWidth="1"/>
    <col min="12297" max="12297" width="0" style="1" hidden="1" customWidth="1"/>
    <col min="12298" max="12298" width="3.42578125" style="257" customWidth="1"/>
    <col min="12299" max="12299" width="0" style="1" hidden="1" customWidth="1"/>
    <col min="12300" max="12300" width="17.7109375" style="257" customWidth="1"/>
    <col min="12301" max="12301" width="3.42578125" style="257" customWidth="1"/>
    <col min="12302" max="12302" width="0" style="1" hidden="1" customWidth="1"/>
    <col min="12303" max="12303" width="23.7109375" style="257" customWidth="1"/>
    <col min="12304" max="12304" width="10" style="257" customWidth="1"/>
    <col min="12305" max="12305" width="0" style="1" hidden="1" customWidth="1"/>
    <col min="12306" max="12307" width="14.7109375" style="257" customWidth="1"/>
    <col min="12308" max="12308" width="12.85546875" style="257" customWidth="1"/>
    <col min="12309" max="12309" width="3.28515625" style="257" customWidth="1"/>
    <col min="12310" max="12310" width="30.28515625" style="257" customWidth="1"/>
    <col min="12311" max="12311" width="5" style="257" customWidth="1"/>
    <col min="12312" max="12312" width="0" style="1" hidden="1" customWidth="1"/>
    <col min="12313" max="12313" width="14.28515625" style="257" customWidth="1"/>
    <col min="12314" max="12314" width="5.7109375" style="257" customWidth="1"/>
    <col min="12315" max="12315" width="0" style="1" hidden="1" customWidth="1"/>
    <col min="12316" max="12316" width="17.28515625" style="257" customWidth="1"/>
    <col min="12317" max="12317" width="12.7109375" style="257" customWidth="1"/>
    <col min="12318" max="12318" width="0" style="1" hidden="1" customWidth="1"/>
    <col min="12319" max="12319" width="5.28515625" style="257" customWidth="1"/>
    <col min="12320" max="12320" width="0" style="1" hidden="1" customWidth="1"/>
    <col min="12321" max="12321" width="17" style="257" customWidth="1"/>
    <col min="12322" max="12322" width="6.28515625" style="257" customWidth="1"/>
    <col min="12323" max="12323" width="0" style="1" hidden="1" customWidth="1"/>
    <col min="12324" max="12324" width="14.28515625" style="257" customWidth="1"/>
    <col min="12325" max="12325" width="7.5703125" style="257" customWidth="1"/>
    <col min="12326" max="12326" width="0" style="1" hidden="1" customWidth="1"/>
    <col min="12327" max="12328" width="14.28515625" style="257" customWidth="1"/>
    <col min="12329" max="12329" width="20.85546875" style="257" customWidth="1"/>
    <col min="12330" max="12330" width="14.42578125" style="257" customWidth="1"/>
    <col min="12331" max="12331" width="15" style="257" customWidth="1"/>
    <col min="12332" max="12332" width="2.7109375" style="257" customWidth="1"/>
    <col min="12333" max="12333" width="11.7109375" style="257" customWidth="1"/>
    <col min="12334" max="12334" width="11.5703125" style="257" customWidth="1"/>
    <col min="12335" max="12335" width="2.28515625" style="257" customWidth="1"/>
    <col min="12336" max="12336" width="41" style="257" customWidth="1"/>
    <col min="12337" max="12337" width="14.28515625" style="257" customWidth="1"/>
    <col min="12338" max="12339" width="11.5703125" style="257" customWidth="1"/>
    <col min="12340" max="12340" width="21.85546875" style="257" customWidth="1"/>
    <col min="12341" max="12532" width="11.42578125" style="257"/>
    <col min="12533" max="12533" width="21.85546875" style="257" customWidth="1"/>
    <col min="12534" max="12534" width="13.85546875" style="257" customWidth="1"/>
    <col min="12535" max="12535" width="38.7109375" style="257" customWidth="1"/>
    <col min="12536" max="12536" width="3" style="257" bestFit="1" customWidth="1"/>
    <col min="12537" max="12537" width="32.28515625" style="257" customWidth="1"/>
    <col min="12538" max="12538" width="46.28515625" style="257" customWidth="1"/>
    <col min="12539" max="12539" width="19" style="257" customWidth="1"/>
    <col min="12540" max="12540" width="0" style="1" hidden="1" customWidth="1"/>
    <col min="12541" max="12541" width="17.7109375" style="257" customWidth="1"/>
    <col min="12542" max="12542" width="0" style="1" hidden="1" customWidth="1"/>
    <col min="12543" max="12543" width="22.28515625" style="257" customWidth="1"/>
    <col min="12544" max="12544" width="5.28515625" style="257" customWidth="1"/>
    <col min="12545" max="12545" width="36.28515625" style="257" customWidth="1"/>
    <col min="12546" max="12546" width="5.7109375" style="257" customWidth="1"/>
    <col min="12547" max="12547" width="0" style="1" hidden="1" customWidth="1"/>
    <col min="12548" max="12548" width="20.7109375" style="257" customWidth="1"/>
    <col min="12549" max="12549" width="4.85546875" style="257" customWidth="1"/>
    <col min="12550" max="12550" width="0" style="1" hidden="1" customWidth="1"/>
    <col min="12551" max="12551" width="24.7109375" style="257" customWidth="1"/>
    <col min="12552" max="12552" width="12.28515625" style="257" customWidth="1"/>
    <col min="12553" max="12553" width="0" style="1" hidden="1" customWidth="1"/>
    <col min="12554" max="12554" width="3.42578125" style="257" customWidth="1"/>
    <col min="12555" max="12555" width="0" style="1" hidden="1" customWidth="1"/>
    <col min="12556" max="12556" width="17.7109375" style="257" customWidth="1"/>
    <col min="12557" max="12557" width="3.42578125" style="257" customWidth="1"/>
    <col min="12558" max="12558" width="0" style="1" hidden="1" customWidth="1"/>
    <col min="12559" max="12559" width="23.7109375" style="257" customWidth="1"/>
    <col min="12560" max="12560" width="10" style="257" customWidth="1"/>
    <col min="12561" max="12561" width="0" style="1" hidden="1" customWidth="1"/>
    <col min="12562" max="12563" width="14.7109375" style="257" customWidth="1"/>
    <col min="12564" max="12564" width="12.85546875" style="257" customWidth="1"/>
    <col min="12565" max="12565" width="3.28515625" style="257" customWidth="1"/>
    <col min="12566" max="12566" width="30.28515625" style="257" customWidth="1"/>
    <col min="12567" max="12567" width="5" style="257" customWidth="1"/>
    <col min="12568" max="12568" width="0" style="1" hidden="1" customWidth="1"/>
    <col min="12569" max="12569" width="14.28515625" style="257" customWidth="1"/>
    <col min="12570" max="12570" width="5.7109375" style="257" customWidth="1"/>
    <col min="12571" max="12571" width="0" style="1" hidden="1" customWidth="1"/>
    <col min="12572" max="12572" width="17.28515625" style="257" customWidth="1"/>
    <col min="12573" max="12573" width="12.7109375" style="257" customWidth="1"/>
    <col min="12574" max="12574" width="0" style="1" hidden="1" customWidth="1"/>
    <col min="12575" max="12575" width="5.28515625" style="257" customWidth="1"/>
    <col min="12576" max="12576" width="0" style="1" hidden="1" customWidth="1"/>
    <col min="12577" max="12577" width="17" style="257" customWidth="1"/>
    <col min="12578" max="12578" width="6.28515625" style="257" customWidth="1"/>
    <col min="12579" max="12579" width="0" style="1" hidden="1" customWidth="1"/>
    <col min="12580" max="12580" width="14.28515625" style="257" customWidth="1"/>
    <col min="12581" max="12581" width="7.5703125" style="257" customWidth="1"/>
    <col min="12582" max="12582" width="0" style="1" hidden="1" customWidth="1"/>
    <col min="12583" max="12584" width="14.28515625" style="257" customWidth="1"/>
    <col min="12585" max="12585" width="20.85546875" style="257" customWidth="1"/>
    <col min="12586" max="12586" width="14.42578125" style="257" customWidth="1"/>
    <col min="12587" max="12587" width="15" style="257" customWidth="1"/>
    <col min="12588" max="12588" width="2.7109375" style="257" customWidth="1"/>
    <col min="12589" max="12589" width="11.7109375" style="257" customWidth="1"/>
    <col min="12590" max="12590" width="11.5703125" style="257" customWidth="1"/>
    <col min="12591" max="12591" width="2.28515625" style="257" customWidth="1"/>
    <col min="12592" max="12592" width="41" style="257" customWidth="1"/>
    <col min="12593" max="12593" width="14.28515625" style="257" customWidth="1"/>
    <col min="12594" max="12595" width="11.5703125" style="257" customWidth="1"/>
    <col min="12596" max="12596" width="21.85546875" style="257" customWidth="1"/>
    <col min="12597" max="12788" width="11.42578125" style="257"/>
    <col min="12789" max="12789" width="21.85546875" style="257" customWidth="1"/>
    <col min="12790" max="12790" width="13.85546875" style="257" customWidth="1"/>
    <col min="12791" max="12791" width="38.7109375" style="257" customWidth="1"/>
    <col min="12792" max="12792" width="3" style="257" bestFit="1" customWidth="1"/>
    <col min="12793" max="12793" width="32.28515625" style="257" customWidth="1"/>
    <col min="12794" max="12794" width="46.28515625" style="257" customWidth="1"/>
    <col min="12795" max="12795" width="19" style="257" customWidth="1"/>
    <col min="12796" max="12796" width="0" style="1" hidden="1" customWidth="1"/>
    <col min="12797" max="12797" width="17.7109375" style="257" customWidth="1"/>
    <col min="12798" max="12798" width="0" style="1" hidden="1" customWidth="1"/>
    <col min="12799" max="12799" width="22.28515625" style="257" customWidth="1"/>
    <col min="12800" max="12800" width="5.28515625" style="257" customWidth="1"/>
    <col min="12801" max="12801" width="36.28515625" style="257" customWidth="1"/>
    <col min="12802" max="12802" width="5.7109375" style="257" customWidth="1"/>
    <col min="12803" max="12803" width="0" style="1" hidden="1" customWidth="1"/>
    <col min="12804" max="12804" width="20.7109375" style="257" customWidth="1"/>
    <col min="12805" max="12805" width="4.85546875" style="257" customWidth="1"/>
    <col min="12806" max="12806" width="0" style="1" hidden="1" customWidth="1"/>
    <col min="12807" max="12807" width="24.7109375" style="257" customWidth="1"/>
    <col min="12808" max="12808" width="12.28515625" style="257" customWidth="1"/>
    <col min="12809" max="12809" width="0" style="1" hidden="1" customWidth="1"/>
    <col min="12810" max="12810" width="3.42578125" style="257" customWidth="1"/>
    <col min="12811" max="12811" width="0" style="1" hidden="1" customWidth="1"/>
    <col min="12812" max="12812" width="17.7109375" style="257" customWidth="1"/>
    <col min="12813" max="12813" width="3.42578125" style="257" customWidth="1"/>
    <col min="12814" max="12814" width="0" style="1" hidden="1" customWidth="1"/>
    <col min="12815" max="12815" width="23.7109375" style="257" customWidth="1"/>
    <col min="12816" max="12816" width="10" style="257" customWidth="1"/>
    <col min="12817" max="12817" width="0" style="1" hidden="1" customWidth="1"/>
    <col min="12818" max="12819" width="14.7109375" style="257" customWidth="1"/>
    <col min="12820" max="12820" width="12.85546875" style="257" customWidth="1"/>
    <col min="12821" max="12821" width="3.28515625" style="257" customWidth="1"/>
    <col min="12822" max="12822" width="30.28515625" style="257" customWidth="1"/>
    <col min="12823" max="12823" width="5" style="257" customWidth="1"/>
    <col min="12824" max="12824" width="0" style="1" hidden="1" customWidth="1"/>
    <col min="12825" max="12825" width="14.28515625" style="257" customWidth="1"/>
    <col min="12826" max="12826" width="5.7109375" style="257" customWidth="1"/>
    <col min="12827" max="12827" width="0" style="1" hidden="1" customWidth="1"/>
    <col min="12828" max="12828" width="17.28515625" style="257" customWidth="1"/>
    <col min="12829" max="12829" width="12.7109375" style="257" customWidth="1"/>
    <col min="12830" max="12830" width="0" style="1" hidden="1" customWidth="1"/>
    <col min="12831" max="12831" width="5.28515625" style="257" customWidth="1"/>
    <col min="12832" max="12832" width="0" style="1" hidden="1" customWidth="1"/>
    <col min="12833" max="12833" width="17" style="257" customWidth="1"/>
    <col min="12834" max="12834" width="6.28515625" style="257" customWidth="1"/>
    <col min="12835" max="12835" width="0" style="1" hidden="1" customWidth="1"/>
    <col min="12836" max="12836" width="14.28515625" style="257" customWidth="1"/>
    <col min="12837" max="12837" width="7.5703125" style="257" customWidth="1"/>
    <col min="12838" max="12838" width="0" style="1" hidden="1" customWidth="1"/>
    <col min="12839" max="12840" width="14.28515625" style="257" customWidth="1"/>
    <col min="12841" max="12841" width="20.85546875" style="257" customWidth="1"/>
    <col min="12842" max="12842" width="14.42578125" style="257" customWidth="1"/>
    <col min="12843" max="12843" width="15" style="257" customWidth="1"/>
    <col min="12844" max="12844" width="2.7109375" style="257" customWidth="1"/>
    <col min="12845" max="12845" width="11.7109375" style="257" customWidth="1"/>
    <col min="12846" max="12846" width="11.5703125" style="257" customWidth="1"/>
    <col min="12847" max="12847" width="2.28515625" style="257" customWidth="1"/>
    <col min="12848" max="12848" width="41" style="257" customWidth="1"/>
    <col min="12849" max="12849" width="14.28515625" style="257" customWidth="1"/>
    <col min="12850" max="12851" width="11.5703125" style="257" customWidth="1"/>
    <col min="12852" max="12852" width="21.85546875" style="257" customWidth="1"/>
    <col min="12853" max="13044" width="11.42578125" style="257"/>
    <col min="13045" max="13045" width="21.85546875" style="257" customWidth="1"/>
    <col min="13046" max="13046" width="13.85546875" style="257" customWidth="1"/>
    <col min="13047" max="13047" width="38.7109375" style="257" customWidth="1"/>
    <col min="13048" max="13048" width="3" style="257" bestFit="1" customWidth="1"/>
    <col min="13049" max="13049" width="32.28515625" style="257" customWidth="1"/>
    <col min="13050" max="13050" width="46.28515625" style="257" customWidth="1"/>
    <col min="13051" max="13051" width="19" style="257" customWidth="1"/>
    <col min="13052" max="13052" width="0" style="1" hidden="1" customWidth="1"/>
    <col min="13053" max="13053" width="17.7109375" style="257" customWidth="1"/>
    <col min="13054" max="13054" width="0" style="1" hidden="1" customWidth="1"/>
    <col min="13055" max="13055" width="22.28515625" style="257" customWidth="1"/>
    <col min="13056" max="13056" width="5.28515625" style="257" customWidth="1"/>
    <col min="13057" max="13057" width="36.28515625" style="257" customWidth="1"/>
    <col min="13058" max="13058" width="5.7109375" style="257" customWidth="1"/>
    <col min="13059" max="13059" width="0" style="1" hidden="1" customWidth="1"/>
    <col min="13060" max="13060" width="20.7109375" style="257" customWidth="1"/>
    <col min="13061" max="13061" width="4.85546875" style="257" customWidth="1"/>
    <col min="13062" max="13062" width="0" style="1" hidden="1" customWidth="1"/>
    <col min="13063" max="13063" width="24.7109375" style="257" customWidth="1"/>
    <col min="13064" max="13064" width="12.28515625" style="257" customWidth="1"/>
    <col min="13065" max="13065" width="0" style="1" hidden="1" customWidth="1"/>
    <col min="13066" max="13066" width="3.42578125" style="257" customWidth="1"/>
    <col min="13067" max="13067" width="0" style="1" hidden="1" customWidth="1"/>
    <col min="13068" max="13068" width="17.7109375" style="257" customWidth="1"/>
    <col min="13069" max="13069" width="3.42578125" style="257" customWidth="1"/>
    <col min="13070" max="13070" width="0" style="1" hidden="1" customWidth="1"/>
    <col min="13071" max="13071" width="23.7109375" style="257" customWidth="1"/>
    <col min="13072" max="13072" width="10" style="257" customWidth="1"/>
    <col min="13073" max="13073" width="0" style="1" hidden="1" customWidth="1"/>
    <col min="13074" max="13075" width="14.7109375" style="257" customWidth="1"/>
    <col min="13076" max="13076" width="12.85546875" style="257" customWidth="1"/>
    <col min="13077" max="13077" width="3.28515625" style="257" customWidth="1"/>
    <col min="13078" max="13078" width="30.28515625" style="257" customWidth="1"/>
    <col min="13079" max="13079" width="5" style="257" customWidth="1"/>
    <col min="13080" max="13080" width="0" style="1" hidden="1" customWidth="1"/>
    <col min="13081" max="13081" width="14.28515625" style="257" customWidth="1"/>
    <col min="13082" max="13082" width="5.7109375" style="257" customWidth="1"/>
    <col min="13083" max="13083" width="0" style="1" hidden="1" customWidth="1"/>
    <col min="13084" max="13084" width="17.28515625" style="257" customWidth="1"/>
    <col min="13085" max="13085" width="12.7109375" style="257" customWidth="1"/>
    <col min="13086" max="13086" width="0" style="1" hidden="1" customWidth="1"/>
    <col min="13087" max="13087" width="5.28515625" style="257" customWidth="1"/>
    <col min="13088" max="13088" width="0" style="1" hidden="1" customWidth="1"/>
    <col min="13089" max="13089" width="17" style="257" customWidth="1"/>
    <col min="13090" max="13090" width="6.28515625" style="257" customWidth="1"/>
    <col min="13091" max="13091" width="0" style="1" hidden="1" customWidth="1"/>
    <col min="13092" max="13092" width="14.28515625" style="257" customWidth="1"/>
    <col min="13093" max="13093" width="7.5703125" style="257" customWidth="1"/>
    <col min="13094" max="13094" width="0" style="1" hidden="1" customWidth="1"/>
    <col min="13095" max="13096" width="14.28515625" style="257" customWidth="1"/>
    <col min="13097" max="13097" width="20.85546875" style="257" customWidth="1"/>
    <col min="13098" max="13098" width="14.42578125" style="257" customWidth="1"/>
    <col min="13099" max="13099" width="15" style="257" customWidth="1"/>
    <col min="13100" max="13100" width="2.7109375" style="257" customWidth="1"/>
    <col min="13101" max="13101" width="11.7109375" style="257" customWidth="1"/>
    <col min="13102" max="13102" width="11.5703125" style="257" customWidth="1"/>
    <col min="13103" max="13103" width="2.28515625" style="257" customWidth="1"/>
    <col min="13104" max="13104" width="41" style="257" customWidth="1"/>
    <col min="13105" max="13105" width="14.28515625" style="257" customWidth="1"/>
    <col min="13106" max="13107" width="11.5703125" style="257" customWidth="1"/>
    <col min="13108" max="13108" width="21.85546875" style="257" customWidth="1"/>
    <col min="13109" max="13300" width="11.42578125" style="257"/>
    <col min="13301" max="13301" width="21.85546875" style="257" customWidth="1"/>
    <col min="13302" max="13302" width="13.85546875" style="257" customWidth="1"/>
    <col min="13303" max="13303" width="38.7109375" style="257" customWidth="1"/>
    <col min="13304" max="13304" width="3" style="257" bestFit="1" customWidth="1"/>
    <col min="13305" max="13305" width="32.28515625" style="257" customWidth="1"/>
    <col min="13306" max="13306" width="46.28515625" style="257" customWidth="1"/>
    <col min="13307" max="13307" width="19" style="257" customWidth="1"/>
    <col min="13308" max="13308" width="0" style="1" hidden="1" customWidth="1"/>
    <col min="13309" max="13309" width="17.7109375" style="257" customWidth="1"/>
    <col min="13310" max="13310" width="0" style="1" hidden="1" customWidth="1"/>
    <col min="13311" max="13311" width="22.28515625" style="257" customWidth="1"/>
    <col min="13312" max="13312" width="5.28515625" style="257" customWidth="1"/>
    <col min="13313" max="13313" width="36.28515625" style="257" customWidth="1"/>
    <col min="13314" max="13314" width="5.7109375" style="257" customWidth="1"/>
    <col min="13315" max="13315" width="0" style="1" hidden="1" customWidth="1"/>
    <col min="13316" max="13316" width="20.7109375" style="257" customWidth="1"/>
    <col min="13317" max="13317" width="4.85546875" style="257" customWidth="1"/>
    <col min="13318" max="13318" width="0" style="1" hidden="1" customWidth="1"/>
    <col min="13319" max="13319" width="24.7109375" style="257" customWidth="1"/>
    <col min="13320" max="13320" width="12.28515625" style="257" customWidth="1"/>
    <col min="13321" max="13321" width="0" style="1" hidden="1" customWidth="1"/>
    <col min="13322" max="13322" width="3.42578125" style="257" customWidth="1"/>
    <col min="13323" max="13323" width="0" style="1" hidden="1" customWidth="1"/>
    <col min="13324" max="13324" width="17.7109375" style="257" customWidth="1"/>
    <col min="13325" max="13325" width="3.42578125" style="257" customWidth="1"/>
    <col min="13326" max="13326" width="0" style="1" hidden="1" customWidth="1"/>
    <col min="13327" max="13327" width="23.7109375" style="257" customWidth="1"/>
    <col min="13328" max="13328" width="10" style="257" customWidth="1"/>
    <col min="13329" max="13329" width="0" style="1" hidden="1" customWidth="1"/>
    <col min="13330" max="13331" width="14.7109375" style="257" customWidth="1"/>
    <col min="13332" max="13332" width="12.85546875" style="257" customWidth="1"/>
    <col min="13333" max="13333" width="3.28515625" style="257" customWidth="1"/>
    <col min="13334" max="13334" width="30.28515625" style="257" customWidth="1"/>
    <col min="13335" max="13335" width="5" style="257" customWidth="1"/>
    <col min="13336" max="13336" width="0" style="1" hidden="1" customWidth="1"/>
    <col min="13337" max="13337" width="14.28515625" style="257" customWidth="1"/>
    <col min="13338" max="13338" width="5.7109375" style="257" customWidth="1"/>
    <col min="13339" max="13339" width="0" style="1" hidden="1" customWidth="1"/>
    <col min="13340" max="13340" width="17.28515625" style="257" customWidth="1"/>
    <col min="13341" max="13341" width="12.7109375" style="257" customWidth="1"/>
    <col min="13342" max="13342" width="0" style="1" hidden="1" customWidth="1"/>
    <col min="13343" max="13343" width="5.28515625" style="257" customWidth="1"/>
    <col min="13344" max="13344" width="0" style="1" hidden="1" customWidth="1"/>
    <col min="13345" max="13345" width="17" style="257" customWidth="1"/>
    <col min="13346" max="13346" width="6.28515625" style="257" customWidth="1"/>
    <col min="13347" max="13347" width="0" style="1" hidden="1" customWidth="1"/>
    <col min="13348" max="13348" width="14.28515625" style="257" customWidth="1"/>
    <col min="13349" max="13349" width="7.5703125" style="257" customWidth="1"/>
    <col min="13350" max="13350" width="0" style="1" hidden="1" customWidth="1"/>
    <col min="13351" max="13352" width="14.28515625" style="257" customWidth="1"/>
    <col min="13353" max="13353" width="20.85546875" style="257" customWidth="1"/>
    <col min="13354" max="13354" width="14.42578125" style="257" customWidth="1"/>
    <col min="13355" max="13355" width="15" style="257" customWidth="1"/>
    <col min="13356" max="13356" width="2.7109375" style="257" customWidth="1"/>
    <col min="13357" max="13357" width="11.7109375" style="257" customWidth="1"/>
    <col min="13358" max="13358" width="11.5703125" style="257" customWidth="1"/>
    <col min="13359" max="13359" width="2.28515625" style="257" customWidth="1"/>
    <col min="13360" max="13360" width="41" style="257" customWidth="1"/>
    <col min="13361" max="13361" width="14.28515625" style="257" customWidth="1"/>
    <col min="13362" max="13363" width="11.5703125" style="257" customWidth="1"/>
    <col min="13364" max="13364" width="21.85546875" style="257" customWidth="1"/>
    <col min="13365" max="13556" width="11.42578125" style="257"/>
    <col min="13557" max="13557" width="21.85546875" style="257" customWidth="1"/>
    <col min="13558" max="13558" width="13.85546875" style="257" customWidth="1"/>
    <col min="13559" max="13559" width="38.7109375" style="257" customWidth="1"/>
    <col min="13560" max="13560" width="3" style="257" bestFit="1" customWidth="1"/>
    <col min="13561" max="13561" width="32.28515625" style="257" customWidth="1"/>
    <col min="13562" max="13562" width="46.28515625" style="257" customWidth="1"/>
    <col min="13563" max="13563" width="19" style="257" customWidth="1"/>
    <col min="13564" max="13564" width="0" style="1" hidden="1" customWidth="1"/>
    <col min="13565" max="13565" width="17.7109375" style="257" customWidth="1"/>
    <col min="13566" max="13566" width="0" style="1" hidden="1" customWidth="1"/>
    <col min="13567" max="13567" width="22.28515625" style="257" customWidth="1"/>
    <col min="13568" max="13568" width="5.28515625" style="257" customWidth="1"/>
    <col min="13569" max="13569" width="36.28515625" style="257" customWidth="1"/>
    <col min="13570" max="13570" width="5.7109375" style="257" customWidth="1"/>
    <col min="13571" max="13571" width="0" style="1" hidden="1" customWidth="1"/>
    <col min="13572" max="13572" width="20.7109375" style="257" customWidth="1"/>
    <col min="13573" max="13573" width="4.85546875" style="257" customWidth="1"/>
    <col min="13574" max="13574" width="0" style="1" hidden="1" customWidth="1"/>
    <col min="13575" max="13575" width="24.7109375" style="257" customWidth="1"/>
    <col min="13576" max="13576" width="12.28515625" style="257" customWidth="1"/>
    <col min="13577" max="13577" width="0" style="1" hidden="1" customWidth="1"/>
    <col min="13578" max="13578" width="3.42578125" style="257" customWidth="1"/>
    <col min="13579" max="13579" width="0" style="1" hidden="1" customWidth="1"/>
    <col min="13580" max="13580" width="17.7109375" style="257" customWidth="1"/>
    <col min="13581" max="13581" width="3.42578125" style="257" customWidth="1"/>
    <col min="13582" max="13582" width="0" style="1" hidden="1" customWidth="1"/>
    <col min="13583" max="13583" width="23.7109375" style="257" customWidth="1"/>
    <col min="13584" max="13584" width="10" style="257" customWidth="1"/>
    <col min="13585" max="13585" width="0" style="1" hidden="1" customWidth="1"/>
    <col min="13586" max="13587" width="14.7109375" style="257" customWidth="1"/>
    <col min="13588" max="13588" width="12.85546875" style="257" customWidth="1"/>
    <col min="13589" max="13589" width="3.28515625" style="257" customWidth="1"/>
    <col min="13590" max="13590" width="30.28515625" style="257" customWidth="1"/>
    <col min="13591" max="13591" width="5" style="257" customWidth="1"/>
    <col min="13592" max="13592" width="0" style="1" hidden="1" customWidth="1"/>
    <col min="13593" max="13593" width="14.28515625" style="257" customWidth="1"/>
    <col min="13594" max="13594" width="5.7109375" style="257" customWidth="1"/>
    <col min="13595" max="13595" width="0" style="1" hidden="1" customWidth="1"/>
    <col min="13596" max="13596" width="17.28515625" style="257" customWidth="1"/>
    <col min="13597" max="13597" width="12.7109375" style="257" customWidth="1"/>
    <col min="13598" max="13598" width="0" style="1" hidden="1" customWidth="1"/>
    <col min="13599" max="13599" width="5.28515625" style="257" customWidth="1"/>
    <col min="13600" max="13600" width="0" style="1" hidden="1" customWidth="1"/>
    <col min="13601" max="13601" width="17" style="257" customWidth="1"/>
    <col min="13602" max="13602" width="6.28515625" style="257" customWidth="1"/>
    <col min="13603" max="13603" width="0" style="1" hidden="1" customWidth="1"/>
    <col min="13604" max="13604" width="14.28515625" style="257" customWidth="1"/>
    <col min="13605" max="13605" width="7.5703125" style="257" customWidth="1"/>
    <col min="13606" max="13606" width="0" style="1" hidden="1" customWidth="1"/>
    <col min="13607" max="13608" width="14.28515625" style="257" customWidth="1"/>
    <col min="13609" max="13609" width="20.85546875" style="257" customWidth="1"/>
    <col min="13610" max="13610" width="14.42578125" style="257" customWidth="1"/>
    <col min="13611" max="13611" width="15" style="257" customWidth="1"/>
    <col min="13612" max="13612" width="2.7109375" style="257" customWidth="1"/>
    <col min="13613" max="13613" width="11.7109375" style="257" customWidth="1"/>
    <col min="13614" max="13614" width="11.5703125" style="257" customWidth="1"/>
    <col min="13615" max="13615" width="2.28515625" style="257" customWidth="1"/>
    <col min="13616" max="13616" width="41" style="257" customWidth="1"/>
    <col min="13617" max="13617" width="14.28515625" style="257" customWidth="1"/>
    <col min="13618" max="13619" width="11.5703125" style="257" customWidth="1"/>
    <col min="13620" max="13620" width="21.85546875" style="257" customWidth="1"/>
    <col min="13621" max="13812" width="11.42578125" style="257"/>
    <col min="13813" max="13813" width="21.85546875" style="257" customWidth="1"/>
    <col min="13814" max="13814" width="13.85546875" style="257" customWidth="1"/>
    <col min="13815" max="13815" width="38.7109375" style="257" customWidth="1"/>
    <col min="13816" max="13816" width="3" style="257" bestFit="1" customWidth="1"/>
    <col min="13817" max="13817" width="32.28515625" style="257" customWidth="1"/>
    <col min="13818" max="13818" width="46.28515625" style="257" customWidth="1"/>
    <col min="13819" max="13819" width="19" style="257" customWidth="1"/>
    <col min="13820" max="13820" width="0" style="1" hidden="1" customWidth="1"/>
    <col min="13821" max="13821" width="17.7109375" style="257" customWidth="1"/>
    <col min="13822" max="13822" width="0" style="1" hidden="1" customWidth="1"/>
    <col min="13823" max="13823" width="22.28515625" style="257" customWidth="1"/>
    <col min="13824" max="13824" width="5.28515625" style="257" customWidth="1"/>
    <col min="13825" max="13825" width="36.28515625" style="257" customWidth="1"/>
    <col min="13826" max="13826" width="5.7109375" style="257" customWidth="1"/>
    <col min="13827" max="13827" width="0" style="1" hidden="1" customWidth="1"/>
    <col min="13828" max="13828" width="20.7109375" style="257" customWidth="1"/>
    <col min="13829" max="13829" width="4.85546875" style="257" customWidth="1"/>
    <col min="13830" max="13830" width="0" style="1" hidden="1" customWidth="1"/>
    <col min="13831" max="13831" width="24.7109375" style="257" customWidth="1"/>
    <col min="13832" max="13832" width="12.28515625" style="257" customWidth="1"/>
    <col min="13833" max="13833" width="0" style="1" hidden="1" customWidth="1"/>
    <col min="13834" max="13834" width="3.42578125" style="257" customWidth="1"/>
    <col min="13835" max="13835" width="0" style="1" hidden="1" customWidth="1"/>
    <col min="13836" max="13836" width="17.7109375" style="257" customWidth="1"/>
    <col min="13837" max="13837" width="3.42578125" style="257" customWidth="1"/>
    <col min="13838" max="13838" width="0" style="1" hidden="1" customWidth="1"/>
    <col min="13839" max="13839" width="23.7109375" style="257" customWidth="1"/>
    <col min="13840" max="13840" width="10" style="257" customWidth="1"/>
    <col min="13841" max="13841" width="0" style="1" hidden="1" customWidth="1"/>
    <col min="13842" max="13843" width="14.7109375" style="257" customWidth="1"/>
    <col min="13844" max="13844" width="12.85546875" style="257" customWidth="1"/>
    <col min="13845" max="13845" width="3.28515625" style="257" customWidth="1"/>
    <col min="13846" max="13846" width="30.28515625" style="257" customWidth="1"/>
    <col min="13847" max="13847" width="5" style="257" customWidth="1"/>
    <col min="13848" max="13848" width="0" style="1" hidden="1" customWidth="1"/>
    <col min="13849" max="13849" width="14.28515625" style="257" customWidth="1"/>
    <col min="13850" max="13850" width="5.7109375" style="257" customWidth="1"/>
    <col min="13851" max="13851" width="0" style="1" hidden="1" customWidth="1"/>
    <col min="13852" max="13852" width="17.28515625" style="257" customWidth="1"/>
    <col min="13853" max="13853" width="12.7109375" style="257" customWidth="1"/>
    <col min="13854" max="13854" width="0" style="1" hidden="1" customWidth="1"/>
    <col min="13855" max="13855" width="5.28515625" style="257" customWidth="1"/>
    <col min="13856" max="13856" width="0" style="1" hidden="1" customWidth="1"/>
    <col min="13857" max="13857" width="17" style="257" customWidth="1"/>
    <col min="13858" max="13858" width="6.28515625" style="257" customWidth="1"/>
    <col min="13859" max="13859" width="0" style="1" hidden="1" customWidth="1"/>
    <col min="13860" max="13860" width="14.28515625" style="257" customWidth="1"/>
    <col min="13861" max="13861" width="7.5703125" style="257" customWidth="1"/>
    <col min="13862" max="13862" width="0" style="1" hidden="1" customWidth="1"/>
    <col min="13863" max="13864" width="14.28515625" style="257" customWidth="1"/>
    <col min="13865" max="13865" width="20.85546875" style="257" customWidth="1"/>
    <col min="13866" max="13866" width="14.42578125" style="257" customWidth="1"/>
    <col min="13867" max="13867" width="15" style="257" customWidth="1"/>
    <col min="13868" max="13868" width="2.7109375" style="257" customWidth="1"/>
    <col min="13869" max="13869" width="11.7109375" style="257" customWidth="1"/>
    <col min="13870" max="13870" width="11.5703125" style="257" customWidth="1"/>
    <col min="13871" max="13871" width="2.28515625" style="257" customWidth="1"/>
    <col min="13872" max="13872" width="41" style="257" customWidth="1"/>
    <col min="13873" max="13873" width="14.28515625" style="257" customWidth="1"/>
    <col min="13874" max="13875" width="11.5703125" style="257" customWidth="1"/>
    <col min="13876" max="13876" width="21.85546875" style="257" customWidth="1"/>
    <col min="13877" max="14068" width="11.42578125" style="257"/>
    <col min="14069" max="14069" width="21.85546875" style="257" customWidth="1"/>
    <col min="14070" max="14070" width="13.85546875" style="257" customWidth="1"/>
    <col min="14071" max="14071" width="38.7109375" style="257" customWidth="1"/>
    <col min="14072" max="14072" width="3" style="257" bestFit="1" customWidth="1"/>
    <col min="14073" max="14073" width="32.28515625" style="257" customWidth="1"/>
    <col min="14074" max="14074" width="46.28515625" style="257" customWidth="1"/>
    <col min="14075" max="14075" width="19" style="257" customWidth="1"/>
    <col min="14076" max="14076" width="0" style="1" hidden="1" customWidth="1"/>
    <col min="14077" max="14077" width="17.7109375" style="257" customWidth="1"/>
    <col min="14078" max="14078" width="0" style="1" hidden="1" customWidth="1"/>
    <col min="14079" max="14079" width="22.28515625" style="257" customWidth="1"/>
    <col min="14080" max="14080" width="5.28515625" style="257" customWidth="1"/>
    <col min="14081" max="14081" width="36.28515625" style="257" customWidth="1"/>
    <col min="14082" max="14082" width="5.7109375" style="257" customWidth="1"/>
    <col min="14083" max="14083" width="0" style="1" hidden="1" customWidth="1"/>
    <col min="14084" max="14084" width="20.7109375" style="257" customWidth="1"/>
    <col min="14085" max="14085" width="4.85546875" style="257" customWidth="1"/>
    <col min="14086" max="14086" width="0" style="1" hidden="1" customWidth="1"/>
    <col min="14087" max="14087" width="24.7109375" style="257" customWidth="1"/>
    <col min="14088" max="14088" width="12.28515625" style="257" customWidth="1"/>
    <col min="14089" max="14089" width="0" style="1" hidden="1" customWidth="1"/>
    <col min="14090" max="14090" width="3.42578125" style="257" customWidth="1"/>
    <col min="14091" max="14091" width="0" style="1" hidden="1" customWidth="1"/>
    <col min="14092" max="14092" width="17.7109375" style="257" customWidth="1"/>
    <col min="14093" max="14093" width="3.42578125" style="257" customWidth="1"/>
    <col min="14094" max="14094" width="0" style="1" hidden="1" customWidth="1"/>
    <col min="14095" max="14095" width="23.7109375" style="257" customWidth="1"/>
    <col min="14096" max="14096" width="10" style="257" customWidth="1"/>
    <col min="14097" max="14097" width="0" style="1" hidden="1" customWidth="1"/>
    <col min="14098" max="14099" width="14.7109375" style="257" customWidth="1"/>
    <col min="14100" max="14100" width="12.85546875" style="257" customWidth="1"/>
    <col min="14101" max="14101" width="3.28515625" style="257" customWidth="1"/>
    <col min="14102" max="14102" width="30.28515625" style="257" customWidth="1"/>
    <col min="14103" max="14103" width="5" style="257" customWidth="1"/>
    <col min="14104" max="14104" width="0" style="1" hidden="1" customWidth="1"/>
    <col min="14105" max="14105" width="14.28515625" style="257" customWidth="1"/>
    <col min="14106" max="14106" width="5.7109375" style="257" customWidth="1"/>
    <col min="14107" max="14107" width="0" style="1" hidden="1" customWidth="1"/>
    <col min="14108" max="14108" width="17.28515625" style="257" customWidth="1"/>
    <col min="14109" max="14109" width="12.7109375" style="257" customWidth="1"/>
    <col min="14110" max="14110" width="0" style="1" hidden="1" customWidth="1"/>
    <col min="14111" max="14111" width="5.28515625" style="257" customWidth="1"/>
    <col min="14112" max="14112" width="0" style="1" hidden="1" customWidth="1"/>
    <col min="14113" max="14113" width="17" style="257" customWidth="1"/>
    <col min="14114" max="14114" width="6.28515625" style="257" customWidth="1"/>
    <col min="14115" max="14115" width="0" style="1" hidden="1" customWidth="1"/>
    <col min="14116" max="14116" width="14.28515625" style="257" customWidth="1"/>
    <col min="14117" max="14117" width="7.5703125" style="257" customWidth="1"/>
    <col min="14118" max="14118" width="0" style="1" hidden="1" customWidth="1"/>
    <col min="14119" max="14120" width="14.28515625" style="257" customWidth="1"/>
    <col min="14121" max="14121" width="20.85546875" style="257" customWidth="1"/>
    <col min="14122" max="14122" width="14.42578125" style="257" customWidth="1"/>
    <col min="14123" max="14123" width="15" style="257" customWidth="1"/>
    <col min="14124" max="14124" width="2.7109375" style="257" customWidth="1"/>
    <col min="14125" max="14125" width="11.7109375" style="257" customWidth="1"/>
    <col min="14126" max="14126" width="11.5703125" style="257" customWidth="1"/>
    <col min="14127" max="14127" width="2.28515625" style="257" customWidth="1"/>
    <col min="14128" max="14128" width="41" style="257" customWidth="1"/>
    <col min="14129" max="14129" width="14.28515625" style="257" customWidth="1"/>
    <col min="14130" max="14131" width="11.5703125" style="257" customWidth="1"/>
    <col min="14132" max="14132" width="21.85546875" style="257" customWidth="1"/>
    <col min="14133" max="14324" width="11.42578125" style="257"/>
    <col min="14325" max="14325" width="21.85546875" style="257" customWidth="1"/>
    <col min="14326" max="14326" width="13.85546875" style="257" customWidth="1"/>
    <col min="14327" max="14327" width="38.7109375" style="257" customWidth="1"/>
    <col min="14328" max="14328" width="3" style="257" bestFit="1" customWidth="1"/>
    <col min="14329" max="14329" width="32.28515625" style="257" customWidth="1"/>
    <col min="14330" max="14330" width="46.28515625" style="257" customWidth="1"/>
    <col min="14331" max="14331" width="19" style="257" customWidth="1"/>
    <col min="14332" max="14332" width="0" style="1" hidden="1" customWidth="1"/>
    <col min="14333" max="14333" width="17.7109375" style="257" customWidth="1"/>
    <col min="14334" max="14334" width="0" style="1" hidden="1" customWidth="1"/>
    <col min="14335" max="14335" width="22.28515625" style="257" customWidth="1"/>
    <col min="14336" max="14336" width="5.28515625" style="257" customWidth="1"/>
    <col min="14337" max="14337" width="36.28515625" style="257" customWidth="1"/>
    <col min="14338" max="14338" width="5.7109375" style="257" customWidth="1"/>
    <col min="14339" max="14339" width="0" style="1" hidden="1" customWidth="1"/>
    <col min="14340" max="14340" width="20.7109375" style="257" customWidth="1"/>
    <col min="14341" max="14341" width="4.85546875" style="257" customWidth="1"/>
    <col min="14342" max="14342" width="0" style="1" hidden="1" customWidth="1"/>
    <col min="14343" max="14343" width="24.7109375" style="257" customWidth="1"/>
    <col min="14344" max="14344" width="12.28515625" style="257" customWidth="1"/>
    <col min="14345" max="14345" width="0" style="1" hidden="1" customWidth="1"/>
    <col min="14346" max="14346" width="3.42578125" style="257" customWidth="1"/>
    <col min="14347" max="14347" width="0" style="1" hidden="1" customWidth="1"/>
    <col min="14348" max="14348" width="17.7109375" style="257" customWidth="1"/>
    <col min="14349" max="14349" width="3.42578125" style="257" customWidth="1"/>
    <col min="14350" max="14350" width="0" style="1" hidden="1" customWidth="1"/>
    <col min="14351" max="14351" width="23.7109375" style="257" customWidth="1"/>
    <col min="14352" max="14352" width="10" style="257" customWidth="1"/>
    <col min="14353" max="14353" width="0" style="1" hidden="1" customWidth="1"/>
    <col min="14354" max="14355" width="14.7109375" style="257" customWidth="1"/>
    <col min="14356" max="14356" width="12.85546875" style="257" customWidth="1"/>
    <col min="14357" max="14357" width="3.28515625" style="257" customWidth="1"/>
    <col min="14358" max="14358" width="30.28515625" style="257" customWidth="1"/>
    <col min="14359" max="14359" width="5" style="257" customWidth="1"/>
    <col min="14360" max="14360" width="0" style="1" hidden="1" customWidth="1"/>
    <col min="14361" max="14361" width="14.28515625" style="257" customWidth="1"/>
    <col min="14362" max="14362" width="5.7109375" style="257" customWidth="1"/>
    <col min="14363" max="14363" width="0" style="1" hidden="1" customWidth="1"/>
    <col min="14364" max="14364" width="17.28515625" style="257" customWidth="1"/>
    <col min="14365" max="14365" width="12.7109375" style="257" customWidth="1"/>
    <col min="14366" max="14366" width="0" style="1" hidden="1" customWidth="1"/>
    <col min="14367" max="14367" width="5.28515625" style="257" customWidth="1"/>
    <col min="14368" max="14368" width="0" style="1" hidden="1" customWidth="1"/>
    <col min="14369" max="14369" width="17" style="257" customWidth="1"/>
    <col min="14370" max="14370" width="6.28515625" style="257" customWidth="1"/>
    <col min="14371" max="14371" width="0" style="1" hidden="1" customWidth="1"/>
    <col min="14372" max="14372" width="14.28515625" style="257" customWidth="1"/>
    <col min="14373" max="14373" width="7.5703125" style="257" customWidth="1"/>
    <col min="14374" max="14374" width="0" style="1" hidden="1" customWidth="1"/>
    <col min="14375" max="14376" width="14.28515625" style="257" customWidth="1"/>
    <col min="14377" max="14377" width="20.85546875" style="257" customWidth="1"/>
    <col min="14378" max="14378" width="14.42578125" style="257" customWidth="1"/>
    <col min="14379" max="14379" width="15" style="257" customWidth="1"/>
    <col min="14380" max="14380" width="2.7109375" style="257" customWidth="1"/>
    <col min="14381" max="14381" width="11.7109375" style="257" customWidth="1"/>
    <col min="14382" max="14382" width="11.5703125" style="257" customWidth="1"/>
    <col min="14383" max="14383" width="2.28515625" style="257" customWidth="1"/>
    <col min="14384" max="14384" width="41" style="257" customWidth="1"/>
    <col min="14385" max="14385" width="14.28515625" style="257" customWidth="1"/>
    <col min="14386" max="14387" width="11.5703125" style="257" customWidth="1"/>
    <col min="14388" max="14388" width="21.85546875" style="257" customWidth="1"/>
    <col min="14389" max="14580" width="11.42578125" style="257"/>
    <col min="14581" max="14581" width="21.85546875" style="257" customWidth="1"/>
    <col min="14582" max="14582" width="13.85546875" style="257" customWidth="1"/>
    <col min="14583" max="14583" width="38.7109375" style="257" customWidth="1"/>
    <col min="14584" max="14584" width="3" style="257" bestFit="1" customWidth="1"/>
    <col min="14585" max="14585" width="32.28515625" style="257" customWidth="1"/>
    <col min="14586" max="14586" width="46.28515625" style="257" customWidth="1"/>
    <col min="14587" max="14587" width="19" style="257" customWidth="1"/>
    <col min="14588" max="14588" width="0" style="1" hidden="1" customWidth="1"/>
    <col min="14589" max="14589" width="17.7109375" style="257" customWidth="1"/>
    <col min="14590" max="14590" width="0" style="1" hidden="1" customWidth="1"/>
    <col min="14591" max="14591" width="22.28515625" style="257" customWidth="1"/>
    <col min="14592" max="14592" width="5.28515625" style="257" customWidth="1"/>
    <col min="14593" max="14593" width="36.28515625" style="257" customWidth="1"/>
    <col min="14594" max="14594" width="5.7109375" style="257" customWidth="1"/>
    <col min="14595" max="14595" width="0" style="1" hidden="1" customWidth="1"/>
    <col min="14596" max="14596" width="20.7109375" style="257" customWidth="1"/>
    <col min="14597" max="14597" width="4.85546875" style="257" customWidth="1"/>
    <col min="14598" max="14598" width="0" style="1" hidden="1" customWidth="1"/>
    <col min="14599" max="14599" width="24.7109375" style="257" customWidth="1"/>
    <col min="14600" max="14600" width="12.28515625" style="257" customWidth="1"/>
    <col min="14601" max="14601" width="0" style="1" hidden="1" customWidth="1"/>
    <col min="14602" max="14602" width="3.42578125" style="257" customWidth="1"/>
    <col min="14603" max="14603" width="0" style="1" hidden="1" customWidth="1"/>
    <col min="14604" max="14604" width="17.7109375" style="257" customWidth="1"/>
    <col min="14605" max="14605" width="3.42578125" style="257" customWidth="1"/>
    <col min="14606" max="14606" width="0" style="1" hidden="1" customWidth="1"/>
    <col min="14607" max="14607" width="23.7109375" style="257" customWidth="1"/>
    <col min="14608" max="14608" width="10" style="257" customWidth="1"/>
    <col min="14609" max="14609" width="0" style="1" hidden="1" customWidth="1"/>
    <col min="14610" max="14611" width="14.7109375" style="257" customWidth="1"/>
    <col min="14612" max="14612" width="12.85546875" style="257" customWidth="1"/>
    <col min="14613" max="14613" width="3.28515625" style="257" customWidth="1"/>
    <col min="14614" max="14614" width="30.28515625" style="257" customWidth="1"/>
    <col min="14615" max="14615" width="5" style="257" customWidth="1"/>
    <col min="14616" max="14616" width="0" style="1" hidden="1" customWidth="1"/>
    <col min="14617" max="14617" width="14.28515625" style="257" customWidth="1"/>
    <col min="14618" max="14618" width="5.7109375" style="257" customWidth="1"/>
    <col min="14619" max="14619" width="0" style="1" hidden="1" customWidth="1"/>
    <col min="14620" max="14620" width="17.28515625" style="257" customWidth="1"/>
    <col min="14621" max="14621" width="12.7109375" style="257" customWidth="1"/>
    <col min="14622" max="14622" width="0" style="1" hidden="1" customWidth="1"/>
    <col min="14623" max="14623" width="5.28515625" style="257" customWidth="1"/>
    <col min="14624" max="14624" width="0" style="1" hidden="1" customWidth="1"/>
    <col min="14625" max="14625" width="17" style="257" customWidth="1"/>
    <col min="14626" max="14626" width="6.28515625" style="257" customWidth="1"/>
    <col min="14627" max="14627" width="0" style="1" hidden="1" customWidth="1"/>
    <col min="14628" max="14628" width="14.28515625" style="257" customWidth="1"/>
    <col min="14629" max="14629" width="7.5703125" style="257" customWidth="1"/>
    <col min="14630" max="14630" width="0" style="1" hidden="1" customWidth="1"/>
    <col min="14631" max="14632" width="14.28515625" style="257" customWidth="1"/>
    <col min="14633" max="14633" width="20.85546875" style="257" customWidth="1"/>
    <col min="14634" max="14634" width="14.42578125" style="257" customWidth="1"/>
    <col min="14635" max="14635" width="15" style="257" customWidth="1"/>
    <col min="14636" max="14636" width="2.7109375" style="257" customWidth="1"/>
    <col min="14637" max="14637" width="11.7109375" style="257" customWidth="1"/>
    <col min="14638" max="14638" width="11.5703125" style="257" customWidth="1"/>
    <col min="14639" max="14639" width="2.28515625" style="257" customWidth="1"/>
    <col min="14640" max="14640" width="41" style="257" customWidth="1"/>
    <col min="14641" max="14641" width="14.28515625" style="257" customWidth="1"/>
    <col min="14642" max="14643" width="11.5703125" style="257" customWidth="1"/>
    <col min="14644" max="14644" width="21.85546875" style="257" customWidth="1"/>
    <col min="14645" max="14836" width="11.42578125" style="257"/>
    <col min="14837" max="14837" width="21.85546875" style="257" customWidth="1"/>
    <col min="14838" max="14838" width="13.85546875" style="257" customWidth="1"/>
    <col min="14839" max="14839" width="38.7109375" style="257" customWidth="1"/>
    <col min="14840" max="14840" width="3" style="257" bestFit="1" customWidth="1"/>
    <col min="14841" max="14841" width="32.28515625" style="257" customWidth="1"/>
    <col min="14842" max="14842" width="46.28515625" style="257" customWidth="1"/>
    <col min="14843" max="14843" width="19" style="257" customWidth="1"/>
    <col min="14844" max="14844" width="0" style="1" hidden="1" customWidth="1"/>
    <col min="14845" max="14845" width="17.7109375" style="257" customWidth="1"/>
    <col min="14846" max="14846" width="0" style="1" hidden="1" customWidth="1"/>
    <col min="14847" max="14847" width="22.28515625" style="257" customWidth="1"/>
    <col min="14848" max="14848" width="5.28515625" style="257" customWidth="1"/>
    <col min="14849" max="14849" width="36.28515625" style="257" customWidth="1"/>
    <col min="14850" max="14850" width="5.7109375" style="257" customWidth="1"/>
    <col min="14851" max="14851" width="0" style="1" hidden="1" customWidth="1"/>
    <col min="14852" max="14852" width="20.7109375" style="257" customWidth="1"/>
    <col min="14853" max="14853" width="4.85546875" style="257" customWidth="1"/>
    <col min="14854" max="14854" width="0" style="1" hidden="1" customWidth="1"/>
    <col min="14855" max="14855" width="24.7109375" style="257" customWidth="1"/>
    <col min="14856" max="14856" width="12.28515625" style="257" customWidth="1"/>
    <col min="14857" max="14857" width="0" style="1" hidden="1" customWidth="1"/>
    <col min="14858" max="14858" width="3.42578125" style="257" customWidth="1"/>
    <col min="14859" max="14859" width="0" style="1" hidden="1" customWidth="1"/>
    <col min="14860" max="14860" width="17.7109375" style="257" customWidth="1"/>
    <col min="14861" max="14861" width="3.42578125" style="257" customWidth="1"/>
    <col min="14862" max="14862" width="0" style="1" hidden="1" customWidth="1"/>
    <col min="14863" max="14863" width="23.7109375" style="257" customWidth="1"/>
    <col min="14864" max="14864" width="10" style="257" customWidth="1"/>
    <col min="14865" max="14865" width="0" style="1" hidden="1" customWidth="1"/>
    <col min="14866" max="14867" width="14.7109375" style="257" customWidth="1"/>
    <col min="14868" max="14868" width="12.85546875" style="257" customWidth="1"/>
    <col min="14869" max="14869" width="3.28515625" style="257" customWidth="1"/>
    <col min="14870" max="14870" width="30.28515625" style="257" customWidth="1"/>
    <col min="14871" max="14871" width="5" style="257" customWidth="1"/>
    <col min="14872" max="14872" width="0" style="1" hidden="1" customWidth="1"/>
    <col min="14873" max="14873" width="14.28515625" style="257" customWidth="1"/>
    <col min="14874" max="14874" width="5.7109375" style="257" customWidth="1"/>
    <col min="14875" max="14875" width="0" style="1" hidden="1" customWidth="1"/>
    <col min="14876" max="14876" width="17.28515625" style="257" customWidth="1"/>
    <col min="14877" max="14877" width="12.7109375" style="257" customWidth="1"/>
    <col min="14878" max="14878" width="0" style="1" hidden="1" customWidth="1"/>
    <col min="14879" max="14879" width="5.28515625" style="257" customWidth="1"/>
    <col min="14880" max="14880" width="0" style="1" hidden="1" customWidth="1"/>
    <col min="14881" max="14881" width="17" style="257" customWidth="1"/>
    <col min="14882" max="14882" width="6.28515625" style="257" customWidth="1"/>
    <col min="14883" max="14883" width="0" style="1" hidden="1" customWidth="1"/>
    <col min="14884" max="14884" width="14.28515625" style="257" customWidth="1"/>
    <col min="14885" max="14885" width="7.5703125" style="257" customWidth="1"/>
    <col min="14886" max="14886" width="0" style="1" hidden="1" customWidth="1"/>
    <col min="14887" max="14888" width="14.28515625" style="257" customWidth="1"/>
    <col min="14889" max="14889" width="20.85546875" style="257" customWidth="1"/>
    <col min="14890" max="14890" width="14.42578125" style="257" customWidth="1"/>
    <col min="14891" max="14891" width="15" style="257" customWidth="1"/>
    <col min="14892" max="14892" width="2.7109375" style="257" customWidth="1"/>
    <col min="14893" max="14893" width="11.7109375" style="257" customWidth="1"/>
    <col min="14894" max="14894" width="11.5703125" style="257" customWidth="1"/>
    <col min="14895" max="14895" width="2.28515625" style="257" customWidth="1"/>
    <col min="14896" max="14896" width="41" style="257" customWidth="1"/>
    <col min="14897" max="14897" width="14.28515625" style="257" customWidth="1"/>
    <col min="14898" max="14899" width="11.5703125" style="257" customWidth="1"/>
    <col min="14900" max="14900" width="21.85546875" style="257" customWidth="1"/>
    <col min="14901" max="15092" width="11.42578125" style="257"/>
    <col min="15093" max="15093" width="21.85546875" style="257" customWidth="1"/>
    <col min="15094" max="15094" width="13.85546875" style="257" customWidth="1"/>
    <col min="15095" max="15095" width="38.7109375" style="257" customWidth="1"/>
    <col min="15096" max="15096" width="3" style="257" bestFit="1" customWidth="1"/>
    <col min="15097" max="15097" width="32.28515625" style="257" customWidth="1"/>
    <col min="15098" max="15098" width="46.28515625" style="257" customWidth="1"/>
    <col min="15099" max="15099" width="19" style="257" customWidth="1"/>
    <col min="15100" max="15100" width="0" style="1" hidden="1" customWidth="1"/>
    <col min="15101" max="15101" width="17.7109375" style="257" customWidth="1"/>
    <col min="15102" max="15102" width="0" style="1" hidden="1" customWidth="1"/>
    <col min="15103" max="15103" width="22.28515625" style="257" customWidth="1"/>
    <col min="15104" max="15104" width="5.28515625" style="257" customWidth="1"/>
    <col min="15105" max="15105" width="36.28515625" style="257" customWidth="1"/>
    <col min="15106" max="15106" width="5.7109375" style="257" customWidth="1"/>
    <col min="15107" max="15107" width="0" style="1" hidden="1" customWidth="1"/>
    <col min="15108" max="15108" width="20.7109375" style="257" customWidth="1"/>
    <col min="15109" max="15109" width="4.85546875" style="257" customWidth="1"/>
    <col min="15110" max="15110" width="0" style="1" hidden="1" customWidth="1"/>
    <col min="15111" max="15111" width="24.7109375" style="257" customWidth="1"/>
    <col min="15112" max="15112" width="12.28515625" style="257" customWidth="1"/>
    <col min="15113" max="15113" width="0" style="1" hidden="1" customWidth="1"/>
    <col min="15114" max="15114" width="3.42578125" style="257" customWidth="1"/>
    <col min="15115" max="15115" width="0" style="1" hidden="1" customWidth="1"/>
    <col min="15116" max="15116" width="17.7109375" style="257" customWidth="1"/>
    <col min="15117" max="15117" width="3.42578125" style="257" customWidth="1"/>
    <col min="15118" max="15118" width="0" style="1" hidden="1" customWidth="1"/>
    <col min="15119" max="15119" width="23.7109375" style="257" customWidth="1"/>
    <col min="15120" max="15120" width="10" style="257" customWidth="1"/>
    <col min="15121" max="15121" width="0" style="1" hidden="1" customWidth="1"/>
    <col min="15122" max="15123" width="14.7109375" style="257" customWidth="1"/>
    <col min="15124" max="15124" width="12.85546875" style="257" customWidth="1"/>
    <col min="15125" max="15125" width="3.28515625" style="257" customWidth="1"/>
    <col min="15126" max="15126" width="30.28515625" style="257" customWidth="1"/>
    <col min="15127" max="15127" width="5" style="257" customWidth="1"/>
    <col min="15128" max="15128" width="0" style="1" hidden="1" customWidth="1"/>
    <col min="15129" max="15129" width="14.28515625" style="257" customWidth="1"/>
    <col min="15130" max="15130" width="5.7109375" style="257" customWidth="1"/>
    <col min="15131" max="15131" width="0" style="1" hidden="1" customWidth="1"/>
    <col min="15132" max="15132" width="17.28515625" style="257" customWidth="1"/>
    <col min="15133" max="15133" width="12.7109375" style="257" customWidth="1"/>
    <col min="15134" max="15134" width="0" style="1" hidden="1" customWidth="1"/>
    <col min="15135" max="15135" width="5.28515625" style="257" customWidth="1"/>
    <col min="15136" max="15136" width="0" style="1" hidden="1" customWidth="1"/>
    <col min="15137" max="15137" width="17" style="257" customWidth="1"/>
    <col min="15138" max="15138" width="6.28515625" style="257" customWidth="1"/>
    <col min="15139" max="15139" width="0" style="1" hidden="1" customWidth="1"/>
    <col min="15140" max="15140" width="14.28515625" style="257" customWidth="1"/>
    <col min="15141" max="15141" width="7.5703125" style="257" customWidth="1"/>
    <col min="15142" max="15142" width="0" style="1" hidden="1" customWidth="1"/>
    <col min="15143" max="15144" width="14.28515625" style="257" customWidth="1"/>
    <col min="15145" max="15145" width="20.85546875" style="257" customWidth="1"/>
    <col min="15146" max="15146" width="14.42578125" style="257" customWidth="1"/>
    <col min="15147" max="15147" width="15" style="257" customWidth="1"/>
    <col min="15148" max="15148" width="2.7109375" style="257" customWidth="1"/>
    <col min="15149" max="15149" width="11.7109375" style="257" customWidth="1"/>
    <col min="15150" max="15150" width="11.5703125" style="257" customWidth="1"/>
    <col min="15151" max="15151" width="2.28515625" style="257" customWidth="1"/>
    <col min="15152" max="15152" width="41" style="257" customWidth="1"/>
    <col min="15153" max="15153" width="14.28515625" style="257" customWidth="1"/>
    <col min="15154" max="15155" width="11.5703125" style="257" customWidth="1"/>
    <col min="15156" max="15156" width="21.85546875" style="257" customWidth="1"/>
    <col min="15157" max="15348" width="11.42578125" style="257"/>
    <col min="15349" max="15349" width="21.85546875" style="257" customWidth="1"/>
    <col min="15350" max="15350" width="13.85546875" style="257" customWidth="1"/>
    <col min="15351" max="15351" width="38.7109375" style="257" customWidth="1"/>
    <col min="15352" max="15352" width="3" style="257" bestFit="1" customWidth="1"/>
    <col min="15353" max="15353" width="32.28515625" style="257" customWidth="1"/>
    <col min="15354" max="15354" width="46.28515625" style="257" customWidth="1"/>
    <col min="15355" max="15355" width="19" style="257" customWidth="1"/>
    <col min="15356" max="15356" width="0" style="1" hidden="1" customWidth="1"/>
    <col min="15357" max="15357" width="17.7109375" style="257" customWidth="1"/>
    <col min="15358" max="15358" width="0" style="1" hidden="1" customWidth="1"/>
    <col min="15359" max="15359" width="22.28515625" style="257" customWidth="1"/>
    <col min="15360" max="15360" width="5.28515625" style="257" customWidth="1"/>
    <col min="15361" max="15361" width="36.28515625" style="257" customWidth="1"/>
    <col min="15362" max="15362" width="5.7109375" style="257" customWidth="1"/>
    <col min="15363" max="15363" width="0" style="1" hidden="1" customWidth="1"/>
    <col min="15364" max="15364" width="20.7109375" style="257" customWidth="1"/>
    <col min="15365" max="15365" width="4.85546875" style="257" customWidth="1"/>
    <col min="15366" max="15366" width="0" style="1" hidden="1" customWidth="1"/>
    <col min="15367" max="15367" width="24.7109375" style="257" customWidth="1"/>
    <col min="15368" max="15368" width="12.28515625" style="257" customWidth="1"/>
    <col min="15369" max="15369" width="0" style="1" hidden="1" customWidth="1"/>
    <col min="15370" max="15370" width="3.42578125" style="257" customWidth="1"/>
    <col min="15371" max="15371" width="0" style="1" hidden="1" customWidth="1"/>
    <col min="15372" max="15372" width="17.7109375" style="257" customWidth="1"/>
    <col min="15373" max="15373" width="3.42578125" style="257" customWidth="1"/>
    <col min="15374" max="15374" width="0" style="1" hidden="1" customWidth="1"/>
    <col min="15375" max="15375" width="23.7109375" style="257" customWidth="1"/>
    <col min="15376" max="15376" width="10" style="257" customWidth="1"/>
    <col min="15377" max="15377" width="0" style="1" hidden="1" customWidth="1"/>
    <col min="15378" max="15379" width="14.7109375" style="257" customWidth="1"/>
    <col min="15380" max="15380" width="12.85546875" style="257" customWidth="1"/>
    <col min="15381" max="15381" width="3.28515625" style="257" customWidth="1"/>
    <col min="15382" max="15382" width="30.28515625" style="257" customWidth="1"/>
    <col min="15383" max="15383" width="5" style="257" customWidth="1"/>
    <col min="15384" max="15384" width="0" style="1" hidden="1" customWidth="1"/>
    <col min="15385" max="15385" width="14.28515625" style="257" customWidth="1"/>
    <col min="15386" max="15386" width="5.7109375" style="257" customWidth="1"/>
    <col min="15387" max="15387" width="0" style="1" hidden="1" customWidth="1"/>
    <col min="15388" max="15388" width="17.28515625" style="257" customWidth="1"/>
    <col min="15389" max="15389" width="12.7109375" style="257" customWidth="1"/>
    <col min="15390" max="15390" width="0" style="1" hidden="1" customWidth="1"/>
    <col min="15391" max="15391" width="5.28515625" style="257" customWidth="1"/>
    <col min="15392" max="15392" width="0" style="1" hidden="1" customWidth="1"/>
    <col min="15393" max="15393" width="17" style="257" customWidth="1"/>
    <col min="15394" max="15394" width="6.28515625" style="257" customWidth="1"/>
    <col min="15395" max="15395" width="0" style="1" hidden="1" customWidth="1"/>
    <col min="15396" max="15396" width="14.28515625" style="257" customWidth="1"/>
    <col min="15397" max="15397" width="7.5703125" style="257" customWidth="1"/>
    <col min="15398" max="15398" width="0" style="1" hidden="1" customWidth="1"/>
    <col min="15399" max="15400" width="14.28515625" style="257" customWidth="1"/>
    <col min="15401" max="15401" width="20.85546875" style="257" customWidth="1"/>
    <col min="15402" max="15402" width="14.42578125" style="257" customWidth="1"/>
    <col min="15403" max="15403" width="15" style="257" customWidth="1"/>
    <col min="15404" max="15404" width="2.7109375" style="257" customWidth="1"/>
    <col min="15405" max="15405" width="11.7109375" style="257" customWidth="1"/>
    <col min="15406" max="15406" width="11.5703125" style="257" customWidth="1"/>
    <col min="15407" max="15407" width="2.28515625" style="257" customWidth="1"/>
    <col min="15408" max="15408" width="41" style="257" customWidth="1"/>
    <col min="15409" max="15409" width="14.28515625" style="257" customWidth="1"/>
    <col min="15410" max="15411" width="11.5703125" style="257" customWidth="1"/>
    <col min="15412" max="15412" width="21.85546875" style="257" customWidth="1"/>
    <col min="15413" max="15604" width="11.42578125" style="257"/>
    <col min="15605" max="15605" width="21.85546875" style="257" customWidth="1"/>
    <col min="15606" max="15606" width="13.85546875" style="257" customWidth="1"/>
    <col min="15607" max="15607" width="38.7109375" style="257" customWidth="1"/>
    <col min="15608" max="15608" width="3" style="257" bestFit="1" customWidth="1"/>
    <col min="15609" max="15609" width="32.28515625" style="257" customWidth="1"/>
    <col min="15610" max="15610" width="46.28515625" style="257" customWidth="1"/>
    <col min="15611" max="15611" width="19" style="257" customWidth="1"/>
    <col min="15612" max="15612" width="0" style="1" hidden="1" customWidth="1"/>
    <col min="15613" max="15613" width="17.7109375" style="257" customWidth="1"/>
    <col min="15614" max="15614" width="0" style="1" hidden="1" customWidth="1"/>
    <col min="15615" max="15615" width="22.28515625" style="257" customWidth="1"/>
    <col min="15616" max="15616" width="5.28515625" style="257" customWidth="1"/>
    <col min="15617" max="15617" width="36.28515625" style="257" customWidth="1"/>
    <col min="15618" max="15618" width="5.7109375" style="257" customWidth="1"/>
    <col min="15619" max="15619" width="0" style="1" hidden="1" customWidth="1"/>
    <col min="15620" max="15620" width="20.7109375" style="257" customWidth="1"/>
    <col min="15621" max="15621" width="4.85546875" style="257" customWidth="1"/>
    <col min="15622" max="15622" width="0" style="1" hidden="1" customWidth="1"/>
    <col min="15623" max="15623" width="24.7109375" style="257" customWidth="1"/>
    <col min="15624" max="15624" width="12.28515625" style="257" customWidth="1"/>
    <col min="15625" max="15625" width="0" style="1" hidden="1" customWidth="1"/>
    <col min="15626" max="15626" width="3.42578125" style="257" customWidth="1"/>
    <col min="15627" max="15627" width="0" style="1" hidden="1" customWidth="1"/>
    <col min="15628" max="15628" width="17.7109375" style="257" customWidth="1"/>
    <col min="15629" max="15629" width="3.42578125" style="257" customWidth="1"/>
    <col min="15630" max="15630" width="0" style="1" hidden="1" customWidth="1"/>
    <col min="15631" max="15631" width="23.7109375" style="257" customWidth="1"/>
    <col min="15632" max="15632" width="10" style="257" customWidth="1"/>
    <col min="15633" max="15633" width="0" style="1" hidden="1" customWidth="1"/>
    <col min="15634" max="15635" width="14.7109375" style="257" customWidth="1"/>
    <col min="15636" max="15636" width="12.85546875" style="257" customWidth="1"/>
    <col min="15637" max="15637" width="3.28515625" style="257" customWidth="1"/>
    <col min="15638" max="15638" width="30.28515625" style="257" customWidth="1"/>
    <col min="15639" max="15639" width="5" style="257" customWidth="1"/>
    <col min="15640" max="15640" width="0" style="1" hidden="1" customWidth="1"/>
    <col min="15641" max="15641" width="14.28515625" style="257" customWidth="1"/>
    <col min="15642" max="15642" width="5.7109375" style="257" customWidth="1"/>
    <col min="15643" max="15643" width="0" style="1" hidden="1" customWidth="1"/>
    <col min="15644" max="15644" width="17.28515625" style="257" customWidth="1"/>
    <col min="15645" max="15645" width="12.7109375" style="257" customWidth="1"/>
    <col min="15646" max="15646" width="0" style="1" hidden="1" customWidth="1"/>
    <col min="15647" max="15647" width="5.28515625" style="257" customWidth="1"/>
    <col min="15648" max="15648" width="0" style="1" hidden="1" customWidth="1"/>
    <col min="15649" max="15649" width="17" style="257" customWidth="1"/>
    <col min="15650" max="15650" width="6.28515625" style="257" customWidth="1"/>
    <col min="15651" max="15651" width="0" style="1" hidden="1" customWidth="1"/>
    <col min="15652" max="15652" width="14.28515625" style="257" customWidth="1"/>
    <col min="15653" max="15653" width="7.5703125" style="257" customWidth="1"/>
    <col min="15654" max="15654" width="0" style="1" hidden="1" customWidth="1"/>
    <col min="15655" max="15656" width="14.28515625" style="257" customWidth="1"/>
    <col min="15657" max="15657" width="20.85546875" style="257" customWidth="1"/>
    <col min="15658" max="15658" width="14.42578125" style="257" customWidth="1"/>
    <col min="15659" max="15659" width="15" style="257" customWidth="1"/>
    <col min="15660" max="15660" width="2.7109375" style="257" customWidth="1"/>
    <col min="15661" max="15661" width="11.7109375" style="257" customWidth="1"/>
    <col min="15662" max="15662" width="11.5703125" style="257" customWidth="1"/>
    <col min="15663" max="15663" width="2.28515625" style="257" customWidth="1"/>
    <col min="15664" max="15664" width="41" style="257" customWidth="1"/>
    <col min="15665" max="15665" width="14.28515625" style="257" customWidth="1"/>
    <col min="15666" max="15667" width="11.5703125" style="257" customWidth="1"/>
    <col min="15668" max="15668" width="21.85546875" style="257" customWidth="1"/>
    <col min="15669" max="15860" width="11.42578125" style="257"/>
    <col min="15861" max="15861" width="21.85546875" style="257" customWidth="1"/>
    <col min="15862" max="15862" width="13.85546875" style="257" customWidth="1"/>
    <col min="15863" max="15863" width="38.7109375" style="257" customWidth="1"/>
    <col min="15864" max="15864" width="3" style="257" bestFit="1" customWidth="1"/>
    <col min="15865" max="15865" width="32.28515625" style="257" customWidth="1"/>
    <col min="15866" max="15866" width="46.28515625" style="257" customWidth="1"/>
    <col min="15867" max="15867" width="19" style="257" customWidth="1"/>
    <col min="15868" max="15868" width="0" style="1" hidden="1" customWidth="1"/>
    <col min="15869" max="15869" width="17.7109375" style="257" customWidth="1"/>
    <col min="15870" max="15870" width="0" style="1" hidden="1" customWidth="1"/>
    <col min="15871" max="15871" width="22.28515625" style="257" customWidth="1"/>
    <col min="15872" max="15872" width="5.28515625" style="257" customWidth="1"/>
    <col min="15873" max="15873" width="36.28515625" style="257" customWidth="1"/>
    <col min="15874" max="15874" width="5.7109375" style="257" customWidth="1"/>
    <col min="15875" max="15875" width="0" style="1" hidden="1" customWidth="1"/>
    <col min="15876" max="15876" width="20.7109375" style="257" customWidth="1"/>
    <col min="15877" max="15877" width="4.85546875" style="257" customWidth="1"/>
    <col min="15878" max="15878" width="0" style="1" hidden="1" customWidth="1"/>
    <col min="15879" max="15879" width="24.7109375" style="257" customWidth="1"/>
    <col min="15880" max="15880" width="12.28515625" style="257" customWidth="1"/>
    <col min="15881" max="15881" width="0" style="1" hidden="1" customWidth="1"/>
    <col min="15882" max="15882" width="3.42578125" style="257" customWidth="1"/>
    <col min="15883" max="15883" width="0" style="1" hidden="1" customWidth="1"/>
    <col min="15884" max="15884" width="17.7109375" style="257" customWidth="1"/>
    <col min="15885" max="15885" width="3.42578125" style="257" customWidth="1"/>
    <col min="15886" max="15886" width="0" style="1" hidden="1" customWidth="1"/>
    <col min="15887" max="15887" width="23.7109375" style="257" customWidth="1"/>
    <col min="15888" max="15888" width="10" style="257" customWidth="1"/>
    <col min="15889" max="15889" width="0" style="1" hidden="1" customWidth="1"/>
    <col min="15890" max="15891" width="14.7109375" style="257" customWidth="1"/>
    <col min="15892" max="15892" width="12.85546875" style="257" customWidth="1"/>
    <col min="15893" max="15893" width="3.28515625" style="257" customWidth="1"/>
    <col min="15894" max="15894" width="30.28515625" style="257" customWidth="1"/>
    <col min="15895" max="15895" width="5" style="257" customWidth="1"/>
    <col min="15896" max="15896" width="0" style="1" hidden="1" customWidth="1"/>
    <col min="15897" max="15897" width="14.28515625" style="257" customWidth="1"/>
    <col min="15898" max="15898" width="5.7109375" style="257" customWidth="1"/>
    <col min="15899" max="15899" width="0" style="1" hidden="1" customWidth="1"/>
    <col min="15900" max="15900" width="17.28515625" style="257" customWidth="1"/>
    <col min="15901" max="15901" width="12.7109375" style="257" customWidth="1"/>
    <col min="15902" max="15902" width="0" style="1" hidden="1" customWidth="1"/>
    <col min="15903" max="15903" width="5.28515625" style="257" customWidth="1"/>
    <col min="15904" max="15904" width="0" style="1" hidden="1" customWidth="1"/>
    <col min="15905" max="15905" width="17" style="257" customWidth="1"/>
    <col min="15906" max="15906" width="6.28515625" style="257" customWidth="1"/>
    <col min="15907" max="15907" width="0" style="1" hidden="1" customWidth="1"/>
    <col min="15908" max="15908" width="14.28515625" style="257" customWidth="1"/>
    <col min="15909" max="15909" width="7.5703125" style="257" customWidth="1"/>
    <col min="15910" max="15910" width="0" style="1" hidden="1" customWidth="1"/>
    <col min="15911" max="15912" width="14.28515625" style="257" customWidth="1"/>
    <col min="15913" max="15913" width="20.85546875" style="257" customWidth="1"/>
    <col min="15914" max="15914" width="14.42578125" style="257" customWidth="1"/>
    <col min="15915" max="15915" width="15" style="257" customWidth="1"/>
    <col min="15916" max="15916" width="2.7109375" style="257" customWidth="1"/>
    <col min="15917" max="15917" width="11.7109375" style="257" customWidth="1"/>
    <col min="15918" max="15918" width="11.5703125" style="257" customWidth="1"/>
    <col min="15919" max="15919" width="2.28515625" style="257" customWidth="1"/>
    <col min="15920" max="15920" width="41" style="257" customWidth="1"/>
    <col min="15921" max="15921" width="14.28515625" style="257" customWidth="1"/>
    <col min="15922" max="15923" width="11.5703125" style="257" customWidth="1"/>
    <col min="15924" max="15924" width="21.85546875" style="257" customWidth="1"/>
    <col min="15925" max="16116" width="11.42578125" style="257"/>
    <col min="16117" max="16117" width="21.85546875" style="257" customWidth="1"/>
    <col min="16118" max="16118" width="13.85546875" style="257" customWidth="1"/>
    <col min="16119" max="16119" width="38.7109375" style="257" customWidth="1"/>
    <col min="16120" max="16120" width="3" style="257" bestFit="1" customWidth="1"/>
    <col min="16121" max="16121" width="32.28515625" style="257" customWidth="1"/>
    <col min="16122" max="16122" width="46.28515625" style="257" customWidth="1"/>
    <col min="16123" max="16123" width="19" style="257" customWidth="1"/>
    <col min="16124" max="16124" width="0" style="1" hidden="1" customWidth="1"/>
    <col min="16125" max="16125" width="17.7109375" style="257" customWidth="1"/>
    <col min="16126" max="16126" width="0" style="1" hidden="1" customWidth="1"/>
    <col min="16127" max="16127" width="22.28515625" style="257" customWidth="1"/>
    <col min="16128" max="16128" width="5.28515625" style="257" customWidth="1"/>
    <col min="16129" max="16129" width="36.28515625" style="257" customWidth="1"/>
    <col min="16130" max="16130" width="5.7109375" style="257" customWidth="1"/>
    <col min="16131" max="16131" width="0" style="1" hidden="1" customWidth="1"/>
    <col min="16132" max="16132" width="20.7109375" style="257" customWidth="1"/>
    <col min="16133" max="16133" width="4.85546875" style="257" customWidth="1"/>
    <col min="16134" max="16134" width="0" style="1" hidden="1" customWidth="1"/>
    <col min="16135" max="16135" width="24.7109375" style="257" customWidth="1"/>
    <col min="16136" max="16136" width="12.28515625" style="257" customWidth="1"/>
    <col min="16137" max="16137" width="0" style="1" hidden="1" customWidth="1"/>
    <col min="16138" max="16138" width="3.42578125" style="257" customWidth="1"/>
    <col min="16139" max="16139" width="0" style="1" hidden="1" customWidth="1"/>
    <col min="16140" max="16140" width="17.7109375" style="257" customWidth="1"/>
    <col min="16141" max="16141" width="3.42578125" style="257" customWidth="1"/>
    <col min="16142" max="16142" width="0" style="1" hidden="1" customWidth="1"/>
    <col min="16143" max="16143" width="23.7109375" style="257" customWidth="1"/>
    <col min="16144" max="16144" width="10" style="257" customWidth="1"/>
    <col min="16145" max="16145" width="0" style="1" hidden="1" customWidth="1"/>
    <col min="16146" max="16147" width="14.7109375" style="257" customWidth="1"/>
    <col min="16148" max="16148" width="12.85546875" style="257" customWidth="1"/>
    <col min="16149" max="16149" width="3.28515625" style="257" customWidth="1"/>
    <col min="16150" max="16150" width="30.28515625" style="257" customWidth="1"/>
    <col min="16151" max="16151" width="5" style="257" customWidth="1"/>
    <col min="16152" max="16152" width="0" style="1" hidden="1" customWidth="1"/>
    <col min="16153" max="16153" width="14.28515625" style="257" customWidth="1"/>
    <col min="16154" max="16154" width="5.7109375" style="257" customWidth="1"/>
    <col min="16155" max="16155" width="0" style="1" hidden="1" customWidth="1"/>
    <col min="16156" max="16156" width="17.28515625" style="257" customWidth="1"/>
    <col min="16157" max="16157" width="12.7109375" style="257" customWidth="1"/>
    <col min="16158" max="16158" width="0" style="1" hidden="1" customWidth="1"/>
    <col min="16159" max="16159" width="5.28515625" style="257" customWidth="1"/>
    <col min="16160" max="16160" width="0" style="1" hidden="1" customWidth="1"/>
    <col min="16161" max="16161" width="17" style="257" customWidth="1"/>
    <col min="16162" max="16162" width="6.28515625" style="257" customWidth="1"/>
    <col min="16163" max="16163" width="0" style="1" hidden="1" customWidth="1"/>
    <col min="16164" max="16164" width="14.28515625" style="257" customWidth="1"/>
    <col min="16165" max="16165" width="7.5703125" style="257" customWidth="1"/>
    <col min="16166" max="16166" width="0" style="1" hidden="1" customWidth="1"/>
    <col min="16167" max="16168" width="14.28515625" style="257" customWidth="1"/>
    <col min="16169" max="16169" width="20.85546875" style="257" customWidth="1"/>
    <col min="16170" max="16170" width="14.42578125" style="257" customWidth="1"/>
    <col min="16171" max="16171" width="15" style="257" customWidth="1"/>
    <col min="16172" max="16172" width="2.7109375" style="257" customWidth="1"/>
    <col min="16173" max="16173" width="11.7109375" style="257" customWidth="1"/>
    <col min="16174" max="16174" width="11.5703125" style="257" customWidth="1"/>
    <col min="16175" max="16175" width="2.28515625" style="257" customWidth="1"/>
    <col min="16176" max="16176" width="41" style="257" customWidth="1"/>
    <col min="16177" max="16177" width="14.28515625" style="257" customWidth="1"/>
    <col min="16178" max="16179" width="11.5703125" style="257" customWidth="1"/>
    <col min="16180" max="16180" width="21.85546875" style="257" customWidth="1"/>
    <col min="16181" max="16384" width="11.42578125" style="257"/>
  </cols>
  <sheetData>
    <row r="1" spans="1:71" ht="20.25" customHeight="1" x14ac:dyDescent="0.25">
      <c r="A1" s="772" t="s">
        <v>151</v>
      </c>
      <c r="B1" s="773"/>
      <c r="C1" s="773"/>
      <c r="D1" s="773"/>
      <c r="E1" s="773"/>
      <c r="F1" s="773"/>
      <c r="G1" s="773"/>
      <c r="H1" s="773"/>
      <c r="I1" s="773"/>
      <c r="J1" s="773"/>
      <c r="K1" s="773"/>
      <c r="L1" s="773"/>
      <c r="M1" s="773"/>
      <c r="N1" s="693"/>
      <c r="O1" s="773"/>
      <c r="P1" s="693"/>
      <c r="Q1" s="773"/>
      <c r="R1" s="693"/>
      <c r="S1" s="773"/>
      <c r="T1" s="773"/>
      <c r="U1" s="696" t="s">
        <v>152</v>
      </c>
      <c r="V1" s="784"/>
      <c r="W1" s="696"/>
      <c r="X1" s="784"/>
      <c r="Y1" s="696"/>
      <c r="Z1" s="784"/>
      <c r="AA1" s="696"/>
      <c r="AB1" s="784"/>
      <c r="AC1" s="781" t="s">
        <v>153</v>
      </c>
      <c r="AD1" s="781"/>
      <c r="AE1" s="781"/>
      <c r="AF1" s="781"/>
      <c r="AG1" s="781"/>
      <c r="AH1" s="781"/>
      <c r="AI1" s="781"/>
      <c r="AJ1" s="781"/>
      <c r="AK1" s="781"/>
      <c r="AL1" s="471"/>
      <c r="AM1" s="699" t="s">
        <v>154</v>
      </c>
      <c r="AN1" s="782"/>
      <c r="AO1" s="783"/>
      <c r="AP1" s="744"/>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row>
    <row r="2" spans="1:71" ht="18" customHeight="1" x14ac:dyDescent="0.25">
      <c r="A2" s="774"/>
      <c r="B2" s="775"/>
      <c r="C2" s="775"/>
      <c r="D2" s="775"/>
      <c r="E2" s="775"/>
      <c r="F2" s="775"/>
      <c r="G2" s="775"/>
      <c r="H2" s="775"/>
      <c r="I2" s="775"/>
      <c r="J2" s="775"/>
      <c r="K2" s="775"/>
      <c r="L2" s="775"/>
      <c r="M2" s="775"/>
      <c r="N2" s="695"/>
      <c r="O2" s="775"/>
      <c r="P2" s="695"/>
      <c r="Q2" s="775"/>
      <c r="R2" s="695"/>
      <c r="S2" s="775"/>
      <c r="T2" s="775"/>
      <c r="U2" s="697"/>
      <c r="V2" s="785"/>
      <c r="W2" s="697"/>
      <c r="X2" s="785"/>
      <c r="Y2" s="697"/>
      <c r="Z2" s="785"/>
      <c r="AA2" s="697"/>
      <c r="AB2" s="785"/>
      <c r="AC2" s="789" t="s">
        <v>155</v>
      </c>
      <c r="AD2" s="761" t="s">
        <v>157</v>
      </c>
      <c r="AE2" s="761"/>
      <c r="AF2" s="761"/>
      <c r="AG2" s="761"/>
      <c r="AH2" s="761" t="s">
        <v>158</v>
      </c>
      <c r="AI2" s="761" t="s">
        <v>159</v>
      </c>
      <c r="AJ2" s="761"/>
      <c r="AK2" s="761"/>
      <c r="AL2" s="689" t="s">
        <v>160</v>
      </c>
      <c r="AM2" s="689"/>
      <c r="AN2" s="786"/>
      <c r="AO2" s="787" t="s">
        <v>9</v>
      </c>
      <c r="AP2" s="788" t="s">
        <v>161</v>
      </c>
      <c r="AQ2" s="760"/>
      <c r="AR2" s="760" t="s">
        <v>126</v>
      </c>
      <c r="AS2" s="760" t="s">
        <v>162</v>
      </c>
      <c r="AT2" s="760" t="s">
        <v>163</v>
      </c>
      <c r="AU2" s="760" t="s">
        <v>164</v>
      </c>
      <c r="AV2" s="742" t="s">
        <v>165</v>
      </c>
      <c r="AW2" s="743"/>
      <c r="AX2" s="743"/>
      <c r="AY2" s="743"/>
      <c r="AZ2" s="743"/>
      <c r="BA2" s="743"/>
      <c r="BB2" s="743"/>
      <c r="BC2" s="743"/>
      <c r="BD2" s="743"/>
      <c r="BE2" s="743"/>
      <c r="BF2" s="743"/>
      <c r="BG2" s="743"/>
      <c r="BH2" s="743"/>
      <c r="BI2" s="743"/>
      <c r="BJ2" s="743"/>
      <c r="BK2" s="743"/>
      <c r="BL2" s="743"/>
      <c r="BM2" s="743"/>
      <c r="BN2" s="743"/>
      <c r="BO2" s="743"/>
      <c r="BP2" s="743"/>
      <c r="BQ2" s="743"/>
      <c r="BR2" s="743"/>
      <c r="BS2" s="743"/>
    </row>
    <row r="3" spans="1:71" s="264" customFormat="1" ht="51.75" customHeight="1" x14ac:dyDescent="0.25">
      <c r="A3" s="286" t="s">
        <v>166</v>
      </c>
      <c r="B3" s="428" t="s">
        <v>124</v>
      </c>
      <c r="C3" s="428" t="s">
        <v>6</v>
      </c>
      <c r="D3" s="428" t="s">
        <v>1</v>
      </c>
      <c r="E3" s="428" t="s">
        <v>2</v>
      </c>
      <c r="F3" s="428" t="s">
        <v>167</v>
      </c>
      <c r="G3" s="776" t="s">
        <v>168</v>
      </c>
      <c r="H3" s="776"/>
      <c r="I3" s="428" t="s">
        <v>169</v>
      </c>
      <c r="J3" s="428" t="s">
        <v>16</v>
      </c>
      <c r="K3" s="428" t="s">
        <v>170</v>
      </c>
      <c r="L3" s="428" t="s">
        <v>171</v>
      </c>
      <c r="M3" s="428" t="s">
        <v>13</v>
      </c>
      <c r="N3" s="394" t="s">
        <v>147</v>
      </c>
      <c r="O3" s="428" t="s">
        <v>14</v>
      </c>
      <c r="P3" s="394" t="s">
        <v>147</v>
      </c>
      <c r="Q3" s="428" t="s">
        <v>15</v>
      </c>
      <c r="R3" s="394" t="s">
        <v>147</v>
      </c>
      <c r="S3" s="428" t="s">
        <v>172</v>
      </c>
      <c r="T3" s="428" t="s">
        <v>11</v>
      </c>
      <c r="U3" s="143" t="s">
        <v>173</v>
      </c>
      <c r="V3" s="432" t="s">
        <v>174</v>
      </c>
      <c r="W3" s="143" t="s">
        <v>147</v>
      </c>
      <c r="X3" s="432" t="s">
        <v>175</v>
      </c>
      <c r="Y3" s="143" t="s">
        <v>147</v>
      </c>
      <c r="Z3" s="432" t="s">
        <v>176</v>
      </c>
      <c r="AA3" s="141" t="s">
        <v>147</v>
      </c>
      <c r="AB3" s="432" t="s">
        <v>177</v>
      </c>
      <c r="AC3" s="790"/>
      <c r="AD3" s="424" t="s">
        <v>5</v>
      </c>
      <c r="AE3" s="284" t="s">
        <v>178</v>
      </c>
      <c r="AF3" s="424" t="s">
        <v>179</v>
      </c>
      <c r="AG3" s="424" t="s">
        <v>178</v>
      </c>
      <c r="AH3" s="761"/>
      <c r="AI3" s="424" t="s">
        <v>180</v>
      </c>
      <c r="AJ3" s="761" t="s">
        <v>7</v>
      </c>
      <c r="AK3" s="761"/>
      <c r="AL3" s="689"/>
      <c r="AM3" s="689"/>
      <c r="AN3" s="786"/>
      <c r="AO3" s="787"/>
      <c r="AP3" s="788"/>
      <c r="AQ3" s="760"/>
      <c r="AR3" s="760"/>
      <c r="AS3" s="760"/>
      <c r="AT3" s="760"/>
      <c r="AU3" s="760"/>
      <c r="AV3" s="423" t="s">
        <v>184</v>
      </c>
      <c r="AW3" s="423" t="s">
        <v>185</v>
      </c>
      <c r="AX3" s="423" t="s">
        <v>186</v>
      </c>
      <c r="AY3" s="423" t="s">
        <v>184</v>
      </c>
      <c r="AZ3" s="423" t="s">
        <v>185</v>
      </c>
      <c r="BA3" s="423" t="s">
        <v>186</v>
      </c>
      <c r="BB3" s="423" t="s">
        <v>184</v>
      </c>
      <c r="BC3" s="423" t="s">
        <v>185</v>
      </c>
      <c r="BD3" s="423" t="s">
        <v>186</v>
      </c>
      <c r="BE3" s="423" t="s">
        <v>184</v>
      </c>
      <c r="BF3" s="392" t="s">
        <v>1561</v>
      </c>
      <c r="BG3" s="392" t="s">
        <v>185</v>
      </c>
      <c r="BH3" s="392" t="s">
        <v>1557</v>
      </c>
      <c r="BI3" s="392" t="s">
        <v>1558</v>
      </c>
      <c r="BJ3" s="392" t="s">
        <v>184</v>
      </c>
      <c r="BK3" s="392" t="s">
        <v>1561</v>
      </c>
      <c r="BL3" s="392" t="s">
        <v>185</v>
      </c>
      <c r="BM3" s="392" t="s">
        <v>1557</v>
      </c>
      <c r="BN3" s="392" t="s">
        <v>1558</v>
      </c>
      <c r="BO3" s="392" t="s">
        <v>184</v>
      </c>
      <c r="BP3" s="392" t="s">
        <v>1561</v>
      </c>
      <c r="BQ3" s="392" t="s">
        <v>185</v>
      </c>
      <c r="BR3" s="392" t="s">
        <v>1557</v>
      </c>
      <c r="BS3" s="392" t="s">
        <v>1558</v>
      </c>
    </row>
    <row r="4" spans="1:71" ht="177.6" customHeight="1" x14ac:dyDescent="0.25">
      <c r="A4" s="420" t="s">
        <v>197</v>
      </c>
      <c r="B4" s="418" t="s">
        <v>82</v>
      </c>
      <c r="C4" s="418" t="s">
        <v>89</v>
      </c>
      <c r="D4" s="418" t="s">
        <v>17</v>
      </c>
      <c r="E4" s="418" t="s">
        <v>93</v>
      </c>
      <c r="F4" s="544" t="s">
        <v>1397</v>
      </c>
      <c r="G4" s="521" t="s">
        <v>1635</v>
      </c>
      <c r="H4" s="543" t="s">
        <v>1396</v>
      </c>
      <c r="I4" s="521" t="s">
        <v>616</v>
      </c>
      <c r="J4" s="521" t="s">
        <v>63</v>
      </c>
      <c r="K4" s="521">
        <v>3</v>
      </c>
      <c r="L4" s="520">
        <f>IF(J4="Diaria",+(K4/360),IF(J4="Mensual",+(K4/12),IF(J4="Bimestral",+(K4/6),IF(J4="Trimestral",+(K4/4),IF(J4="Semestral",+(K4/2),IF(J4="Anual",+(K4/1),""))))))</f>
        <v>0.25</v>
      </c>
      <c r="M4" s="521" t="s">
        <v>45</v>
      </c>
      <c r="N4" s="4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522" t="s">
        <v>73</v>
      </c>
      <c r="P4" s="425"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521" t="s">
        <v>70</v>
      </c>
      <c r="R4" s="4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24" t="s">
        <v>57</v>
      </c>
      <c r="T4" s="524" t="s">
        <v>70</v>
      </c>
      <c r="U4" s="519">
        <f>+MAX(N4,P4,R4)</f>
        <v>0.4</v>
      </c>
      <c r="V4" s="523" t="str">
        <f>IF(L4&lt;=20%,"Muy baja",IF(L4&lt;=40%,"Baja",IF(L4&lt;=60%,"Media",IF(L4&lt;=80%,"Alta",IF(L4&lt;=100%,"Muy alta",IF(L4&gt;=100%,"Muy alta",""))))))</f>
        <v>Baja</v>
      </c>
      <c r="W4" s="518">
        <f>+IFERROR(VLOOKUP(V4,[3]Fórmula!$F$1:$G$6,2,FALSE),"")</f>
        <v>0.4</v>
      </c>
      <c r="X4" s="542" t="s">
        <v>53</v>
      </c>
      <c r="Y4" s="518">
        <f>+IFERROR(VLOOKUP(X4,[3]Fórmula!$H$1:$I$6,2,FALSE),"")</f>
        <v>0.6</v>
      </c>
      <c r="Z4" s="542" t="str">
        <f>+IFERROR(VLOOKUP(V4&amp;X4,[3]Fórmula!$C$2:$D$26,2,FALSE),"")</f>
        <v>Moderado</v>
      </c>
      <c r="AA4" s="518">
        <f>IF(Z4="Bajo",25%,IF(Z4="Moderado",50%,IF(Z4="Alto",75%,IF(Z4="Extremo",100%,""))))</f>
        <v>0.5</v>
      </c>
      <c r="AB4" s="541" t="s">
        <v>1395</v>
      </c>
      <c r="AC4" s="530" t="s">
        <v>1394</v>
      </c>
      <c r="AD4" s="418" t="s">
        <v>37</v>
      </c>
      <c r="AE4" s="430">
        <f t="shared" ref="AE4:AE12" si="0">IF(AD4="Preventivo",25%,IF(AD4="Detectivo",15%,IF(AD4="Correctivo",10%,"")))</f>
        <v>0.15</v>
      </c>
      <c r="AF4" s="418" t="s">
        <v>195</v>
      </c>
      <c r="AG4" s="430">
        <f t="shared" ref="AG4:AG14" si="1">IF(AF4="Manual",15%,IF(AF4="Automático",25%,""))</f>
        <v>0.15</v>
      </c>
      <c r="AH4" s="430">
        <f t="shared" ref="AH4:AH14" si="2">+AG4+AE4</f>
        <v>0.3</v>
      </c>
      <c r="AI4" s="418" t="s">
        <v>196</v>
      </c>
      <c r="AJ4" s="418" t="s">
        <v>23</v>
      </c>
      <c r="AK4" s="418" t="s">
        <v>617</v>
      </c>
      <c r="AL4" s="373">
        <f>+AA4*AH4</f>
        <v>0.15</v>
      </c>
      <c r="AM4" s="382">
        <f>+AA4-AL4</f>
        <v>0.35</v>
      </c>
      <c r="AN4" s="426" t="str">
        <f>IF(AM4&lt;=25%,"Bajo",IF(AM4&lt;=50%,"Moderado",IF(AM4&lt;=75%,"Alto",IF(AM4&gt;75%,"Extremo",""))))</f>
        <v>Moderado</v>
      </c>
      <c r="AO4" s="427" t="s">
        <v>56</v>
      </c>
      <c r="AP4" s="296">
        <v>1</v>
      </c>
      <c r="AQ4" s="540" t="s">
        <v>620</v>
      </c>
      <c r="AR4" s="434" t="s">
        <v>1393</v>
      </c>
      <c r="AS4" s="278">
        <v>44941</v>
      </c>
      <c r="AT4" s="278" t="s">
        <v>1392</v>
      </c>
      <c r="AU4" s="435" t="s">
        <v>621</v>
      </c>
      <c r="AV4" s="298">
        <v>44985</v>
      </c>
      <c r="AW4" s="418" t="s">
        <v>618</v>
      </c>
      <c r="AX4" s="475" t="s">
        <v>619</v>
      </c>
      <c r="AY4" s="299">
        <v>45046</v>
      </c>
      <c r="AZ4" s="529" t="s">
        <v>1391</v>
      </c>
      <c r="BA4" s="475" t="s">
        <v>619</v>
      </c>
      <c r="BB4" s="299">
        <v>45107</v>
      </c>
      <c r="BC4" s="301"/>
      <c r="BD4" s="301"/>
      <c r="BE4" s="299">
        <v>45169</v>
      </c>
      <c r="BF4" s="34"/>
      <c r="BG4" s="97"/>
      <c r="BH4" s="97"/>
      <c r="BI4" s="97"/>
      <c r="BJ4" s="34">
        <v>45230</v>
      </c>
      <c r="BK4" s="34"/>
      <c r="BL4" s="97"/>
      <c r="BM4" s="97"/>
      <c r="BN4" s="97"/>
      <c r="BO4" s="34">
        <v>45291</v>
      </c>
      <c r="BP4" s="34"/>
      <c r="BQ4" s="97"/>
      <c r="BR4" s="97"/>
      <c r="BS4" s="97"/>
    </row>
    <row r="5" spans="1:71" s="288" customFormat="1" ht="334.5" customHeight="1" x14ac:dyDescent="0.25">
      <c r="A5" s="290" t="s">
        <v>187</v>
      </c>
      <c r="B5" s="291" t="s">
        <v>82</v>
      </c>
      <c r="C5" s="291" t="s">
        <v>55</v>
      </c>
      <c r="D5" s="291" t="s">
        <v>76</v>
      </c>
      <c r="E5" s="291" t="s">
        <v>77</v>
      </c>
      <c r="F5" s="418" t="s">
        <v>622</v>
      </c>
      <c r="G5" s="422" t="s">
        <v>1636</v>
      </c>
      <c r="H5" s="418" t="s">
        <v>1390</v>
      </c>
      <c r="I5" s="313" t="s">
        <v>1389</v>
      </c>
      <c r="J5" s="418" t="s">
        <v>92</v>
      </c>
      <c r="K5" s="418">
        <v>0</v>
      </c>
      <c r="L5" s="292">
        <f>IF(J5="Diaria",+(K5/360),IF(J5="Semanal",+(K5/52),IF(J5="Mensual",+(K5/12),IF(J5="Bimestral",+(K5/6),IF(J5="Trimestral",+(K5/4),IF(J5="Semestral",+(K5/2),IF(J5="Anual",+(K5/1),"")))))))</f>
        <v>0</v>
      </c>
      <c r="M5" s="291" t="s">
        <v>70</v>
      </c>
      <c r="N5" s="452">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1" t="s">
        <v>30</v>
      </c>
      <c r="P5" s="452">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291" t="s">
        <v>70</v>
      </c>
      <c r="R5" s="45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3" t="s">
        <v>57</v>
      </c>
      <c r="T5" s="293" t="s">
        <v>58</v>
      </c>
      <c r="U5" s="453">
        <f>+MAX(N5,P5,R5)</f>
        <v>0.2</v>
      </c>
      <c r="V5" s="421" t="str">
        <f>IF(L5&lt;=20%,"Muy baja",IF(L5&lt;=40%,"Baja",IF(L5&lt;=60%,"Media",IF(L5&lt;=80%,"Alta",IF(L5&lt;=100%,"Muy alta",IF(L5&gt;=100%,"Muy alta",""))))))</f>
        <v>Muy baja</v>
      </c>
      <c r="W5" s="454">
        <f>+IFERROR(VLOOKUP(V5,[3]Fórmula!$F$1:$G$6,2,FALSE),"")</f>
        <v>0.2</v>
      </c>
      <c r="X5" s="426" t="s">
        <v>53</v>
      </c>
      <c r="Y5" s="454">
        <f>+IFERROR(VLOOKUP(X5,[3]Fórmula!$H$1:$I$6,2,FALSE),"")</f>
        <v>0.6</v>
      </c>
      <c r="Z5" s="426" t="s">
        <v>53</v>
      </c>
      <c r="AA5" s="454">
        <f>IF(Z5="Bajo",25%,IF(Z5="Moderado",50%,IF(Z5="Alto",75%,IF(Z5="Extremo",100%,""))))</f>
        <v>0.5</v>
      </c>
      <c r="AB5" s="430" t="s">
        <v>1388</v>
      </c>
      <c r="AC5" s="539" t="s">
        <v>1387</v>
      </c>
      <c r="AD5" s="418" t="s">
        <v>37</v>
      </c>
      <c r="AE5" s="430">
        <f t="shared" si="0"/>
        <v>0.15</v>
      </c>
      <c r="AF5" s="418" t="s">
        <v>195</v>
      </c>
      <c r="AG5" s="430">
        <f t="shared" si="1"/>
        <v>0.15</v>
      </c>
      <c r="AH5" s="430">
        <f t="shared" si="2"/>
        <v>0.3</v>
      </c>
      <c r="AI5" s="418" t="s">
        <v>196</v>
      </c>
      <c r="AJ5" s="418" t="s">
        <v>23</v>
      </c>
      <c r="AK5" s="418" t="s">
        <v>1386</v>
      </c>
      <c r="AL5" s="452">
        <f>+AA5*AH5</f>
        <v>0.15</v>
      </c>
      <c r="AM5" s="457">
        <f>+AA5-AL5</f>
        <v>0.35</v>
      </c>
      <c r="AN5" s="426" t="str">
        <f>+IF(C5="Corrupción","Moderado",IF(#REF!&lt;=25%,"Bajo",IF(#REF!&lt;=50%,"Moderado",IF(#REF!&lt;=75%,"Alto",IF(#REF!&gt;75%,"Extremo","")))))</f>
        <v>Moderado</v>
      </c>
      <c r="AO5" s="289" t="s">
        <v>56</v>
      </c>
      <c r="AP5" s="302">
        <v>1</v>
      </c>
      <c r="AQ5" s="303" t="s">
        <v>1385</v>
      </c>
      <c r="AR5" s="291" t="e">
        <f>+#REF!</f>
        <v>#REF!</v>
      </c>
      <c r="AS5" s="304">
        <v>44927</v>
      </c>
      <c r="AT5" s="304">
        <v>45291</v>
      </c>
      <c r="AU5" s="291" t="s">
        <v>1384</v>
      </c>
      <c r="AV5" s="298">
        <v>44985</v>
      </c>
      <c r="AW5" s="418" t="s">
        <v>623</v>
      </c>
      <c r="AX5" s="476" t="s">
        <v>624</v>
      </c>
      <c r="AY5" s="299">
        <v>45046</v>
      </c>
      <c r="AZ5" s="529" t="s">
        <v>1383</v>
      </c>
      <c r="BA5" s="476" t="s">
        <v>1382</v>
      </c>
      <c r="BB5" s="299">
        <v>45107</v>
      </c>
      <c r="BC5" s="301"/>
      <c r="BD5" s="301"/>
      <c r="BE5" s="299">
        <v>45169</v>
      </c>
      <c r="BF5" s="34"/>
      <c r="BG5" s="97"/>
      <c r="BH5" s="97"/>
      <c r="BI5" s="97"/>
      <c r="BJ5" s="34">
        <v>45230</v>
      </c>
      <c r="BK5" s="34"/>
      <c r="BL5" s="97"/>
      <c r="BM5" s="97"/>
      <c r="BN5" s="97"/>
      <c r="BO5" s="34">
        <v>45291</v>
      </c>
      <c r="BP5" s="34"/>
      <c r="BQ5" s="97"/>
      <c r="BR5" s="97"/>
      <c r="BS5" s="97"/>
    </row>
    <row r="6" spans="1:71" s="1" customFormat="1" ht="150" x14ac:dyDescent="0.25">
      <c r="A6" s="538" t="s">
        <v>187</v>
      </c>
      <c r="B6" s="377" t="s">
        <v>82</v>
      </c>
      <c r="C6" s="377" t="s">
        <v>89</v>
      </c>
      <c r="D6" s="377" t="s">
        <v>76</v>
      </c>
      <c r="E6" s="377" t="s">
        <v>34</v>
      </c>
      <c r="F6" s="470" t="s">
        <v>1381</v>
      </c>
      <c r="G6" s="537" t="s">
        <v>1637</v>
      </c>
      <c r="H6" s="470" t="s">
        <v>625</v>
      </c>
      <c r="I6" s="470" t="s">
        <v>1380</v>
      </c>
      <c r="J6" s="470" t="s">
        <v>92</v>
      </c>
      <c r="K6" s="470">
        <v>1</v>
      </c>
      <c r="L6" s="517">
        <f>IF(J6="Diaria",+(K6/360),IF(J6="Mensual",+(K6/12),IF(J6="Bimestral",+(K6/6),IF(J6="Trimestral",+(K6/4),IF(J6="Semestral",+(K6/2),IF(J6="Anual",+(K6/1),""))))))</f>
        <v>0.5</v>
      </c>
      <c r="M6" s="377" t="s">
        <v>29</v>
      </c>
      <c r="N6" s="37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377" t="s">
        <v>70</v>
      </c>
      <c r="P6" s="377">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v>
      </c>
      <c r="Q6" s="377" t="s">
        <v>70</v>
      </c>
      <c r="R6" s="37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25" t="s">
        <v>57</v>
      </c>
      <c r="T6" s="525" t="s">
        <v>43</v>
      </c>
      <c r="U6" s="525">
        <f>+MAX(N6,P6,R6)</f>
        <v>0.2</v>
      </c>
      <c r="V6" s="370" t="str">
        <f>IF(L6&lt;=20%,"Muy baja",IF(L6&lt;=40%,"Baja",IF(L6&lt;=60%,"Media",IF(L6&lt;=80%,"Alta",IF(L6&lt;=100%,"Muy alta",IF(L6&gt;=100%,"Muy alta",""))))))</f>
        <v>Media</v>
      </c>
      <c r="W6" s="371">
        <f>+IFERROR(VLOOKUP(V6,[3]Fórmula!$F$1:$G$6,2,FALSE),"")</f>
        <v>0.6</v>
      </c>
      <c r="X6" s="370" t="str">
        <f>IF(U6=20%,"Leve",IF(U6=40%,"Menor",IF(U6=60%,"Moderado",IF(U6=80%,"Mayor",IF(U6=100%,"Catastrófico","")))))</f>
        <v>Leve</v>
      </c>
      <c r="Y6" s="371">
        <f>+IFERROR(VLOOKUP(X6,[3]Fórmula!$H$1:$I$6,2,FALSE),"")</f>
        <v>0.2</v>
      </c>
      <c r="Z6" s="372" t="str">
        <f>+IFERROR(VLOOKUP(V6&amp;X6,[3]Fórmula!$C$2:$D$26,2,FALSE),"")</f>
        <v>Moderado</v>
      </c>
      <c r="AA6" s="371">
        <f>IF(Z6="Bajo",25%,IF(Z6="Moderado",50%,IF(Z6="Alto",75%,IF(Z6="Extremo",100%,""))))</f>
        <v>0.5</v>
      </c>
      <c r="AB6" s="517" t="s">
        <v>626</v>
      </c>
      <c r="AC6" s="367" t="s">
        <v>1379</v>
      </c>
      <c r="AD6" s="377" t="s">
        <v>54</v>
      </c>
      <c r="AE6" s="517">
        <f t="shared" si="0"/>
        <v>0.25</v>
      </c>
      <c r="AF6" s="377" t="s">
        <v>195</v>
      </c>
      <c r="AG6" s="517">
        <f t="shared" si="1"/>
        <v>0.15</v>
      </c>
      <c r="AH6" s="517">
        <f t="shared" si="2"/>
        <v>0.4</v>
      </c>
      <c r="AI6" s="377" t="s">
        <v>196</v>
      </c>
      <c r="AJ6" s="418" t="s">
        <v>1372</v>
      </c>
      <c r="AK6" s="377"/>
      <c r="AL6" s="377">
        <f>+AA6*AH6</f>
        <v>0.2</v>
      </c>
      <c r="AM6" s="517">
        <f>+AA6-AL6</f>
        <v>0.3</v>
      </c>
      <c r="AN6" s="372" t="str">
        <f>+IF(C6="Corrupción","Moderado",IF(AM6&lt;=25%,"Bajo",IF(AM6&lt;=50%,"Moderado",IF(AM6&lt;=75%,"Alto",IF(AM6&gt;75%,"Extremo","")))))</f>
        <v>Moderado</v>
      </c>
      <c r="AO6" s="536" t="s">
        <v>56</v>
      </c>
      <c r="AP6" s="535">
        <v>1</v>
      </c>
      <c r="AQ6" s="418" t="s">
        <v>627</v>
      </c>
      <c r="AR6" s="470" t="s">
        <v>640</v>
      </c>
      <c r="AS6" s="305">
        <v>44774</v>
      </c>
      <c r="AT6" s="305">
        <v>44926</v>
      </c>
      <c r="AU6" s="470" t="s">
        <v>628</v>
      </c>
      <c r="AV6" s="298">
        <v>44985</v>
      </c>
      <c r="AW6" s="418" t="s">
        <v>629</v>
      </c>
      <c r="AX6" s="301"/>
      <c r="AY6" s="299">
        <v>45046</v>
      </c>
      <c r="AZ6" s="529" t="s">
        <v>1378</v>
      </c>
      <c r="BA6" s="476" t="s">
        <v>1377</v>
      </c>
      <c r="BB6" s="299">
        <v>45107</v>
      </c>
      <c r="BC6" s="301"/>
      <c r="BD6" s="301"/>
      <c r="BE6" s="299">
        <v>45169</v>
      </c>
      <c r="BF6" s="34"/>
      <c r="BG6" s="85"/>
      <c r="BH6" s="85"/>
      <c r="BI6" s="85"/>
      <c r="BJ6" s="34">
        <v>45230</v>
      </c>
      <c r="BK6" s="34"/>
      <c r="BL6" s="85"/>
      <c r="BM6" s="85"/>
      <c r="BN6" s="85"/>
      <c r="BO6" s="34">
        <v>45291</v>
      </c>
      <c r="BP6" s="34"/>
      <c r="BQ6" s="85"/>
      <c r="BR6" s="85"/>
      <c r="BS6" s="85"/>
    </row>
    <row r="7" spans="1:71" ht="184.5" customHeight="1" x14ac:dyDescent="0.25">
      <c r="A7" s="770" t="s">
        <v>197</v>
      </c>
      <c r="B7" s="762" t="s">
        <v>82</v>
      </c>
      <c r="C7" s="762" t="s">
        <v>55</v>
      </c>
      <c r="D7" s="762" t="s">
        <v>17</v>
      </c>
      <c r="E7" s="762" t="s">
        <v>64</v>
      </c>
      <c r="F7" s="762" t="s">
        <v>1376</v>
      </c>
      <c r="G7" s="764" t="s">
        <v>189</v>
      </c>
      <c r="H7" s="762" t="s">
        <v>1375</v>
      </c>
      <c r="I7" s="762" t="s">
        <v>1374</v>
      </c>
      <c r="J7" s="762" t="s">
        <v>86</v>
      </c>
      <c r="K7" s="762">
        <v>1</v>
      </c>
      <c r="L7" s="777">
        <f>IF(J7="Diaria",+(K7/360),IF(J7="Mensual",+(K7/12),IF(J7="Bimestral",+(K7/6),IF(J7="Trimestral",+(K7/4),IF(J7="Semestral",+(K7/2),IF(J7="Anual",+(K7/1),""))))))</f>
        <v>0.25</v>
      </c>
      <c r="M7" s="762" t="s">
        <v>72</v>
      </c>
      <c r="N7" s="66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0.8</v>
      </c>
      <c r="O7" s="762" t="s">
        <v>61</v>
      </c>
      <c r="P7" s="66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62" t="s">
        <v>70</v>
      </c>
      <c r="R7" s="66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54" t="s">
        <v>57</v>
      </c>
      <c r="T7" s="754" t="s">
        <v>58</v>
      </c>
      <c r="U7" s="658">
        <f>+MAX(N7,P7,R7)</f>
        <v>0.8</v>
      </c>
      <c r="V7" s="756" t="str">
        <f>IF(L7&lt;=20%,"Muy baja",IF(L7&lt;=40%,"Baja",IF(L7&lt;=60%,"Media",IF(L7&lt;=80%,"Alta",IF(L7&lt;=100%,"Muy alta",IF(L7&gt;=100%,"Muy alta",""))))))</f>
        <v>Baja</v>
      </c>
      <c r="W7" s="661">
        <f>+IFERROR(VLOOKUP(V7,[3]Fórmula!$F$1:$G$6,2,FALSE),"")</f>
        <v>0.4</v>
      </c>
      <c r="X7" s="759" t="str">
        <f>IF(U7=20%,"Leve",IF(U7=40%,"Menor",IF(U7=60%,"Moderado",IF(U7=80%,"Mayor",IF(U7=100%,"Catastrófico","")))))</f>
        <v>Mayor</v>
      </c>
      <c r="Y7" s="661">
        <f>+IFERROR(VLOOKUP(X7,[3]Fórmula!$H$1:$I$6,2,FALSE),"")</f>
        <v>0.8</v>
      </c>
      <c r="Z7" s="759" t="str">
        <f>+IFERROR(VLOOKUP(V7&amp;X7,[3]Fórmula!$C$2:$D$26,2,FALSE),"")</f>
        <v>Alto</v>
      </c>
      <c r="AA7" s="661">
        <f>IF(Z7="Bajo",25%,IF(Z7="Moderado",50%,IF(Z7="Alto",75%,IF(Z7="Extremo",100%,""))))</f>
        <v>0.75</v>
      </c>
      <c r="AB7" s="758" t="s">
        <v>631</v>
      </c>
      <c r="AC7" s="313" t="s">
        <v>1373</v>
      </c>
      <c r="AD7" s="418" t="s">
        <v>54</v>
      </c>
      <c r="AE7" s="430">
        <f t="shared" si="0"/>
        <v>0.25</v>
      </c>
      <c r="AF7" s="418" t="s">
        <v>195</v>
      </c>
      <c r="AG7" s="430">
        <f t="shared" si="1"/>
        <v>0.15</v>
      </c>
      <c r="AH7" s="430">
        <f t="shared" si="2"/>
        <v>0.4</v>
      </c>
      <c r="AI7" s="418" t="s">
        <v>196</v>
      </c>
      <c r="AJ7" s="418" t="s">
        <v>1372</v>
      </c>
      <c r="AK7" s="418"/>
      <c r="AL7" s="663">
        <f>+AA7*AH7</f>
        <v>0.30000000000000004</v>
      </c>
      <c r="AM7" s="673">
        <f>+AA7-AL7</f>
        <v>0.44999999999999996</v>
      </c>
      <c r="AN7" s="750" t="str">
        <f>IF(AM7&lt;=25%,"Bajo",IF(AM7&lt;=50%,"Moderado",IF(AM7&lt;=75%,"Alto",IF(AM7&gt;75%,"Extremo",""))))</f>
        <v>Moderado</v>
      </c>
      <c r="AO7" s="752" t="s">
        <v>56</v>
      </c>
      <c r="AP7" s="306">
        <v>1</v>
      </c>
      <c r="AQ7" s="418" t="s">
        <v>1594</v>
      </c>
      <c r="AR7" s="291" t="s">
        <v>1592</v>
      </c>
      <c r="AS7" s="297">
        <v>44927</v>
      </c>
      <c r="AT7" s="297">
        <v>45291</v>
      </c>
      <c r="AU7" s="294" t="s">
        <v>1593</v>
      </c>
      <c r="AV7" s="298">
        <v>44985</v>
      </c>
      <c r="AW7" s="418" t="s">
        <v>632</v>
      </c>
      <c r="AX7" s="119" t="s">
        <v>633</v>
      </c>
      <c r="AY7" s="299">
        <v>45046</v>
      </c>
      <c r="AZ7" s="534" t="s">
        <v>1371</v>
      </c>
      <c r="BA7" s="533" t="s">
        <v>1370</v>
      </c>
      <c r="BB7" s="299">
        <v>45107</v>
      </c>
      <c r="BC7" s="301"/>
      <c r="BD7" s="301"/>
      <c r="BE7" s="299">
        <v>45169</v>
      </c>
      <c r="BF7" s="34"/>
      <c r="BG7" s="84"/>
      <c r="BH7" s="84"/>
      <c r="BI7" s="84"/>
      <c r="BJ7" s="34">
        <v>45230</v>
      </c>
      <c r="BK7" s="34"/>
      <c r="BL7" s="84"/>
      <c r="BM7" s="84"/>
      <c r="BN7" s="84"/>
      <c r="BO7" s="34">
        <v>45291</v>
      </c>
      <c r="BP7" s="34"/>
      <c r="BQ7" s="84"/>
      <c r="BR7" s="84"/>
      <c r="BS7" s="84"/>
    </row>
    <row r="8" spans="1:71" ht="131.25" customHeight="1" x14ac:dyDescent="0.25">
      <c r="A8" s="770"/>
      <c r="B8" s="762"/>
      <c r="C8" s="762"/>
      <c r="D8" s="762"/>
      <c r="E8" s="762"/>
      <c r="F8" s="762"/>
      <c r="G8" s="764"/>
      <c r="H8" s="762"/>
      <c r="I8" s="762"/>
      <c r="J8" s="762"/>
      <c r="K8" s="762"/>
      <c r="L8" s="777"/>
      <c r="M8" s="762"/>
      <c r="N8" s="663"/>
      <c r="O8" s="762"/>
      <c r="P8" s="663"/>
      <c r="Q8" s="762"/>
      <c r="R8" s="663"/>
      <c r="S8" s="754"/>
      <c r="T8" s="754"/>
      <c r="U8" s="658"/>
      <c r="V8" s="756"/>
      <c r="W8" s="661"/>
      <c r="X8" s="759"/>
      <c r="Y8" s="661"/>
      <c r="Z8" s="759"/>
      <c r="AA8" s="661"/>
      <c r="AB8" s="758"/>
      <c r="AC8" s="532" t="s">
        <v>238</v>
      </c>
      <c r="AD8" s="418" t="s">
        <v>54</v>
      </c>
      <c r="AE8" s="430">
        <f t="shared" si="0"/>
        <v>0.25</v>
      </c>
      <c r="AF8" s="418" t="s">
        <v>195</v>
      </c>
      <c r="AG8" s="430">
        <f t="shared" si="1"/>
        <v>0.15</v>
      </c>
      <c r="AH8" s="430">
        <f t="shared" si="2"/>
        <v>0.4</v>
      </c>
      <c r="AI8" s="418" t="s">
        <v>196</v>
      </c>
      <c r="AJ8" s="418" t="s">
        <v>23</v>
      </c>
      <c r="AK8" s="418" t="s">
        <v>634</v>
      </c>
      <c r="AL8" s="663"/>
      <c r="AM8" s="673"/>
      <c r="AN8" s="750"/>
      <c r="AO8" s="752"/>
      <c r="AP8" s="306">
        <v>2</v>
      </c>
      <c r="AQ8" s="418" t="s">
        <v>635</v>
      </c>
      <c r="AR8" s="294" t="s">
        <v>221</v>
      </c>
      <c r="AS8" s="307">
        <v>44958</v>
      </c>
      <c r="AT8" s="307">
        <v>45291</v>
      </c>
      <c r="AU8" s="294" t="s">
        <v>636</v>
      </c>
      <c r="AV8" s="298">
        <v>44985</v>
      </c>
      <c r="AW8" s="418" t="s">
        <v>637</v>
      </c>
      <c r="AX8" s="301"/>
      <c r="AY8" s="299">
        <v>45046</v>
      </c>
      <c r="AZ8" s="408" t="s">
        <v>1369</v>
      </c>
      <c r="BA8" s="531" t="s">
        <v>1368</v>
      </c>
      <c r="BB8" s="299">
        <v>45107</v>
      </c>
      <c r="BC8" s="301"/>
      <c r="BD8" s="301"/>
      <c r="BE8" s="299">
        <v>45169</v>
      </c>
      <c r="BF8" s="34"/>
      <c r="BG8" s="90"/>
      <c r="BH8" s="90"/>
      <c r="BI8" s="90"/>
      <c r="BJ8" s="34">
        <v>45230</v>
      </c>
      <c r="BK8" s="34"/>
      <c r="BL8" s="90"/>
      <c r="BM8" s="90"/>
      <c r="BN8" s="90"/>
      <c r="BO8" s="34">
        <v>45291</v>
      </c>
      <c r="BP8" s="34"/>
      <c r="BQ8" s="90"/>
      <c r="BR8" s="90"/>
      <c r="BS8" s="90"/>
    </row>
    <row r="9" spans="1:71" ht="268.5" customHeight="1" x14ac:dyDescent="0.25">
      <c r="A9" s="770" t="s">
        <v>197</v>
      </c>
      <c r="B9" s="762" t="s">
        <v>82</v>
      </c>
      <c r="C9" s="762" t="s">
        <v>89</v>
      </c>
      <c r="D9" s="762" t="s">
        <v>76</v>
      </c>
      <c r="E9" s="762" t="s">
        <v>34</v>
      </c>
      <c r="F9" s="762" t="s">
        <v>1367</v>
      </c>
      <c r="G9" s="764" t="s">
        <v>1638</v>
      </c>
      <c r="H9" s="762" t="s">
        <v>1366</v>
      </c>
      <c r="I9" s="766" t="s">
        <v>1365</v>
      </c>
      <c r="J9" s="762" t="s">
        <v>92</v>
      </c>
      <c r="K9" s="762">
        <v>1</v>
      </c>
      <c r="L9" s="777">
        <f>IF(J9="Diaria",+(K9/360),IF(J9="Mensual",+(K9/12),IF(J9="Bimestral",+(K9/6),IF(J9="Trimestral",+(K9/4),IF(J9="Semestral",+(K9/2),IF(J9="Anual",+(K9/1),""))))))</f>
        <v>0.5</v>
      </c>
      <c r="M9" s="779" t="s">
        <v>60</v>
      </c>
      <c r="N9" s="37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0.6</v>
      </c>
      <c r="O9" s="779" t="s">
        <v>84</v>
      </c>
      <c r="P9" s="373" t="str">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779" t="s">
        <v>62</v>
      </c>
      <c r="R9" s="66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0.6</v>
      </c>
      <c r="S9" s="754" t="s">
        <v>57</v>
      </c>
      <c r="T9" s="754" t="s">
        <v>58</v>
      </c>
      <c r="U9" s="658">
        <f>+MAX(N9,P9,R9)</f>
        <v>0.6</v>
      </c>
      <c r="V9" s="756" t="str">
        <f>IF(L9&lt;=20%,"Muy baja",IF(L9&lt;=40%,"Baja",IF(L9&lt;=60%,"Media",IF(L9&lt;=80%,"Alta",IF(L9&lt;=100%,"Muy alta",IF(L9&gt;=100%,"Muy alta",""))))))</f>
        <v>Media</v>
      </c>
      <c r="W9" s="661">
        <f>+IFERROR(VLOOKUP(V9,[3]Fórmula!$F$1:$G$6,2,FALSE),"")</f>
        <v>0.6</v>
      </c>
      <c r="X9" s="791" t="str">
        <f>IF(U9=20%,"Leve",IF(U9=40%,"Menor",IF(U9=60%,"Moderado",IF(U9=80%,"Mayor",IF(U9=100%,"Catastrófico","")))))</f>
        <v>Moderado</v>
      </c>
      <c r="Y9" s="661">
        <f>+IFERROR(VLOOKUP(X9,[3]Fórmula!$H$1:$I$6,2,FALSE),"")</f>
        <v>0.6</v>
      </c>
      <c r="Z9" s="793" t="str">
        <f>+IFERROR(VLOOKUP(V9&amp;X9,[3]Fórmula!$C$2:$D$26,2,FALSE),"")</f>
        <v>Moderado</v>
      </c>
      <c r="AA9" s="661">
        <f>IF(Z9="Bajo",25%,IF(Z9="Moderado",50%,IF(Z9="Alto",75%,IF(Z9="Extremo",100%,""))))</f>
        <v>0.5</v>
      </c>
      <c r="AB9" s="748" t="s">
        <v>1364</v>
      </c>
      <c r="AC9" s="530" t="s">
        <v>1363</v>
      </c>
      <c r="AD9" s="418" t="s">
        <v>54</v>
      </c>
      <c r="AE9" s="430">
        <f t="shared" si="0"/>
        <v>0.25</v>
      </c>
      <c r="AF9" s="418" t="s">
        <v>195</v>
      </c>
      <c r="AG9" s="430">
        <f t="shared" si="1"/>
        <v>0.15</v>
      </c>
      <c r="AH9" s="430">
        <f t="shared" si="2"/>
        <v>0.4</v>
      </c>
      <c r="AI9" s="418" t="s">
        <v>196</v>
      </c>
      <c r="AJ9" s="418" t="s">
        <v>23</v>
      </c>
      <c r="AK9" s="418" t="s">
        <v>1362</v>
      </c>
      <c r="AL9" s="373">
        <f>+AA9*AH9</f>
        <v>0.2</v>
      </c>
      <c r="AM9" s="382">
        <f>+AA9-AL9</f>
        <v>0.3</v>
      </c>
      <c r="AN9" s="750" t="str">
        <f>IF(AM10&lt;=25%,"Bajo",IF(AM10&lt;=50%,"Moderado",IF(AM10&lt;=75%,"Alto",IF(AM10&gt;75%,"Extremo",""))))</f>
        <v>Bajo</v>
      </c>
      <c r="AO9" s="752" t="s">
        <v>56</v>
      </c>
      <c r="AP9" s="306">
        <v>1</v>
      </c>
      <c r="AQ9" s="418" t="s">
        <v>1361</v>
      </c>
      <c r="AR9" s="308" t="s">
        <v>640</v>
      </c>
      <c r="AS9" s="298">
        <v>44958</v>
      </c>
      <c r="AT9" s="298">
        <v>45291</v>
      </c>
      <c r="AU9" s="294" t="s">
        <v>639</v>
      </c>
      <c r="AV9" s="298">
        <v>44985</v>
      </c>
      <c r="AW9" s="418" t="s">
        <v>641</v>
      </c>
      <c r="AX9" s="476" t="s">
        <v>642</v>
      </c>
      <c r="AY9" s="299">
        <v>45046</v>
      </c>
      <c r="AZ9" s="529" t="s">
        <v>1360</v>
      </c>
      <c r="BA9" s="476" t="s">
        <v>1359</v>
      </c>
      <c r="BB9" s="299">
        <v>45107</v>
      </c>
      <c r="BC9" s="301"/>
      <c r="BD9" s="301"/>
      <c r="BE9" s="299">
        <v>45169</v>
      </c>
      <c r="BF9" s="34"/>
      <c r="BG9" s="34"/>
      <c r="BH9" s="34"/>
      <c r="BI9" s="34"/>
      <c r="BJ9" s="34">
        <v>45230</v>
      </c>
      <c r="BK9" s="34"/>
      <c r="BL9" s="34"/>
      <c r="BM9" s="34"/>
      <c r="BN9" s="34"/>
      <c r="BO9" s="34">
        <v>45291</v>
      </c>
      <c r="BP9" s="34"/>
      <c r="BQ9" s="34"/>
      <c r="BR9" s="34"/>
      <c r="BS9" s="34"/>
    </row>
    <row r="10" spans="1:71" ht="189" customHeight="1" thickBot="1" x14ac:dyDescent="0.3">
      <c r="A10" s="771"/>
      <c r="B10" s="763"/>
      <c r="C10" s="763"/>
      <c r="D10" s="763"/>
      <c r="E10" s="763"/>
      <c r="F10" s="763"/>
      <c r="G10" s="765"/>
      <c r="H10" s="763"/>
      <c r="I10" s="767"/>
      <c r="J10" s="763"/>
      <c r="K10" s="763"/>
      <c r="L10" s="778"/>
      <c r="M10" s="780"/>
      <c r="N10" s="373" t="str">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
      </c>
      <c r="O10" s="780"/>
      <c r="P10" s="373" t="str">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780"/>
      <c r="R10" s="648"/>
      <c r="S10" s="755"/>
      <c r="T10" s="755"/>
      <c r="U10" s="640"/>
      <c r="V10" s="757"/>
      <c r="W10" s="628"/>
      <c r="X10" s="792"/>
      <c r="Y10" s="628"/>
      <c r="Z10" s="794"/>
      <c r="AA10" s="628"/>
      <c r="AB10" s="749"/>
      <c r="AC10" s="316" t="s">
        <v>1358</v>
      </c>
      <c r="AD10" s="419" t="s">
        <v>21</v>
      </c>
      <c r="AE10" s="431">
        <f t="shared" si="0"/>
        <v>0.1</v>
      </c>
      <c r="AF10" s="419" t="s">
        <v>195</v>
      </c>
      <c r="AG10" s="431">
        <f t="shared" si="1"/>
        <v>0.15</v>
      </c>
      <c r="AH10" s="431">
        <f t="shared" si="2"/>
        <v>0.25</v>
      </c>
      <c r="AI10" s="419" t="s">
        <v>196</v>
      </c>
      <c r="AJ10" s="419" t="s">
        <v>23</v>
      </c>
      <c r="AK10" s="419" t="s">
        <v>1357</v>
      </c>
      <c r="AL10" s="363">
        <f>+AM9*AH10</f>
        <v>7.4999999999999997E-2</v>
      </c>
      <c r="AM10" s="366">
        <f>+AM9-AL10</f>
        <v>0.22499999999999998</v>
      </c>
      <c r="AN10" s="751"/>
      <c r="AO10" s="753"/>
      <c r="AP10" s="309">
        <v>2</v>
      </c>
      <c r="AQ10" s="419" t="s">
        <v>1356</v>
      </c>
      <c r="AR10" s="310" t="s">
        <v>640</v>
      </c>
      <c r="AS10" s="298">
        <v>44958</v>
      </c>
      <c r="AT10" s="298">
        <v>45291</v>
      </c>
      <c r="AU10" s="295" t="s">
        <v>639</v>
      </c>
      <c r="AV10" s="298">
        <v>44985</v>
      </c>
      <c r="AW10" s="418" t="s">
        <v>643</v>
      </c>
      <c r="AX10" s="301"/>
      <c r="AY10" s="299">
        <v>45046</v>
      </c>
      <c r="AZ10" s="529" t="s">
        <v>1355</v>
      </c>
      <c r="BA10" s="301"/>
      <c r="BB10" s="299">
        <v>45107</v>
      </c>
      <c r="BC10" s="301"/>
      <c r="BD10" s="301"/>
      <c r="BE10" s="299">
        <v>45169</v>
      </c>
      <c r="BF10" s="34"/>
      <c r="BG10" s="84"/>
      <c r="BH10" s="84"/>
      <c r="BI10" s="84"/>
      <c r="BJ10" s="34">
        <v>45230</v>
      </c>
      <c r="BK10" s="34"/>
      <c r="BL10" s="84"/>
      <c r="BM10" s="84"/>
      <c r="BN10" s="84"/>
      <c r="BO10" s="34">
        <v>45291</v>
      </c>
      <c r="BP10" s="34"/>
      <c r="BQ10" s="84"/>
      <c r="BR10" s="84"/>
      <c r="BS10" s="84"/>
    </row>
    <row r="11" spans="1:71" ht="199.9" customHeight="1" x14ac:dyDescent="0.25">
      <c r="A11" s="770" t="s">
        <v>197</v>
      </c>
      <c r="B11" s="762" t="s">
        <v>82</v>
      </c>
      <c r="C11" s="762" t="s">
        <v>89</v>
      </c>
      <c r="D11" s="762" t="s">
        <v>1322</v>
      </c>
      <c r="E11" s="762" t="s">
        <v>34</v>
      </c>
      <c r="F11" s="766" t="s">
        <v>1323</v>
      </c>
      <c r="G11" s="764" t="s">
        <v>1639</v>
      </c>
      <c r="H11" s="762" t="s">
        <v>1324</v>
      </c>
      <c r="I11" s="766" t="s">
        <v>1325</v>
      </c>
      <c r="J11" s="762" t="s">
        <v>32</v>
      </c>
      <c r="K11" s="762">
        <v>1</v>
      </c>
      <c r="L11" s="768">
        <f>IF(J11="Diaria",+(K11/360),IF(J11="Mensual",+(K11/12),IF(J11="Bimestral",+(K11/6),IF(J11="Trimestral",+(K11/4),IF(J11="Semestral",+(K11/2),IF(J11="Anual",+(K11/1),""))))))</f>
        <v>2.7777777777777779E-3</v>
      </c>
      <c r="M11" s="762" t="s">
        <v>29</v>
      </c>
      <c r="N11" s="663">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762" t="s">
        <v>84</v>
      </c>
      <c r="P11" s="663">
        <v>100</v>
      </c>
      <c r="Q11" s="762" t="s">
        <v>70</v>
      </c>
      <c r="R11" s="663">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754" t="s">
        <v>57</v>
      </c>
      <c r="T11" s="754" t="s">
        <v>58</v>
      </c>
      <c r="U11" s="658">
        <f>+MAX(N11,P11,R11)</f>
        <v>100</v>
      </c>
      <c r="V11" s="756" t="str">
        <f>IF(L11&lt;=20%,"Muy baja",IF(L11&lt;=40%,"Baja",IF(L11&lt;=60%,"Media",IF(L11&lt;=80%,"Alta",IF(L11&lt;=100%,"Muy alta",IF(L11&gt;=100%,"Muy alta",""))))))</f>
        <v>Muy baja</v>
      </c>
      <c r="W11" s="661">
        <f>+IFERROR(VLOOKUP(V11,[3]Fórmula!$F$1:$G$6,2,FALSE),"")</f>
        <v>0.2</v>
      </c>
      <c r="X11" s="746" t="s">
        <v>79</v>
      </c>
      <c r="Y11" s="661">
        <f>+IFERROR(VLOOKUP(X11,[3]Fórmula!$H$1:$I$6,2,FALSE),"")</f>
        <v>1</v>
      </c>
      <c r="Z11" s="746" t="str">
        <f>+IFERROR(VLOOKUP(V11&amp;X11,[3]Fórmula!$C$2:$D$26,2,FALSE),"")</f>
        <v>Extremo</v>
      </c>
      <c r="AA11" s="661">
        <f>IF(Z11="Bajo",25%,IF(Z11="Moderado",50%,IF(Z11="Alto",75%,IF(Z11="Extremo",100%,""))))</f>
        <v>1</v>
      </c>
      <c r="AB11" s="748" t="s">
        <v>1326</v>
      </c>
      <c r="AC11" s="313" t="s">
        <v>1327</v>
      </c>
      <c r="AD11" s="418" t="s">
        <v>54</v>
      </c>
      <c r="AE11" s="430">
        <f t="shared" si="0"/>
        <v>0.25</v>
      </c>
      <c r="AF11" s="418" t="s">
        <v>195</v>
      </c>
      <c r="AG11" s="430">
        <f t="shared" si="1"/>
        <v>0.15</v>
      </c>
      <c r="AH11" s="430">
        <f t="shared" si="2"/>
        <v>0.4</v>
      </c>
      <c r="AI11" s="418" t="s">
        <v>196</v>
      </c>
      <c r="AJ11" s="418" t="s">
        <v>23</v>
      </c>
      <c r="AK11" s="418" t="s">
        <v>1318</v>
      </c>
      <c r="AL11" s="373">
        <f>+AA11*AH11</f>
        <v>0.4</v>
      </c>
      <c r="AM11" s="382">
        <f>+AA11-AL11</f>
        <v>0.6</v>
      </c>
      <c r="AN11" s="750" t="str">
        <f>IF(AM12&lt;=25%,"Bajo",IF(AM12&lt;=50%,"Moderado",IF(AM12&lt;=75%,"Alto",IF(AM12&gt;75%,"Extremo",""))))</f>
        <v>Moderado</v>
      </c>
      <c r="AO11" s="752" t="s">
        <v>56</v>
      </c>
      <c r="AP11" s="306">
        <v>1</v>
      </c>
      <c r="AQ11" s="418" t="s">
        <v>1354</v>
      </c>
      <c r="AR11" s="308" t="s">
        <v>640</v>
      </c>
      <c r="AS11" s="298">
        <v>44958</v>
      </c>
      <c r="AT11" s="298">
        <v>45291</v>
      </c>
      <c r="AU11" s="294" t="s">
        <v>1321</v>
      </c>
      <c r="AV11" s="298">
        <v>44985</v>
      </c>
      <c r="AW11" s="418" t="s">
        <v>586</v>
      </c>
      <c r="AX11" s="294" t="s">
        <v>70</v>
      </c>
      <c r="AY11" s="299">
        <v>45046</v>
      </c>
      <c r="AZ11" s="529" t="s">
        <v>1353</v>
      </c>
      <c r="BA11" s="476" t="s">
        <v>1352</v>
      </c>
      <c r="BB11" s="299">
        <v>45107</v>
      </c>
      <c r="BC11" s="301"/>
      <c r="BD11" s="301"/>
      <c r="BE11" s="299">
        <v>45169</v>
      </c>
      <c r="BF11" s="34"/>
      <c r="BG11" s="84"/>
      <c r="BH11" s="84"/>
      <c r="BI11" s="84"/>
      <c r="BJ11" s="34">
        <v>45230</v>
      </c>
      <c r="BK11" s="34"/>
      <c r="BL11" s="84"/>
      <c r="BM11" s="84"/>
      <c r="BN11" s="84"/>
      <c r="BO11" s="34">
        <v>45291</v>
      </c>
      <c r="BP11" s="34"/>
      <c r="BQ11" s="84"/>
      <c r="BR11" s="84"/>
      <c r="BS11" s="84"/>
    </row>
    <row r="12" spans="1:71" ht="237.6" customHeight="1" thickBot="1" x14ac:dyDescent="0.3">
      <c r="A12" s="771"/>
      <c r="B12" s="763"/>
      <c r="C12" s="763"/>
      <c r="D12" s="763"/>
      <c r="E12" s="763"/>
      <c r="F12" s="767"/>
      <c r="G12" s="765"/>
      <c r="H12" s="763"/>
      <c r="I12" s="767"/>
      <c r="J12" s="763"/>
      <c r="K12" s="763"/>
      <c r="L12" s="769"/>
      <c r="M12" s="763"/>
      <c r="N12" s="648"/>
      <c r="O12" s="763"/>
      <c r="P12" s="648"/>
      <c r="Q12" s="763"/>
      <c r="R12" s="648"/>
      <c r="S12" s="755"/>
      <c r="T12" s="755"/>
      <c r="U12" s="640"/>
      <c r="V12" s="757"/>
      <c r="W12" s="628"/>
      <c r="X12" s="747"/>
      <c r="Y12" s="628"/>
      <c r="Z12" s="747"/>
      <c r="AA12" s="628"/>
      <c r="AB12" s="749"/>
      <c r="AC12" s="316" t="s">
        <v>1335</v>
      </c>
      <c r="AD12" s="419" t="s">
        <v>54</v>
      </c>
      <c r="AE12" s="431">
        <f t="shared" si="0"/>
        <v>0.25</v>
      </c>
      <c r="AF12" s="419" t="s">
        <v>195</v>
      </c>
      <c r="AG12" s="431">
        <f t="shared" si="1"/>
        <v>0.15</v>
      </c>
      <c r="AH12" s="431">
        <f t="shared" si="2"/>
        <v>0.4</v>
      </c>
      <c r="AI12" s="419" t="s">
        <v>196</v>
      </c>
      <c r="AJ12" s="419" t="s">
        <v>23</v>
      </c>
      <c r="AK12" s="419" t="s">
        <v>638</v>
      </c>
      <c r="AL12" s="363">
        <f>+AM11*AH12</f>
        <v>0.24</v>
      </c>
      <c r="AM12" s="366">
        <f>+AM11-AL12</f>
        <v>0.36</v>
      </c>
      <c r="AN12" s="751"/>
      <c r="AO12" s="753"/>
      <c r="AP12" s="309">
        <v>2</v>
      </c>
      <c r="AQ12" s="316" t="s">
        <v>1320</v>
      </c>
      <c r="AR12" s="310" t="s">
        <v>640</v>
      </c>
      <c r="AS12" s="298">
        <v>44958</v>
      </c>
      <c r="AT12" s="298">
        <v>45291</v>
      </c>
      <c r="AU12" s="295" t="s">
        <v>1319</v>
      </c>
      <c r="AV12" s="298">
        <v>44985</v>
      </c>
      <c r="AW12" s="418" t="s">
        <v>586</v>
      </c>
      <c r="AX12" s="294" t="s">
        <v>70</v>
      </c>
      <c r="AY12" s="299">
        <v>45046</v>
      </c>
      <c r="AZ12" s="529" t="s">
        <v>1351</v>
      </c>
      <c r="BA12" s="476" t="s">
        <v>1350</v>
      </c>
      <c r="BB12" s="299">
        <v>45107</v>
      </c>
      <c r="BC12" s="301"/>
      <c r="BD12" s="301"/>
      <c r="BE12" s="299">
        <v>45169</v>
      </c>
      <c r="BF12" s="34"/>
      <c r="BG12" s="84"/>
      <c r="BH12" s="84"/>
      <c r="BI12" s="84"/>
      <c r="BJ12" s="34">
        <v>45230</v>
      </c>
      <c r="BK12" s="34"/>
      <c r="BL12" s="84"/>
      <c r="BM12" s="84"/>
      <c r="BN12" s="84"/>
      <c r="BO12" s="34">
        <v>45291</v>
      </c>
      <c r="BP12" s="34"/>
      <c r="BQ12" s="84"/>
      <c r="BR12" s="84"/>
      <c r="BS12" s="84"/>
    </row>
    <row r="13" spans="1:71" ht="198" customHeight="1" thickBot="1" x14ac:dyDescent="0.3">
      <c r="A13" s="441" t="s">
        <v>197</v>
      </c>
      <c r="B13" s="438" t="s">
        <v>82</v>
      </c>
      <c r="C13" s="438" t="s">
        <v>89</v>
      </c>
      <c r="D13" s="438" t="s">
        <v>76</v>
      </c>
      <c r="E13" s="438" t="s">
        <v>93</v>
      </c>
      <c r="F13" s="442" t="s">
        <v>868</v>
      </c>
      <c r="G13" s="438" t="s">
        <v>1632</v>
      </c>
      <c r="H13" s="438" t="s">
        <v>1604</v>
      </c>
      <c r="I13" s="442" t="s">
        <v>869</v>
      </c>
      <c r="J13" s="438" t="s">
        <v>32</v>
      </c>
      <c r="K13" s="438">
        <v>1</v>
      </c>
      <c r="L13" s="440">
        <f>IF(J13="Diaria",+(K13/360),IF(J13="Mensual",+(K13/12),IF(J13="Bimestral",+(K13/6),IF(J13="Trimestral",+(K13/4),IF(J13="Semestral",+(K13/2),IF(J13="Anual",+(K13/1),""))))))</f>
        <v>2.7777777777777779E-3</v>
      </c>
      <c r="M13" s="438" t="s">
        <v>70</v>
      </c>
      <c r="N13" s="43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438" t="s">
        <v>30</v>
      </c>
      <c r="P13" s="43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438" t="s">
        <v>70</v>
      </c>
      <c r="R13" s="43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37" t="s">
        <v>57</v>
      </c>
      <c r="T13" s="437" t="s">
        <v>43</v>
      </c>
      <c r="U13" s="437">
        <f>+MAX(N13,P13,R13)</f>
        <v>0.2</v>
      </c>
      <c r="V13" s="448" t="str">
        <f>IF(L13&lt;=20%,"Muy baja",IF(L13&lt;=40%,"Baja",IF(L13&lt;=60%,"Media",IF(L13&lt;=80%,"Alta",IF(L13&lt;=100%,"Muy alta",IF(L13&gt;=100%,"Muy alta",""))))))</f>
        <v>Muy baja</v>
      </c>
      <c r="W13" s="449">
        <f>+IFERROR(VLOOKUP(V13,Fórmula!$F$1:$G$6,2,FALSE),"")</f>
        <v>0.2</v>
      </c>
      <c r="X13" s="448" t="str">
        <f>IF(U13=20%,"Leve",IF(U13=40%,"Menor",IF(U13=60%,"Moderado",IF(U13=80%,"Mayor",IF(U13=100%,"Catastrófico","")))))</f>
        <v>Leve</v>
      </c>
      <c r="Y13" s="448" t="s">
        <v>20</v>
      </c>
      <c r="Z13" s="449" t="s">
        <v>148</v>
      </c>
      <c r="AA13" s="446" t="s">
        <v>148</v>
      </c>
      <c r="AB13" s="450" t="s">
        <v>870</v>
      </c>
      <c r="AC13" s="74" t="s">
        <v>1605</v>
      </c>
      <c r="AD13" s="75" t="s">
        <v>54</v>
      </c>
      <c r="AE13" s="76">
        <f>IF(AD13="Preventivo",25%,IF(AD13="Detectivo",15%,IF(AD13="Correctivo",10%,"")))</f>
        <v>0.25</v>
      </c>
      <c r="AF13" s="442" t="s">
        <v>195</v>
      </c>
      <c r="AG13" s="22">
        <f t="shared" si="1"/>
        <v>0.15</v>
      </c>
      <c r="AH13" s="22">
        <f t="shared" si="2"/>
        <v>0.4</v>
      </c>
      <c r="AI13" s="385" t="s">
        <v>196</v>
      </c>
      <c r="AJ13" s="438" t="s">
        <v>39</v>
      </c>
      <c r="AK13" s="385" t="s">
        <v>70</v>
      </c>
      <c r="AL13" s="363">
        <f>+AM12*AH13</f>
        <v>0.14399999999999999</v>
      </c>
      <c r="AM13" s="589">
        <v>0.15</v>
      </c>
      <c r="AN13" s="583" t="s">
        <v>148</v>
      </c>
      <c r="AO13" s="368" t="s">
        <v>56</v>
      </c>
      <c r="AP13" s="368">
        <v>1</v>
      </c>
      <c r="AQ13" s="386" t="s">
        <v>1606</v>
      </c>
      <c r="AR13" s="310" t="s">
        <v>640</v>
      </c>
      <c r="AS13" s="30">
        <v>45108</v>
      </c>
      <c r="AT13" s="30">
        <v>45291</v>
      </c>
      <c r="AU13" s="377" t="s">
        <v>1607</v>
      </c>
      <c r="AW13" s="83">
        <v>44985</v>
      </c>
      <c r="AX13" s="84"/>
      <c r="AY13" s="34">
        <v>45046</v>
      </c>
      <c r="AZ13" s="84"/>
      <c r="BA13" s="84"/>
      <c r="BB13" s="34">
        <v>45107</v>
      </c>
      <c r="BC13" s="494"/>
      <c r="BD13" s="84"/>
      <c r="BE13" s="299">
        <v>45169</v>
      </c>
      <c r="BF13" s="34"/>
      <c r="BG13" s="84"/>
      <c r="BH13" s="84"/>
      <c r="BI13" s="84"/>
      <c r="BJ13" s="34">
        <v>45230</v>
      </c>
      <c r="BK13" s="34"/>
      <c r="BL13" s="84"/>
      <c r="BM13" s="84"/>
      <c r="BN13" s="84"/>
      <c r="BO13" s="34">
        <v>45291</v>
      </c>
      <c r="BP13" s="34"/>
      <c r="BQ13" s="84"/>
      <c r="BR13" s="84"/>
      <c r="BS13" s="84"/>
    </row>
    <row r="14" spans="1:71" ht="157.5" customHeight="1" thickBot="1" x14ac:dyDescent="0.3">
      <c r="A14" s="383" t="s">
        <v>197</v>
      </c>
      <c r="B14" s="362" t="s">
        <v>82</v>
      </c>
      <c r="C14" s="362" t="s">
        <v>89</v>
      </c>
      <c r="D14" s="362" t="s">
        <v>76</v>
      </c>
      <c r="E14" s="362" t="s">
        <v>34</v>
      </c>
      <c r="F14" s="385" t="s">
        <v>568</v>
      </c>
      <c r="G14" s="362" t="s">
        <v>1630</v>
      </c>
      <c r="H14" s="362" t="s">
        <v>569</v>
      </c>
      <c r="I14" s="385" t="s">
        <v>570</v>
      </c>
      <c r="J14" s="362" t="s">
        <v>63</v>
      </c>
      <c r="K14" s="362">
        <v>1</v>
      </c>
      <c r="L14" s="365">
        <v>2.7777777777777779E-3</v>
      </c>
      <c r="M14" s="362" t="s">
        <v>29</v>
      </c>
      <c r="N14" s="36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62" t="s">
        <v>61</v>
      </c>
      <c r="P14" s="36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62" t="s">
        <v>70</v>
      </c>
      <c r="R14" s="36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8" t="s">
        <v>57</v>
      </c>
      <c r="T14" s="358" t="s">
        <v>43</v>
      </c>
      <c r="U14" s="358">
        <f>+MAX(N14,P14,R14)</f>
        <v>0.6</v>
      </c>
      <c r="V14" s="369" t="str">
        <f>IF(L14&lt;=20%,"Muy baja",IF(L14&lt;=40%,"Baja",IF(L14&lt;=60%,"Media",IF(L14&lt;=80%,"Alta",IF(L14&lt;=100%,"Muy alta",IF(L14&gt;=100%,"Muy alta",""))))))</f>
        <v>Muy baja</v>
      </c>
      <c r="W14" s="351">
        <f>+IFERROR(VLOOKUP(V14,Fórmula!$F$1:$G$6,2,FALSE),"")</f>
        <v>0.2</v>
      </c>
      <c r="X14" s="360" t="str">
        <f>IF(U14=20%,"Leve",IF(U14=40%,"Menor",IF(U14=60%,"Moderado",IF(U14=80%,"Mayor",IF(U14=100%,"Catastrófico","")))))</f>
        <v>Moderado</v>
      </c>
      <c r="Y14" s="378" t="s">
        <v>53</v>
      </c>
      <c r="Z14" s="355" t="str">
        <f>+IFERROR(VLOOKUP(V14&amp;X14,Fórmula!$C$2:$D$26,2,FALSE),"")</f>
        <v>Moderado</v>
      </c>
      <c r="AA14" s="378" t="s">
        <v>53</v>
      </c>
      <c r="AB14" s="397" t="s">
        <v>571</v>
      </c>
      <c r="AC14" s="60" t="s">
        <v>1598</v>
      </c>
      <c r="AD14" s="50" t="s">
        <v>54</v>
      </c>
      <c r="AE14" s="22">
        <f t="shared" ref="AE14" si="3">IF(AD14="Preventivo",25%,IF(AD14="Detectivo",15%,IF(AD14="Correctivo",10%,"")))</f>
        <v>0.25</v>
      </c>
      <c r="AF14" s="385" t="s">
        <v>195</v>
      </c>
      <c r="AG14" s="22">
        <f t="shared" si="1"/>
        <v>0.15</v>
      </c>
      <c r="AH14" s="22">
        <f t="shared" si="2"/>
        <v>0.4</v>
      </c>
      <c r="AI14" s="385" t="s">
        <v>196</v>
      </c>
      <c r="AJ14" s="362" t="s">
        <v>23</v>
      </c>
      <c r="AK14" s="385" t="s">
        <v>572</v>
      </c>
      <c r="AM14" s="466">
        <v>0.3</v>
      </c>
      <c r="AN14" s="426" t="s">
        <v>53</v>
      </c>
      <c r="AO14" s="368" t="s">
        <v>56</v>
      </c>
      <c r="AP14" s="33">
        <v>1</v>
      </c>
      <c r="AQ14" s="587" t="s">
        <v>1602</v>
      </c>
      <c r="AR14" s="310" t="s">
        <v>640</v>
      </c>
      <c r="AS14" s="30">
        <v>45108</v>
      </c>
      <c r="AT14" s="30">
        <v>45291</v>
      </c>
      <c r="AU14" s="588" t="s">
        <v>1603</v>
      </c>
      <c r="AV14" s="586" t="s">
        <v>1600</v>
      </c>
      <c r="AW14" s="490"/>
      <c r="AX14" s="84"/>
      <c r="AY14" s="34">
        <v>45046</v>
      </c>
      <c r="AZ14" s="84"/>
      <c r="BA14" s="84"/>
      <c r="BB14" s="34">
        <v>45107</v>
      </c>
      <c r="BC14" s="494"/>
      <c r="BD14" s="84"/>
      <c r="BE14" s="299">
        <v>45169</v>
      </c>
      <c r="BF14" s="34"/>
      <c r="BG14" s="84"/>
      <c r="BH14" s="84"/>
      <c r="BI14" s="84"/>
      <c r="BJ14" s="34">
        <v>45230</v>
      </c>
      <c r="BK14" s="34"/>
      <c r="BL14" s="84"/>
      <c r="BM14" s="84"/>
      <c r="BN14" s="84"/>
      <c r="BO14" s="34">
        <v>45291</v>
      </c>
      <c r="BP14" s="34"/>
      <c r="BQ14" s="84"/>
      <c r="BR14" s="84"/>
      <c r="BS14" s="84"/>
    </row>
  </sheetData>
  <sheetProtection formatCells="0" formatColumns="0" formatRows="0"/>
  <mergeCells count="109">
    <mergeCell ref="F9:F10"/>
    <mergeCell ref="I9:I10"/>
    <mergeCell ref="G9:G10"/>
    <mergeCell ref="F7:F8"/>
    <mergeCell ref="AL2:AN3"/>
    <mergeCell ref="AO2:AO3"/>
    <mergeCell ref="AP2:AQ3"/>
    <mergeCell ref="AC2:AC3"/>
    <mergeCell ref="L7:L8"/>
    <mergeCell ref="M7:M8"/>
    <mergeCell ref="P7:P8"/>
    <mergeCell ref="R7:R8"/>
    <mergeCell ref="S7:S8"/>
    <mergeCell ref="Y9:Y10"/>
    <mergeCell ref="J7:J8"/>
    <mergeCell ref="K7:K8"/>
    <mergeCell ref="N7:N8"/>
    <mergeCell ref="AO9:AO10"/>
    <mergeCell ref="AL7:AL8"/>
    <mergeCell ref="X9:X10"/>
    <mergeCell ref="Z9:Z10"/>
    <mergeCell ref="AB9:AB10"/>
    <mergeCell ref="O7:O8"/>
    <mergeCell ref="AA9:AA10"/>
    <mergeCell ref="Q7:Q8"/>
    <mergeCell ref="AC1:AK1"/>
    <mergeCell ref="AH2:AH3"/>
    <mergeCell ref="AS2:AS3"/>
    <mergeCell ref="AM1:AO1"/>
    <mergeCell ref="AJ3:AK3"/>
    <mergeCell ref="AN7:AN8"/>
    <mergeCell ref="AT2:AT3"/>
    <mergeCell ref="AI2:AK2"/>
    <mergeCell ref="U1:AB2"/>
    <mergeCell ref="W7:W8"/>
    <mergeCell ref="Y7:Y8"/>
    <mergeCell ref="AA7:AA8"/>
    <mergeCell ref="AM7:AM8"/>
    <mergeCell ref="U7:U8"/>
    <mergeCell ref="Z7:Z8"/>
    <mergeCell ref="R9:R10"/>
    <mergeCell ref="S9:S10"/>
    <mergeCell ref="T9:T10"/>
    <mergeCell ref="J9:J10"/>
    <mergeCell ref="K9:K10"/>
    <mergeCell ref="L9:L10"/>
    <mergeCell ref="M9:M10"/>
    <mergeCell ref="O9:O10"/>
    <mergeCell ref="Q9:Q10"/>
    <mergeCell ref="A11:A12"/>
    <mergeCell ref="B11:B12"/>
    <mergeCell ref="C11:C12"/>
    <mergeCell ref="D11:D12"/>
    <mergeCell ref="E11:E12"/>
    <mergeCell ref="F11:F12"/>
    <mergeCell ref="A1:T2"/>
    <mergeCell ref="U9:U10"/>
    <mergeCell ref="W9:W10"/>
    <mergeCell ref="E7:E8"/>
    <mergeCell ref="G3:H3"/>
    <mergeCell ref="A7:A8"/>
    <mergeCell ref="B7:B8"/>
    <mergeCell ref="C7:C8"/>
    <mergeCell ref="C9:C10"/>
    <mergeCell ref="A9:A10"/>
    <mergeCell ref="B9:B10"/>
    <mergeCell ref="E9:E10"/>
    <mergeCell ref="D9:D10"/>
    <mergeCell ref="D7:D8"/>
    <mergeCell ref="G7:G8"/>
    <mergeCell ref="H7:H8"/>
    <mergeCell ref="I7:I8"/>
    <mergeCell ref="H9:H10"/>
    <mergeCell ref="M11:M12"/>
    <mergeCell ref="N11:N12"/>
    <mergeCell ref="O11:O12"/>
    <mergeCell ref="P11:P12"/>
    <mergeCell ref="Q11:Q12"/>
    <mergeCell ref="R11:R12"/>
    <mergeCell ref="G11:G12"/>
    <mergeCell ref="H11:H12"/>
    <mergeCell ref="I11:I12"/>
    <mergeCell ref="J11:J12"/>
    <mergeCell ref="K11:K12"/>
    <mergeCell ref="L11:L12"/>
    <mergeCell ref="AV2:BS2"/>
    <mergeCell ref="AP1:BS1"/>
    <mergeCell ref="Z11:Z12"/>
    <mergeCell ref="AA11:AA12"/>
    <mergeCell ref="AB11:AB12"/>
    <mergeCell ref="AN11:AN12"/>
    <mergeCell ref="AO11:AO12"/>
    <mergeCell ref="S11:S12"/>
    <mergeCell ref="T11:T12"/>
    <mergeCell ref="U11:U12"/>
    <mergeCell ref="V11:V12"/>
    <mergeCell ref="W11:W12"/>
    <mergeCell ref="X11:X12"/>
    <mergeCell ref="Y11:Y12"/>
    <mergeCell ref="AN9:AN10"/>
    <mergeCell ref="V9:V10"/>
    <mergeCell ref="AB7:AB8"/>
    <mergeCell ref="X7:X8"/>
    <mergeCell ref="AR2:AR3"/>
    <mergeCell ref="AD2:AG2"/>
    <mergeCell ref="AO7:AO8"/>
    <mergeCell ref="T7:T8"/>
    <mergeCell ref="V7:V8"/>
    <mergeCell ref="AU2:AU3"/>
  </mergeCells>
  <conditionalFormatting sqref="AC13:AD13">
    <cfRule type="containsText" dxfId="997" priority="21" operator="containsText" text="BAJA">
      <formula>NOT(ISERROR(SEARCH("BAJA",AC13)))</formula>
    </cfRule>
    <cfRule type="containsText" dxfId="996" priority="22" operator="containsText" text="MEDIA">
      <formula>NOT(ISERROR(SEARCH("MEDIA",AC13)))</formula>
    </cfRule>
    <cfRule type="containsText" dxfId="995" priority="23" operator="containsText" text="ALTA">
      <formula>NOT(ISERROR(SEARCH("ALTA",AC13)))</formula>
    </cfRule>
  </conditionalFormatting>
  <conditionalFormatting sqref="AI4:AI8 AJ8:AK8 AI9:AM12">
    <cfRule type="containsText" dxfId="994" priority="35" operator="containsText" text="MEDIA">
      <formula>NOT(ISERROR(SEARCH("MEDIA",AI4)))</formula>
    </cfRule>
  </conditionalFormatting>
  <conditionalFormatting sqref="AI4:AI8">
    <cfRule type="containsText" dxfId="993" priority="43" operator="containsText" text="ALTA">
      <formula>NOT(ISERROR(SEARCH("ALTA",AI4)))</formula>
    </cfRule>
  </conditionalFormatting>
  <conditionalFormatting sqref="AI13:AJ14">
    <cfRule type="containsText" dxfId="992" priority="8" operator="containsText" text="BAJA">
      <formula>NOT(ISERROR(SEARCH("BAJA",AI13)))</formula>
    </cfRule>
    <cfRule type="containsText" dxfId="991" priority="9" operator="containsText" text="MEDIA">
      <formula>NOT(ISERROR(SEARCH("MEDIA",AI13)))</formula>
    </cfRule>
    <cfRule type="containsText" dxfId="990" priority="10" operator="containsText" text="ALTA">
      <formula>NOT(ISERROR(SEARCH("ALTA",AI13)))</formula>
    </cfRule>
  </conditionalFormatting>
  <conditionalFormatting sqref="AI9:AM12 AI4:AI8 AJ8:AK8">
    <cfRule type="containsText" dxfId="989" priority="34" operator="containsText" text="BAJA">
      <formula>NOT(ISERROR(SEARCH("BAJA",AI4)))</formula>
    </cfRule>
  </conditionalFormatting>
  <conditionalFormatting sqref="AI9:AM12">
    <cfRule type="containsText" dxfId="988" priority="42" operator="containsText" text="ALTA">
      <formula>NOT(ISERROR(SEARCH("ALTA",AI9)))</formula>
    </cfRule>
  </conditionalFormatting>
  <conditionalFormatting sqref="AK5:AK8">
    <cfRule type="containsText" dxfId="987" priority="46" operator="containsText" text="ALTA">
      <formula>NOT(ISERROR(SEARCH("ALTA",AK5)))</formula>
    </cfRule>
    <cfRule type="containsText" dxfId="986" priority="45" operator="containsText" text="MEDIA">
      <formula>NOT(ISERROR(SEARCH("MEDIA",AK5)))</formula>
    </cfRule>
    <cfRule type="containsText" dxfId="985" priority="44" operator="containsText" text="BAJA">
      <formula>NOT(ISERROR(SEARCH("BAJA",AK5)))</formula>
    </cfRule>
  </conditionalFormatting>
  <conditionalFormatting sqref="AL4:AM5">
    <cfRule type="containsText" dxfId="984" priority="62" operator="containsText" text="MEDIA">
      <formula>NOT(ISERROR(SEARCH("MEDIA",AL4)))</formula>
    </cfRule>
    <cfRule type="containsText" dxfId="983" priority="61" operator="containsText" text="BAJA">
      <formula>NOT(ISERROR(SEARCH("BAJA",AL4)))</formula>
    </cfRule>
    <cfRule type="cellIs" dxfId="982" priority="60" operator="between">
      <formula>0%</formula>
      <formula>25%</formula>
    </cfRule>
    <cfRule type="cellIs" dxfId="981" priority="59" operator="between">
      <formula>26%</formula>
      <formula>50%</formula>
    </cfRule>
    <cfRule type="cellIs" dxfId="980" priority="58" operator="between">
      <formula>51%</formula>
      <formula>75%</formula>
    </cfRule>
    <cfRule type="cellIs" dxfId="979" priority="57" operator="greaterThan">
      <formula>75%</formula>
    </cfRule>
    <cfRule type="containsText" dxfId="978" priority="63" operator="containsText" text="ALTA">
      <formula>NOT(ISERROR(SEARCH("ALTA",AL4)))</formula>
    </cfRule>
  </conditionalFormatting>
  <conditionalFormatting sqref="AL6:AM6">
    <cfRule type="containsText" dxfId="977" priority="56" operator="containsText" text="ALTA">
      <formula>NOT(ISERROR(SEARCH("ALTA",AL6)))</formula>
    </cfRule>
    <cfRule type="containsText" dxfId="976" priority="55" operator="containsText" text="MEDIA">
      <formula>NOT(ISERROR(SEARCH("MEDIA",AL6)))</formula>
    </cfRule>
    <cfRule type="containsText" dxfId="975" priority="54" operator="containsText" text="BAJA">
      <formula>NOT(ISERROR(SEARCH("BAJA",AL6)))</formula>
    </cfRule>
  </conditionalFormatting>
  <conditionalFormatting sqref="AL7:AM7">
    <cfRule type="containsText" dxfId="974" priority="48" operator="containsText" text="MEDIA">
      <formula>NOT(ISERROR(SEARCH("MEDIA",AL7)))</formula>
    </cfRule>
    <cfRule type="containsText" dxfId="973" priority="47" operator="containsText" text="BAJA">
      <formula>NOT(ISERROR(SEARCH("BAJA",AL7)))</formula>
    </cfRule>
    <cfRule type="containsText" dxfId="972" priority="49" operator="containsText" text="ALTA">
      <formula>NOT(ISERROR(SEARCH("ALTA",AL7)))</formula>
    </cfRule>
  </conditionalFormatting>
  <conditionalFormatting sqref="AL7:AM13">
    <cfRule type="cellIs" dxfId="971" priority="11" operator="greaterThan">
      <formula>75%</formula>
    </cfRule>
    <cfRule type="cellIs" dxfId="970" priority="12" operator="between">
      <formula>51%</formula>
      <formula>75%</formula>
    </cfRule>
    <cfRule type="cellIs" dxfId="969" priority="13" operator="between">
      <formula>26%</formula>
      <formula>50%</formula>
    </cfRule>
    <cfRule type="cellIs" dxfId="968" priority="14" operator="between">
      <formula>0%</formula>
      <formula>25%</formula>
    </cfRule>
  </conditionalFormatting>
  <conditionalFormatting sqref="AL13:AM13">
    <cfRule type="containsText" dxfId="967" priority="17" operator="containsText" text="ALTA">
      <formula>NOT(ISERROR(SEARCH("ALTA",AL13)))</formula>
    </cfRule>
    <cfRule type="containsText" dxfId="966" priority="15" operator="containsText" text="BAJA">
      <formula>NOT(ISERROR(SEARCH("BAJA",AL13)))</formula>
    </cfRule>
    <cfRule type="containsText" dxfId="965" priority="16" operator="containsText" text="MEDIA">
      <formula>NOT(ISERROR(SEARCH("MEDIA",AL13)))</formula>
    </cfRule>
  </conditionalFormatting>
  <conditionalFormatting sqref="AM6">
    <cfRule type="cellIs" dxfId="964" priority="50" operator="greaterThan">
      <formula>75%</formula>
    </cfRule>
    <cfRule type="cellIs" dxfId="963" priority="51" operator="between">
      <formula>51%</formula>
      <formula>75%</formula>
    </cfRule>
    <cfRule type="cellIs" dxfId="962" priority="52" operator="between">
      <formula>26%</formula>
      <formula>50%</formula>
    </cfRule>
    <cfRule type="cellIs" dxfId="961" priority="53" operator="between">
      <formula>0%</formula>
      <formula>25%</formula>
    </cfRule>
  </conditionalFormatting>
  <conditionalFormatting sqref="AM14">
    <cfRule type="cellIs" dxfId="960" priority="1" operator="greaterThan">
      <formula>75%</formula>
    </cfRule>
    <cfRule type="containsText" dxfId="959" priority="7" operator="containsText" text="ALTA">
      <formula>NOT(ISERROR(SEARCH("ALTA",AM14)))</formula>
    </cfRule>
    <cfRule type="containsText" dxfId="958" priority="6" operator="containsText" text="MEDIA">
      <formula>NOT(ISERROR(SEARCH("MEDIA",AM14)))</formula>
    </cfRule>
    <cfRule type="containsText" dxfId="957" priority="5" operator="containsText" text="BAJA">
      <formula>NOT(ISERROR(SEARCH("BAJA",AM14)))</formula>
    </cfRule>
    <cfRule type="cellIs" dxfId="956" priority="4" operator="between">
      <formula>0%</formula>
      <formula>25%</formula>
    </cfRule>
    <cfRule type="cellIs" dxfId="955" priority="3" operator="between">
      <formula>26%</formula>
      <formula>50%</formula>
    </cfRule>
    <cfRule type="cellIs" dxfId="954" priority="2" operator="between">
      <formula>51%</formula>
      <formula>75%</formula>
    </cfRule>
  </conditionalFormatting>
  <conditionalFormatting sqref="AQ13">
    <cfRule type="containsText" dxfId="953" priority="20" operator="containsText" text="ALTA">
      <formula>NOT(ISERROR(SEARCH("ALTA",AQ13)))</formula>
    </cfRule>
    <cfRule type="containsText" dxfId="952" priority="19" operator="containsText" text="MEDIA">
      <formula>NOT(ISERROR(SEARCH("MEDIA",AQ13)))</formula>
    </cfRule>
    <cfRule type="containsText" dxfId="951" priority="18" operator="containsText" text="BAJA">
      <formula>NOT(ISERROR(SEARCH("BAJA",AQ13)))</formula>
    </cfRule>
  </conditionalFormatting>
  <dataValidations count="3">
    <dataValidation type="list" allowBlank="1" showInputMessage="1" showErrorMessage="1" sqref="AI4:AI14" xr:uid="{00000000-0002-0000-0700-000004000000}">
      <formula1>"Confiable,No confiable"</formula1>
    </dataValidation>
    <dataValidation type="list" allowBlank="1" showInputMessage="1" showErrorMessage="1" sqref="AF4:AF14" xr:uid="{00000000-0002-0000-0700-000001000000}">
      <formula1>"Manual,Automático"</formula1>
    </dataValidation>
    <dataValidation type="list" allowBlank="1" showInputMessage="1" showErrorMessage="1" sqref="A9 A11 A4:A7 A13:A14" xr:uid="{00000000-0002-0000-0700-000000000000}">
      <formula1>"SI,NO"</formula1>
    </dataValidation>
  </dataValidations>
  <hyperlinks>
    <hyperlink ref="AX4" r:id="rId1" xr:uid="{2CE366EC-79BD-4863-933D-A053898CBEFC}"/>
    <hyperlink ref="AX5" r:id="rId2" xr:uid="{828003AA-39C5-40A2-969D-8F65CE1BB1A5}"/>
    <hyperlink ref="AX9" r:id="rId3" xr:uid="{E498F38D-701D-40AA-A381-01773228492F}"/>
    <hyperlink ref="AX7" r:id="rId4" xr:uid="{010339C5-540E-49BD-A66F-864EF65E6750}"/>
    <hyperlink ref="BA6" r:id="rId5" xr:uid="{AAE3C4F6-B7E7-420F-B7D7-C7F103918C54}"/>
    <hyperlink ref="BA4" r:id="rId6" xr:uid="{CF4037C6-EBF0-4B2E-B887-831BB63EB8F5}"/>
    <hyperlink ref="BA5" r:id="rId7" xr:uid="{9E6E6898-66DB-4556-8C39-D21A40C7F432}"/>
    <hyperlink ref="BA7" r:id="rId8" xr:uid="{6AD4B4D5-19F8-483F-AC12-7F6CE220B11A}"/>
    <hyperlink ref="BA9" r:id="rId9" xr:uid="{0F4A7E47-6545-41AD-8C60-B7D19CEBE463}"/>
    <hyperlink ref="BA11" r:id="rId10" xr:uid="{EB2E416A-9B83-474A-8DBB-9F066807022F}"/>
    <hyperlink ref="BA12" r:id="rId11" xr:uid="{94E4BD36-EE7E-40D3-93FC-4F756179D9E0}"/>
  </hyperlinks>
  <pageMargins left="0.7" right="0.7" top="0.75" bottom="0.75" header="0.3" footer="0.3"/>
  <pageSetup paperSize="9" orientation="portrait" r:id="rId12"/>
  <extLst>
    <ext xmlns:x14="http://schemas.microsoft.com/office/spreadsheetml/2009/9/main" uri="{CCE6A557-97BC-4b89-ADB6-D9C93CAAB3DF}">
      <x14:dataValidations xmlns:xm="http://schemas.microsoft.com/office/excel/2006/main" count="14">
        <x14:dataValidation type="list" allowBlank="1" showInputMessage="1" showErrorMessage="1" xr:uid="{F44D5197-CCD7-4D99-B4A2-4CAD8EDD1E49}">
          <x14:formula1>
            <xm:f>Listas!$R$2:$R$3</xm:f>
          </x14:formula1>
          <xm:sqref>BF4:BF14 BK4:BK14 BP4:BP14</xm:sqref>
        </x14:dataValidation>
        <x14:dataValidation type="list" allowBlank="1" showInputMessage="1" showErrorMessage="1" xr:uid="{665D2017-CAB6-43BE-8191-0DD4361E6B83}">
          <x14:formula1>
            <xm:f>Listas!$K$2:$K$5</xm:f>
          </x14:formula1>
          <xm:sqref>S13</xm:sqref>
        </x14:dataValidation>
        <x14:dataValidation type="list" allowBlank="1" showInputMessage="1" showErrorMessage="1" xr:uid="{A4428575-1830-410F-930B-FFFAE6A8A992}">
          <x14:formula1>
            <xm:f>Listas!$N$2:$N$7</xm:f>
          </x14:formula1>
          <xm:sqref>M13:M14</xm:sqref>
        </x14:dataValidation>
        <x14:dataValidation type="list" allowBlank="1" showInputMessage="1" showErrorMessage="1" xr:uid="{9F05DF72-BD3E-4B69-93C2-98810377CAAE}">
          <x14:formula1>
            <xm:f>Listas!$O$2:$O$7</xm:f>
          </x14:formula1>
          <xm:sqref>O13:O14</xm:sqref>
        </x14:dataValidation>
        <x14:dataValidation type="list" allowBlank="1" showInputMessage="1" showErrorMessage="1" xr:uid="{E1E347F6-A439-4468-AAD2-C04E73900212}">
          <x14:formula1>
            <xm:f>Listas!$P$2:$P$7</xm:f>
          </x14:formula1>
          <xm:sqref>Q13:Q14</xm:sqref>
        </x14:dataValidation>
        <x14:dataValidation type="list" allowBlank="1" showInputMessage="1" showErrorMessage="1" xr:uid="{EBFB9E31-6A70-4A8C-8D64-23A4C0D6367A}">
          <x14:formula1>
            <xm:f>Listas!$Q$2:$Q$8</xm:f>
          </x14:formula1>
          <xm:sqref>J13:J14</xm:sqref>
        </x14:dataValidation>
        <x14:dataValidation type="list" allowBlank="1" showInputMessage="1" showErrorMessage="1" xr:uid="{7EC08DF8-50FE-4478-8AE2-88BAC3A5FF60}">
          <x14:formula1>
            <xm:f>Listas!$F$2:$F$4</xm:f>
          </x14:formula1>
          <xm:sqref>AD13:AD14</xm:sqref>
        </x14:dataValidation>
        <x14:dataValidation type="list" allowBlank="1" showInputMessage="1" showErrorMessage="1" xr:uid="{EF7E5142-95AC-43B2-A6DF-34B2ECA8F284}">
          <x14:formula1>
            <xm:f>Listas!$C$2:$C$8</xm:f>
          </x14:formula1>
          <xm:sqref>E13:E14</xm:sqref>
        </x14:dataValidation>
        <x14:dataValidation type="list" allowBlank="1" showInputMessage="1" showErrorMessage="1" xr:uid="{F48D9473-4D6D-4EED-A2E8-6EABC3A06FA9}">
          <x14:formula1>
            <xm:f>Listas!$H$2:$H$3</xm:f>
          </x14:formula1>
          <xm:sqref>AJ13:AJ14</xm:sqref>
        </x14:dataValidation>
        <x14:dataValidation type="list" allowBlank="1" showInputMessage="1" showErrorMessage="1" xr:uid="{B1B8C45E-2AF9-4BDF-829A-AF4C44D77B0E}">
          <x14:formula1>
            <xm:f>Listas!$B$2:$B$7</xm:f>
          </x14:formula1>
          <xm:sqref>D13:D14</xm:sqref>
        </x14:dataValidation>
        <x14:dataValidation type="list" allowBlank="1" showInputMessage="1" showErrorMessage="1" xr:uid="{94F6535E-29E9-425B-BBB7-AB37C52C557E}">
          <x14:formula1>
            <xm:f>Listas!$G$2:$G$11</xm:f>
          </x14:formula1>
          <xm:sqref>C13:C14</xm:sqref>
        </x14:dataValidation>
        <x14:dataValidation type="list" allowBlank="1" showInputMessage="1" showErrorMessage="1" xr:uid="{503818DB-9437-4F4A-88E3-F8EC3FEAD96C}">
          <x14:formula1>
            <xm:f>Listas!$L$2:$L$5</xm:f>
          </x14:formula1>
          <xm:sqref>T13:T14</xm:sqref>
        </x14:dataValidation>
        <x14:dataValidation type="list" allowBlank="1" showInputMessage="1" showErrorMessage="1" xr:uid="{73D416D6-AA1B-40D9-8017-F413F08961E1}">
          <x14:formula1>
            <xm:f>Listas!$M$2:$M$15</xm:f>
          </x14:formula1>
          <xm:sqref>B13:B14</xm:sqref>
        </x14:dataValidation>
        <x14:dataValidation type="list" allowBlank="1" showInputMessage="1" showErrorMessage="1" xr:uid="{C3FDEC03-1C2D-42F5-9502-C18313B69BBC}">
          <x14:formula1>
            <xm:f>Listas!$K$2:$K$6</xm:f>
          </x14:formula1>
          <xm:sqref>S14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BS10"/>
  <sheetViews>
    <sheetView tabSelected="1" zoomScale="70" zoomScaleNormal="70" workbookViewId="0">
      <selection activeCell="BI4" sqref="BI4"/>
    </sheetView>
  </sheetViews>
  <sheetFormatPr baseColWidth="10" defaultColWidth="11.42578125" defaultRowHeight="14.25" customHeight="1" x14ac:dyDescent="0.2"/>
  <cols>
    <col min="1" max="1" width="14.140625" style="257" customWidth="1"/>
    <col min="2" max="2" width="16" style="264" customWidth="1"/>
    <col min="3" max="3" width="17.28515625" style="264" customWidth="1"/>
    <col min="4" max="4" width="11.28515625" style="264" customWidth="1"/>
    <col min="5" max="5" width="19.5703125" style="264" customWidth="1"/>
    <col min="6" max="6" width="44.140625" style="259" customWidth="1"/>
    <col min="7" max="7" width="9.7109375" style="259" customWidth="1"/>
    <col min="8" max="8" width="31.7109375" style="259" customWidth="1"/>
    <col min="9" max="9" width="32.42578125" style="259" customWidth="1"/>
    <col min="10" max="10" width="23.42578125" style="259" customWidth="1"/>
    <col min="11" max="11" width="15.28515625" style="259" customWidth="1"/>
    <col min="12" max="12" width="21" style="259" customWidth="1"/>
    <col min="13" max="13" width="14.5703125" style="259" customWidth="1"/>
    <col min="14" max="14" width="3.42578125" style="259" hidden="1" customWidth="1"/>
    <col min="15" max="15" width="24.28515625" style="259" customWidth="1"/>
    <col min="16" max="16" width="3.42578125" style="259" hidden="1" customWidth="1"/>
    <col min="17" max="17" width="20.140625" style="259" customWidth="1"/>
    <col min="18" max="18" width="3.28515625" style="259" hidden="1" customWidth="1"/>
    <col min="19" max="20" width="21.85546875" style="259" customWidth="1"/>
    <col min="21" max="21" width="10.42578125" style="259" hidden="1" customWidth="1"/>
    <col min="22" max="22" width="15" style="259" bestFit="1" customWidth="1"/>
    <col min="23" max="23" width="5.7109375" style="265" hidden="1" customWidth="1"/>
    <col min="24" max="24" width="13.7109375" style="259" customWidth="1"/>
    <col min="25" max="25" width="5.7109375" style="265" hidden="1" customWidth="1"/>
    <col min="26" max="26" width="16.85546875" style="259" bestFit="1" customWidth="1"/>
    <col min="27" max="27" width="5.42578125" style="259" hidden="1" customWidth="1"/>
    <col min="28" max="28" width="34.28515625" style="259" customWidth="1"/>
    <col min="29" max="29" width="133.42578125" style="259" customWidth="1"/>
    <col min="30" max="30" width="10" style="259" bestFit="1" customWidth="1"/>
    <col min="31" max="31" width="8.42578125" style="265" customWidth="1"/>
    <col min="32" max="32" width="20.28515625" style="265" customWidth="1"/>
    <col min="33" max="33" width="9" style="265" customWidth="1"/>
    <col min="34" max="34" width="14.140625" style="265" customWidth="1"/>
    <col min="35" max="35" width="16.42578125" style="259" customWidth="1"/>
    <col min="36" max="36" width="14.7109375" style="264" customWidth="1"/>
    <col min="37" max="37" width="20.7109375" style="259" customWidth="1"/>
    <col min="38" max="38" width="13.7109375" style="259" hidden="1" customWidth="1"/>
    <col min="39" max="39" width="13.7109375" style="263" customWidth="1"/>
    <col min="40" max="40" width="13.7109375" style="259" customWidth="1"/>
    <col min="41" max="41" width="15.28515625" style="259" customWidth="1"/>
    <col min="42" max="42" width="4.42578125" style="262" customWidth="1"/>
    <col min="43" max="43" width="86.42578125" style="262" customWidth="1"/>
    <col min="44" max="44" width="17" style="261" customWidth="1"/>
    <col min="45" max="45" width="28.85546875" style="260" customWidth="1"/>
    <col min="46" max="46" width="11.5703125" style="260" customWidth="1"/>
    <col min="47" max="47" width="21.85546875" style="259" customWidth="1"/>
    <col min="48" max="48" width="14.85546875" style="257" hidden="1" customWidth="1"/>
    <col min="49" max="50" width="48.42578125" style="258" hidden="1" customWidth="1"/>
    <col min="51" max="51" width="14.85546875" style="257" hidden="1" customWidth="1"/>
    <col min="52" max="52" width="44.7109375" style="257" hidden="1" customWidth="1"/>
    <col min="53" max="53" width="29.42578125" style="257" hidden="1" customWidth="1"/>
    <col min="54" max="54" width="14.85546875" style="257" hidden="1" customWidth="1"/>
    <col min="55" max="55" width="32.28515625" style="258" hidden="1" customWidth="1"/>
    <col min="56" max="56" width="23.5703125" style="258" hidden="1" customWidth="1"/>
    <col min="57" max="57" width="15.7109375" style="257" customWidth="1"/>
    <col min="58" max="58" width="26.42578125" style="257" customWidth="1"/>
    <col min="59" max="59" width="37" style="257" customWidth="1"/>
    <col min="60" max="60" width="30.42578125" style="257" customWidth="1"/>
    <col min="61" max="61" width="53.28515625" style="257" customWidth="1"/>
    <col min="62" max="62" width="25.140625" style="257" customWidth="1"/>
    <col min="63" max="63" width="24.42578125" style="257" customWidth="1"/>
    <col min="64" max="64" width="26.85546875" style="257" customWidth="1"/>
    <col min="65" max="65" width="25.5703125" style="257" customWidth="1"/>
    <col min="66" max="66" width="31.5703125" style="257" customWidth="1"/>
    <col min="67" max="67" width="14.7109375" style="257" customWidth="1"/>
    <col min="68" max="68" width="31.42578125" style="257" customWidth="1"/>
    <col min="69" max="69" width="28.42578125" style="257" customWidth="1"/>
    <col min="70" max="70" width="33" style="257" customWidth="1"/>
    <col min="71" max="71" width="39.42578125" style="257" customWidth="1"/>
    <col min="72" max="244" width="11.42578125" style="257"/>
    <col min="245" max="245" width="21.85546875" style="257" customWidth="1"/>
    <col min="246" max="246" width="13.85546875" style="257" customWidth="1"/>
    <col min="247" max="247" width="38.7109375" style="257" customWidth="1"/>
    <col min="248" max="248" width="3" style="257" bestFit="1" customWidth="1"/>
    <col min="249" max="249" width="32.28515625" style="257" customWidth="1"/>
    <col min="250" max="250" width="46.28515625" style="257" customWidth="1"/>
    <col min="251" max="251" width="19" style="257" customWidth="1"/>
    <col min="252" max="252" width="0" style="257" hidden="1" customWidth="1"/>
    <col min="253" max="253" width="17.7109375" style="257" customWidth="1"/>
    <col min="254" max="254" width="0" style="257" hidden="1" customWidth="1"/>
    <col min="255" max="255" width="22.28515625" style="257" customWidth="1"/>
    <col min="256" max="256" width="5.28515625" style="257" customWidth="1"/>
    <col min="257" max="257" width="36.28515625" style="257" customWidth="1"/>
    <col min="258" max="258" width="5.7109375" style="257" customWidth="1"/>
    <col min="259" max="259" width="0" style="257" hidden="1" customWidth="1"/>
    <col min="260" max="260" width="20.7109375" style="257" customWidth="1"/>
    <col min="261" max="261" width="4.85546875" style="257" customWidth="1"/>
    <col min="262" max="262" width="0" style="257" hidden="1" customWidth="1"/>
    <col min="263" max="263" width="24.7109375" style="257" customWidth="1"/>
    <col min="264" max="264" width="12.28515625" style="257" customWidth="1"/>
    <col min="265" max="265" width="0" style="257" hidden="1" customWidth="1"/>
    <col min="266" max="266" width="3.42578125" style="257" customWidth="1"/>
    <col min="267" max="267" width="0" style="257" hidden="1" customWidth="1"/>
    <col min="268" max="268" width="17.7109375" style="257" customWidth="1"/>
    <col min="269" max="269" width="3.42578125" style="257" customWidth="1"/>
    <col min="270" max="270" width="0" style="257" hidden="1" customWidth="1"/>
    <col min="271" max="271" width="23.7109375" style="257" customWidth="1"/>
    <col min="272" max="272" width="10" style="257" customWidth="1"/>
    <col min="273" max="273" width="0" style="257" hidden="1" customWidth="1"/>
    <col min="274" max="275" width="14.7109375" style="257" customWidth="1"/>
    <col min="276" max="276" width="12.85546875" style="257" customWidth="1"/>
    <col min="277" max="277" width="3.28515625" style="257" customWidth="1"/>
    <col min="278" max="278" width="30.28515625" style="257" customWidth="1"/>
    <col min="279" max="279" width="5" style="257" customWidth="1"/>
    <col min="280" max="280" width="0" style="257" hidden="1" customWidth="1"/>
    <col min="281" max="281" width="14.28515625" style="257" customWidth="1"/>
    <col min="282" max="282" width="5.7109375" style="257" customWidth="1"/>
    <col min="283" max="283" width="0" style="257" hidden="1" customWidth="1"/>
    <col min="284" max="284" width="17.28515625" style="257" customWidth="1"/>
    <col min="285" max="285" width="12.7109375" style="257" customWidth="1"/>
    <col min="286" max="286" width="0" style="257" hidden="1" customWidth="1"/>
    <col min="287" max="287" width="5.28515625" style="257" customWidth="1"/>
    <col min="288" max="288" width="0" style="257" hidden="1" customWidth="1"/>
    <col min="289" max="289" width="17" style="257" customWidth="1"/>
    <col min="290" max="290" width="6.28515625" style="257" customWidth="1"/>
    <col min="291" max="291" width="0" style="257" hidden="1" customWidth="1"/>
    <col min="292" max="292" width="14.28515625" style="257" customWidth="1"/>
    <col min="293" max="293" width="7.5703125" style="257" customWidth="1"/>
    <col min="294" max="294" width="0" style="257" hidden="1" customWidth="1"/>
    <col min="295" max="296" width="14.28515625" style="257" customWidth="1"/>
    <col min="297" max="297" width="20.85546875" style="257" customWidth="1"/>
    <col min="298" max="298" width="14.42578125" style="257" customWidth="1"/>
    <col min="299" max="299" width="15" style="257" customWidth="1"/>
    <col min="300" max="300" width="2.7109375" style="257" customWidth="1"/>
    <col min="301" max="301" width="11.7109375" style="257" customWidth="1"/>
    <col min="302" max="302" width="11.5703125" style="257" customWidth="1"/>
    <col min="303" max="303" width="2.28515625" style="257" customWidth="1"/>
    <col min="304" max="304" width="41" style="257" customWidth="1"/>
    <col min="305" max="305" width="14.28515625" style="257" customWidth="1"/>
    <col min="306" max="307" width="11.5703125" style="257" customWidth="1"/>
    <col min="308" max="308" width="21.85546875" style="257" customWidth="1"/>
    <col min="309" max="500" width="11.42578125" style="257"/>
    <col min="501" max="501" width="21.85546875" style="257" customWidth="1"/>
    <col min="502" max="502" width="13.85546875" style="257" customWidth="1"/>
    <col min="503" max="503" width="38.7109375" style="257" customWidth="1"/>
    <col min="504" max="504" width="3" style="257" bestFit="1" customWidth="1"/>
    <col min="505" max="505" width="32.28515625" style="257" customWidth="1"/>
    <col min="506" max="506" width="46.28515625" style="257" customWidth="1"/>
    <col min="507" max="507" width="19" style="257" customWidth="1"/>
    <col min="508" max="508" width="0" style="257" hidden="1" customWidth="1"/>
    <col min="509" max="509" width="17.7109375" style="257" customWidth="1"/>
    <col min="510" max="510" width="0" style="257" hidden="1" customWidth="1"/>
    <col min="511" max="511" width="22.28515625" style="257" customWidth="1"/>
    <col min="512" max="512" width="5.28515625" style="257" customWidth="1"/>
    <col min="513" max="513" width="36.28515625" style="257" customWidth="1"/>
    <col min="514" max="514" width="5.7109375" style="257" customWidth="1"/>
    <col min="515" max="515" width="0" style="257" hidden="1" customWidth="1"/>
    <col min="516" max="516" width="20.7109375" style="257" customWidth="1"/>
    <col min="517" max="517" width="4.85546875" style="257" customWidth="1"/>
    <col min="518" max="518" width="0" style="257" hidden="1" customWidth="1"/>
    <col min="519" max="519" width="24.7109375" style="257" customWidth="1"/>
    <col min="520" max="520" width="12.28515625" style="257" customWidth="1"/>
    <col min="521" max="521" width="0" style="257" hidden="1" customWidth="1"/>
    <col min="522" max="522" width="3.42578125" style="257" customWidth="1"/>
    <col min="523" max="523" width="0" style="257" hidden="1" customWidth="1"/>
    <col min="524" max="524" width="17.7109375" style="257" customWidth="1"/>
    <col min="525" max="525" width="3.42578125" style="257" customWidth="1"/>
    <col min="526" max="526" width="0" style="257" hidden="1" customWidth="1"/>
    <col min="527" max="527" width="23.7109375" style="257" customWidth="1"/>
    <col min="528" max="528" width="10" style="257" customWidth="1"/>
    <col min="529" max="529" width="0" style="257" hidden="1" customWidth="1"/>
    <col min="530" max="531" width="14.7109375" style="257" customWidth="1"/>
    <col min="532" max="532" width="12.85546875" style="257" customWidth="1"/>
    <col min="533" max="533" width="3.28515625" style="257" customWidth="1"/>
    <col min="534" max="534" width="30.28515625" style="257" customWidth="1"/>
    <col min="535" max="535" width="5" style="257" customWidth="1"/>
    <col min="536" max="536" width="0" style="257" hidden="1" customWidth="1"/>
    <col min="537" max="537" width="14.28515625" style="257" customWidth="1"/>
    <col min="538" max="538" width="5.7109375" style="257" customWidth="1"/>
    <col min="539" max="539" width="0" style="257" hidden="1" customWidth="1"/>
    <col min="540" max="540" width="17.28515625" style="257" customWidth="1"/>
    <col min="541" max="541" width="12.7109375" style="257" customWidth="1"/>
    <col min="542" max="542" width="0" style="257" hidden="1" customWidth="1"/>
    <col min="543" max="543" width="5.28515625" style="257" customWidth="1"/>
    <col min="544" max="544" width="0" style="257" hidden="1" customWidth="1"/>
    <col min="545" max="545" width="17" style="257" customWidth="1"/>
    <col min="546" max="546" width="6.28515625" style="257" customWidth="1"/>
    <col min="547" max="547" width="0" style="257" hidden="1" customWidth="1"/>
    <col min="548" max="548" width="14.28515625" style="257" customWidth="1"/>
    <col min="549" max="549" width="7.5703125" style="257" customWidth="1"/>
    <col min="550" max="550" width="0" style="257" hidden="1" customWidth="1"/>
    <col min="551" max="552" width="14.28515625" style="257" customWidth="1"/>
    <col min="553" max="553" width="20.85546875" style="257" customWidth="1"/>
    <col min="554" max="554" width="14.42578125" style="257" customWidth="1"/>
    <col min="555" max="555" width="15" style="257" customWidth="1"/>
    <col min="556" max="556" width="2.7109375" style="257" customWidth="1"/>
    <col min="557" max="557" width="11.7109375" style="257" customWidth="1"/>
    <col min="558" max="558" width="11.5703125" style="257" customWidth="1"/>
    <col min="559" max="559" width="2.28515625" style="257" customWidth="1"/>
    <col min="560" max="560" width="41" style="257" customWidth="1"/>
    <col min="561" max="561" width="14.28515625" style="257" customWidth="1"/>
    <col min="562" max="563" width="11.5703125" style="257" customWidth="1"/>
    <col min="564" max="564" width="21.85546875" style="257" customWidth="1"/>
    <col min="565" max="756" width="11.42578125" style="257"/>
    <col min="757" max="757" width="21.85546875" style="257" customWidth="1"/>
    <col min="758" max="758" width="13.85546875" style="257" customWidth="1"/>
    <col min="759" max="759" width="38.7109375" style="257" customWidth="1"/>
    <col min="760" max="760" width="3" style="257" bestFit="1" customWidth="1"/>
    <col min="761" max="761" width="32.28515625" style="257" customWidth="1"/>
    <col min="762" max="762" width="46.28515625" style="257" customWidth="1"/>
    <col min="763" max="763" width="19" style="257" customWidth="1"/>
    <col min="764" max="764" width="0" style="257" hidden="1" customWidth="1"/>
    <col min="765" max="765" width="17.7109375" style="257" customWidth="1"/>
    <col min="766" max="766" width="0" style="257" hidden="1" customWidth="1"/>
    <col min="767" max="767" width="22.28515625" style="257" customWidth="1"/>
    <col min="768" max="768" width="5.28515625" style="257" customWidth="1"/>
    <col min="769" max="769" width="36.28515625" style="257" customWidth="1"/>
    <col min="770" max="770" width="5.7109375" style="257" customWidth="1"/>
    <col min="771" max="771" width="0" style="257" hidden="1" customWidth="1"/>
    <col min="772" max="772" width="20.7109375" style="257" customWidth="1"/>
    <col min="773" max="773" width="4.85546875" style="257" customWidth="1"/>
    <col min="774" max="774" width="0" style="257" hidden="1" customWidth="1"/>
    <col min="775" max="775" width="24.7109375" style="257" customWidth="1"/>
    <col min="776" max="776" width="12.28515625" style="257" customWidth="1"/>
    <col min="777" max="777" width="0" style="257" hidden="1" customWidth="1"/>
    <col min="778" max="778" width="3.42578125" style="257" customWidth="1"/>
    <col min="779" max="779" width="0" style="257" hidden="1" customWidth="1"/>
    <col min="780" max="780" width="17.7109375" style="257" customWidth="1"/>
    <col min="781" max="781" width="3.42578125" style="257" customWidth="1"/>
    <col min="782" max="782" width="0" style="257" hidden="1" customWidth="1"/>
    <col min="783" max="783" width="23.7109375" style="257" customWidth="1"/>
    <col min="784" max="784" width="10" style="257" customWidth="1"/>
    <col min="785" max="785" width="0" style="257" hidden="1" customWidth="1"/>
    <col min="786" max="787" width="14.7109375" style="257" customWidth="1"/>
    <col min="788" max="788" width="12.85546875" style="257" customWidth="1"/>
    <col min="789" max="789" width="3.28515625" style="257" customWidth="1"/>
    <col min="790" max="790" width="30.28515625" style="257" customWidth="1"/>
    <col min="791" max="791" width="5" style="257" customWidth="1"/>
    <col min="792" max="792" width="0" style="257" hidden="1" customWidth="1"/>
    <col min="793" max="793" width="14.28515625" style="257" customWidth="1"/>
    <col min="794" max="794" width="5.7109375" style="257" customWidth="1"/>
    <col min="795" max="795" width="0" style="257" hidden="1" customWidth="1"/>
    <col min="796" max="796" width="17.28515625" style="257" customWidth="1"/>
    <col min="797" max="797" width="12.7109375" style="257" customWidth="1"/>
    <col min="798" max="798" width="0" style="257" hidden="1" customWidth="1"/>
    <col min="799" max="799" width="5.28515625" style="257" customWidth="1"/>
    <col min="800" max="800" width="0" style="257" hidden="1" customWidth="1"/>
    <col min="801" max="801" width="17" style="257" customWidth="1"/>
    <col min="802" max="802" width="6.28515625" style="257" customWidth="1"/>
    <col min="803" max="803" width="0" style="257" hidden="1" customWidth="1"/>
    <col min="804" max="804" width="14.28515625" style="257" customWidth="1"/>
    <col min="805" max="805" width="7.5703125" style="257" customWidth="1"/>
    <col min="806" max="806" width="0" style="257" hidden="1" customWidth="1"/>
    <col min="807" max="808" width="14.28515625" style="257" customWidth="1"/>
    <col min="809" max="809" width="20.85546875" style="257" customWidth="1"/>
    <col min="810" max="810" width="14.42578125" style="257" customWidth="1"/>
    <col min="811" max="811" width="15" style="257" customWidth="1"/>
    <col min="812" max="812" width="2.7109375" style="257" customWidth="1"/>
    <col min="813" max="813" width="11.7109375" style="257" customWidth="1"/>
    <col min="814" max="814" width="11.5703125" style="257" customWidth="1"/>
    <col min="815" max="815" width="2.28515625" style="257" customWidth="1"/>
    <col min="816" max="816" width="41" style="257" customWidth="1"/>
    <col min="817" max="817" width="14.28515625" style="257" customWidth="1"/>
    <col min="818" max="819" width="11.5703125" style="257" customWidth="1"/>
    <col min="820" max="820" width="21.85546875" style="257" customWidth="1"/>
    <col min="821" max="1012" width="11.42578125" style="257"/>
    <col min="1013" max="1013" width="21.85546875" style="257" customWidth="1"/>
    <col min="1014" max="1014" width="13.85546875" style="257" customWidth="1"/>
    <col min="1015" max="1015" width="38.7109375" style="257" customWidth="1"/>
    <col min="1016" max="1016" width="3" style="257" bestFit="1" customWidth="1"/>
    <col min="1017" max="1017" width="32.28515625" style="257" customWidth="1"/>
    <col min="1018" max="1018" width="46.28515625" style="257" customWidth="1"/>
    <col min="1019" max="1019" width="19" style="257" customWidth="1"/>
    <col min="1020" max="1020" width="0" style="257" hidden="1" customWidth="1"/>
    <col min="1021" max="1021" width="17.7109375" style="257" customWidth="1"/>
    <col min="1022" max="1022" width="0" style="257" hidden="1" customWidth="1"/>
    <col min="1023" max="1023" width="22.28515625" style="257" customWidth="1"/>
    <col min="1024" max="1024" width="5.28515625" style="257" customWidth="1"/>
    <col min="1025" max="1025" width="36.28515625" style="257" customWidth="1"/>
    <col min="1026" max="1026" width="5.7109375" style="257" customWidth="1"/>
    <col min="1027" max="1027" width="0" style="257" hidden="1" customWidth="1"/>
    <col min="1028" max="1028" width="20.7109375" style="257" customWidth="1"/>
    <col min="1029" max="1029" width="4.85546875" style="257" customWidth="1"/>
    <col min="1030" max="1030" width="0" style="257" hidden="1" customWidth="1"/>
    <col min="1031" max="1031" width="24.7109375" style="257" customWidth="1"/>
    <col min="1032" max="1032" width="12.28515625" style="257" customWidth="1"/>
    <col min="1033" max="1033" width="0" style="257" hidden="1" customWidth="1"/>
    <col min="1034" max="1034" width="3.42578125" style="257" customWidth="1"/>
    <col min="1035" max="1035" width="0" style="257" hidden="1" customWidth="1"/>
    <col min="1036" max="1036" width="17.7109375" style="257" customWidth="1"/>
    <col min="1037" max="1037" width="3.42578125" style="257" customWidth="1"/>
    <col min="1038" max="1038" width="0" style="257" hidden="1" customWidth="1"/>
    <col min="1039" max="1039" width="23.7109375" style="257" customWidth="1"/>
    <col min="1040" max="1040" width="10" style="257" customWidth="1"/>
    <col min="1041" max="1041" width="0" style="257" hidden="1" customWidth="1"/>
    <col min="1042" max="1043" width="14.7109375" style="257" customWidth="1"/>
    <col min="1044" max="1044" width="12.85546875" style="257" customWidth="1"/>
    <col min="1045" max="1045" width="3.28515625" style="257" customWidth="1"/>
    <col min="1046" max="1046" width="30.28515625" style="257" customWidth="1"/>
    <col min="1047" max="1047" width="5" style="257" customWidth="1"/>
    <col min="1048" max="1048" width="0" style="257" hidden="1" customWidth="1"/>
    <col min="1049" max="1049" width="14.28515625" style="257" customWidth="1"/>
    <col min="1050" max="1050" width="5.7109375" style="257" customWidth="1"/>
    <col min="1051" max="1051" width="0" style="257" hidden="1" customWidth="1"/>
    <col min="1052" max="1052" width="17.28515625" style="257" customWidth="1"/>
    <col min="1053" max="1053" width="12.7109375" style="257" customWidth="1"/>
    <col min="1054" max="1054" width="0" style="257" hidden="1" customWidth="1"/>
    <col min="1055" max="1055" width="5.28515625" style="257" customWidth="1"/>
    <col min="1056" max="1056" width="0" style="257" hidden="1" customWidth="1"/>
    <col min="1057" max="1057" width="17" style="257" customWidth="1"/>
    <col min="1058" max="1058" width="6.28515625" style="257" customWidth="1"/>
    <col min="1059" max="1059" width="0" style="257" hidden="1" customWidth="1"/>
    <col min="1060" max="1060" width="14.28515625" style="257" customWidth="1"/>
    <col min="1061" max="1061" width="7.5703125" style="257" customWidth="1"/>
    <col min="1062" max="1062" width="0" style="257" hidden="1" customWidth="1"/>
    <col min="1063" max="1064" width="14.28515625" style="257" customWidth="1"/>
    <col min="1065" max="1065" width="20.85546875" style="257" customWidth="1"/>
    <col min="1066" max="1066" width="14.42578125" style="257" customWidth="1"/>
    <col min="1067" max="1067" width="15" style="257" customWidth="1"/>
    <col min="1068" max="1068" width="2.7109375" style="257" customWidth="1"/>
    <col min="1069" max="1069" width="11.7109375" style="257" customWidth="1"/>
    <col min="1070" max="1070" width="11.5703125" style="257" customWidth="1"/>
    <col min="1071" max="1071" width="2.28515625" style="257" customWidth="1"/>
    <col min="1072" max="1072" width="41" style="257" customWidth="1"/>
    <col min="1073" max="1073" width="14.28515625" style="257" customWidth="1"/>
    <col min="1074" max="1075" width="11.5703125" style="257" customWidth="1"/>
    <col min="1076" max="1076" width="21.85546875" style="257" customWidth="1"/>
    <col min="1077" max="1268" width="11.42578125" style="257"/>
    <col min="1269" max="1269" width="21.85546875" style="257" customWidth="1"/>
    <col min="1270" max="1270" width="13.85546875" style="257" customWidth="1"/>
    <col min="1271" max="1271" width="38.7109375" style="257" customWidth="1"/>
    <col min="1272" max="1272" width="3" style="257" bestFit="1" customWidth="1"/>
    <col min="1273" max="1273" width="32.28515625" style="257" customWidth="1"/>
    <col min="1274" max="1274" width="46.28515625" style="257" customWidth="1"/>
    <col min="1275" max="1275" width="19" style="257" customWidth="1"/>
    <col min="1276" max="1276" width="0" style="257" hidden="1" customWidth="1"/>
    <col min="1277" max="1277" width="17.7109375" style="257" customWidth="1"/>
    <col min="1278" max="1278" width="0" style="257" hidden="1" customWidth="1"/>
    <col min="1279" max="1279" width="22.28515625" style="257" customWidth="1"/>
    <col min="1280" max="1280" width="5.28515625" style="257" customWidth="1"/>
    <col min="1281" max="1281" width="36.28515625" style="257" customWidth="1"/>
    <col min="1282" max="1282" width="5.7109375" style="257" customWidth="1"/>
    <col min="1283" max="1283" width="0" style="257" hidden="1" customWidth="1"/>
    <col min="1284" max="1284" width="20.7109375" style="257" customWidth="1"/>
    <col min="1285" max="1285" width="4.85546875" style="257" customWidth="1"/>
    <col min="1286" max="1286" width="0" style="257" hidden="1" customWidth="1"/>
    <col min="1287" max="1287" width="24.7109375" style="257" customWidth="1"/>
    <col min="1288" max="1288" width="12.28515625" style="257" customWidth="1"/>
    <col min="1289" max="1289" width="0" style="257" hidden="1" customWidth="1"/>
    <col min="1290" max="1290" width="3.42578125" style="257" customWidth="1"/>
    <col min="1291" max="1291" width="0" style="257" hidden="1" customWidth="1"/>
    <col min="1292" max="1292" width="17.7109375" style="257" customWidth="1"/>
    <col min="1293" max="1293" width="3.42578125" style="257" customWidth="1"/>
    <col min="1294" max="1294" width="0" style="257" hidden="1" customWidth="1"/>
    <col min="1295" max="1295" width="23.7109375" style="257" customWidth="1"/>
    <col min="1296" max="1296" width="10" style="257" customWidth="1"/>
    <col min="1297" max="1297" width="0" style="257" hidden="1" customWidth="1"/>
    <col min="1298" max="1299" width="14.7109375" style="257" customWidth="1"/>
    <col min="1300" max="1300" width="12.85546875" style="257" customWidth="1"/>
    <col min="1301" max="1301" width="3.28515625" style="257" customWidth="1"/>
    <col min="1302" max="1302" width="30.28515625" style="257" customWidth="1"/>
    <col min="1303" max="1303" width="5" style="257" customWidth="1"/>
    <col min="1304" max="1304" width="0" style="257" hidden="1" customWidth="1"/>
    <col min="1305" max="1305" width="14.28515625" style="257" customWidth="1"/>
    <col min="1306" max="1306" width="5.7109375" style="257" customWidth="1"/>
    <col min="1307" max="1307" width="0" style="257" hidden="1" customWidth="1"/>
    <col min="1308" max="1308" width="17.28515625" style="257" customWidth="1"/>
    <col min="1309" max="1309" width="12.7109375" style="257" customWidth="1"/>
    <col min="1310" max="1310" width="0" style="257" hidden="1" customWidth="1"/>
    <col min="1311" max="1311" width="5.28515625" style="257" customWidth="1"/>
    <col min="1312" max="1312" width="0" style="257" hidden="1" customWidth="1"/>
    <col min="1313" max="1313" width="17" style="257" customWidth="1"/>
    <col min="1314" max="1314" width="6.28515625" style="257" customWidth="1"/>
    <col min="1315" max="1315" width="0" style="257" hidden="1" customWidth="1"/>
    <col min="1316" max="1316" width="14.28515625" style="257" customWidth="1"/>
    <col min="1317" max="1317" width="7.5703125" style="257" customWidth="1"/>
    <col min="1318" max="1318" width="0" style="257" hidden="1" customWidth="1"/>
    <col min="1319" max="1320" width="14.28515625" style="257" customWidth="1"/>
    <col min="1321" max="1321" width="20.85546875" style="257" customWidth="1"/>
    <col min="1322" max="1322" width="14.42578125" style="257" customWidth="1"/>
    <col min="1323" max="1323" width="15" style="257" customWidth="1"/>
    <col min="1324" max="1324" width="2.7109375" style="257" customWidth="1"/>
    <col min="1325" max="1325" width="11.7109375" style="257" customWidth="1"/>
    <col min="1326" max="1326" width="11.5703125" style="257" customWidth="1"/>
    <col min="1327" max="1327" width="2.28515625" style="257" customWidth="1"/>
    <col min="1328" max="1328" width="41" style="257" customWidth="1"/>
    <col min="1329" max="1329" width="14.28515625" style="257" customWidth="1"/>
    <col min="1330" max="1331" width="11.5703125" style="257" customWidth="1"/>
    <col min="1332" max="1332" width="21.85546875" style="257" customWidth="1"/>
    <col min="1333" max="1524" width="11.42578125" style="257"/>
    <col min="1525" max="1525" width="21.85546875" style="257" customWidth="1"/>
    <col min="1526" max="1526" width="13.85546875" style="257" customWidth="1"/>
    <col min="1527" max="1527" width="38.7109375" style="257" customWidth="1"/>
    <col min="1528" max="1528" width="3" style="257" bestFit="1" customWidth="1"/>
    <col min="1529" max="1529" width="32.28515625" style="257" customWidth="1"/>
    <col min="1530" max="1530" width="46.28515625" style="257" customWidth="1"/>
    <col min="1531" max="1531" width="19" style="257" customWidth="1"/>
    <col min="1532" max="1532" width="0" style="257" hidden="1" customWidth="1"/>
    <col min="1533" max="1533" width="17.7109375" style="257" customWidth="1"/>
    <col min="1534" max="1534" width="0" style="257" hidden="1" customWidth="1"/>
    <col min="1535" max="1535" width="22.28515625" style="257" customWidth="1"/>
    <col min="1536" max="1536" width="5.28515625" style="257" customWidth="1"/>
    <col min="1537" max="1537" width="36.28515625" style="257" customWidth="1"/>
    <col min="1538" max="1538" width="5.7109375" style="257" customWidth="1"/>
    <col min="1539" max="1539" width="0" style="257" hidden="1" customWidth="1"/>
    <col min="1540" max="1540" width="20.7109375" style="257" customWidth="1"/>
    <col min="1541" max="1541" width="4.85546875" style="257" customWidth="1"/>
    <col min="1542" max="1542" width="0" style="257" hidden="1" customWidth="1"/>
    <col min="1543" max="1543" width="24.7109375" style="257" customWidth="1"/>
    <col min="1544" max="1544" width="12.28515625" style="257" customWidth="1"/>
    <col min="1545" max="1545" width="0" style="257" hidden="1" customWidth="1"/>
    <col min="1546" max="1546" width="3.42578125" style="257" customWidth="1"/>
    <col min="1547" max="1547" width="0" style="257" hidden="1" customWidth="1"/>
    <col min="1548" max="1548" width="17.7109375" style="257" customWidth="1"/>
    <col min="1549" max="1549" width="3.42578125" style="257" customWidth="1"/>
    <col min="1550" max="1550" width="0" style="257" hidden="1" customWidth="1"/>
    <col min="1551" max="1551" width="23.7109375" style="257" customWidth="1"/>
    <col min="1552" max="1552" width="10" style="257" customWidth="1"/>
    <col min="1553" max="1553" width="0" style="257" hidden="1" customWidth="1"/>
    <col min="1554" max="1555" width="14.7109375" style="257" customWidth="1"/>
    <col min="1556" max="1556" width="12.85546875" style="257" customWidth="1"/>
    <col min="1557" max="1557" width="3.28515625" style="257" customWidth="1"/>
    <col min="1558" max="1558" width="30.28515625" style="257" customWidth="1"/>
    <col min="1559" max="1559" width="5" style="257" customWidth="1"/>
    <col min="1560" max="1560" width="0" style="257" hidden="1" customWidth="1"/>
    <col min="1561" max="1561" width="14.28515625" style="257" customWidth="1"/>
    <col min="1562" max="1562" width="5.7109375" style="257" customWidth="1"/>
    <col min="1563" max="1563" width="0" style="257" hidden="1" customWidth="1"/>
    <col min="1564" max="1564" width="17.28515625" style="257" customWidth="1"/>
    <col min="1565" max="1565" width="12.7109375" style="257" customWidth="1"/>
    <col min="1566" max="1566" width="0" style="257" hidden="1" customWidth="1"/>
    <col min="1567" max="1567" width="5.28515625" style="257" customWidth="1"/>
    <col min="1568" max="1568" width="0" style="257" hidden="1" customWidth="1"/>
    <col min="1569" max="1569" width="17" style="257" customWidth="1"/>
    <col min="1570" max="1570" width="6.28515625" style="257" customWidth="1"/>
    <col min="1571" max="1571" width="0" style="257" hidden="1" customWidth="1"/>
    <col min="1572" max="1572" width="14.28515625" style="257" customWidth="1"/>
    <col min="1573" max="1573" width="7.5703125" style="257" customWidth="1"/>
    <col min="1574" max="1574" width="0" style="257" hidden="1" customWidth="1"/>
    <col min="1575" max="1576" width="14.28515625" style="257" customWidth="1"/>
    <col min="1577" max="1577" width="20.85546875" style="257" customWidth="1"/>
    <col min="1578" max="1578" width="14.42578125" style="257" customWidth="1"/>
    <col min="1579" max="1579" width="15" style="257" customWidth="1"/>
    <col min="1580" max="1580" width="2.7109375" style="257" customWidth="1"/>
    <col min="1581" max="1581" width="11.7109375" style="257" customWidth="1"/>
    <col min="1582" max="1582" width="11.5703125" style="257" customWidth="1"/>
    <col min="1583" max="1583" width="2.28515625" style="257" customWidth="1"/>
    <col min="1584" max="1584" width="41" style="257" customWidth="1"/>
    <col min="1585" max="1585" width="14.28515625" style="257" customWidth="1"/>
    <col min="1586" max="1587" width="11.5703125" style="257" customWidth="1"/>
    <col min="1588" max="1588" width="21.85546875" style="257" customWidth="1"/>
    <col min="1589" max="1780" width="11.42578125" style="257"/>
    <col min="1781" max="1781" width="21.85546875" style="257" customWidth="1"/>
    <col min="1782" max="1782" width="13.85546875" style="257" customWidth="1"/>
    <col min="1783" max="1783" width="38.7109375" style="257" customWidth="1"/>
    <col min="1784" max="1784" width="3" style="257" bestFit="1" customWidth="1"/>
    <col min="1785" max="1785" width="32.28515625" style="257" customWidth="1"/>
    <col min="1786" max="1786" width="46.28515625" style="257" customWidth="1"/>
    <col min="1787" max="1787" width="19" style="257" customWidth="1"/>
    <col min="1788" max="1788" width="0" style="257" hidden="1" customWidth="1"/>
    <col min="1789" max="1789" width="17.7109375" style="257" customWidth="1"/>
    <col min="1790" max="1790" width="0" style="257" hidden="1" customWidth="1"/>
    <col min="1791" max="1791" width="22.28515625" style="257" customWidth="1"/>
    <col min="1792" max="1792" width="5.28515625" style="257" customWidth="1"/>
    <col min="1793" max="1793" width="36.28515625" style="257" customWidth="1"/>
    <col min="1794" max="1794" width="5.7109375" style="257" customWidth="1"/>
    <col min="1795" max="1795" width="0" style="257" hidden="1" customWidth="1"/>
    <col min="1796" max="1796" width="20.7109375" style="257" customWidth="1"/>
    <col min="1797" max="1797" width="4.85546875" style="257" customWidth="1"/>
    <col min="1798" max="1798" width="0" style="257" hidden="1" customWidth="1"/>
    <col min="1799" max="1799" width="24.7109375" style="257" customWidth="1"/>
    <col min="1800" max="1800" width="12.28515625" style="257" customWidth="1"/>
    <col min="1801" max="1801" width="0" style="257" hidden="1" customWidth="1"/>
    <col min="1802" max="1802" width="3.42578125" style="257" customWidth="1"/>
    <col min="1803" max="1803" width="0" style="257" hidden="1" customWidth="1"/>
    <col min="1804" max="1804" width="17.7109375" style="257" customWidth="1"/>
    <col min="1805" max="1805" width="3.42578125" style="257" customWidth="1"/>
    <col min="1806" max="1806" width="0" style="257" hidden="1" customWidth="1"/>
    <col min="1807" max="1807" width="23.7109375" style="257" customWidth="1"/>
    <col min="1808" max="1808" width="10" style="257" customWidth="1"/>
    <col min="1809" max="1809" width="0" style="257" hidden="1" customWidth="1"/>
    <col min="1810" max="1811" width="14.7109375" style="257" customWidth="1"/>
    <col min="1812" max="1812" width="12.85546875" style="257" customWidth="1"/>
    <col min="1813" max="1813" width="3.28515625" style="257" customWidth="1"/>
    <col min="1814" max="1814" width="30.28515625" style="257" customWidth="1"/>
    <col min="1815" max="1815" width="5" style="257" customWidth="1"/>
    <col min="1816" max="1816" width="0" style="257" hidden="1" customWidth="1"/>
    <col min="1817" max="1817" width="14.28515625" style="257" customWidth="1"/>
    <col min="1818" max="1818" width="5.7109375" style="257" customWidth="1"/>
    <col min="1819" max="1819" width="0" style="257" hidden="1" customWidth="1"/>
    <col min="1820" max="1820" width="17.28515625" style="257" customWidth="1"/>
    <col min="1821" max="1821" width="12.7109375" style="257" customWidth="1"/>
    <col min="1822" max="1822" width="0" style="257" hidden="1" customWidth="1"/>
    <col min="1823" max="1823" width="5.28515625" style="257" customWidth="1"/>
    <col min="1824" max="1824" width="0" style="257" hidden="1" customWidth="1"/>
    <col min="1825" max="1825" width="17" style="257" customWidth="1"/>
    <col min="1826" max="1826" width="6.28515625" style="257" customWidth="1"/>
    <col min="1827" max="1827" width="0" style="257" hidden="1" customWidth="1"/>
    <col min="1828" max="1828" width="14.28515625" style="257" customWidth="1"/>
    <col min="1829" max="1829" width="7.5703125" style="257" customWidth="1"/>
    <col min="1830" max="1830" width="0" style="257" hidden="1" customWidth="1"/>
    <col min="1831" max="1832" width="14.28515625" style="257" customWidth="1"/>
    <col min="1833" max="1833" width="20.85546875" style="257" customWidth="1"/>
    <col min="1834" max="1834" width="14.42578125" style="257" customWidth="1"/>
    <col min="1835" max="1835" width="15" style="257" customWidth="1"/>
    <col min="1836" max="1836" width="2.7109375" style="257" customWidth="1"/>
    <col min="1837" max="1837" width="11.7109375" style="257" customWidth="1"/>
    <col min="1838" max="1838" width="11.5703125" style="257" customWidth="1"/>
    <col min="1839" max="1839" width="2.28515625" style="257" customWidth="1"/>
    <col min="1840" max="1840" width="41" style="257" customWidth="1"/>
    <col min="1841" max="1841" width="14.28515625" style="257" customWidth="1"/>
    <col min="1842" max="1843" width="11.5703125" style="257" customWidth="1"/>
    <col min="1844" max="1844" width="21.85546875" style="257" customWidth="1"/>
    <col min="1845" max="2036" width="11.42578125" style="257"/>
    <col min="2037" max="2037" width="21.85546875" style="257" customWidth="1"/>
    <col min="2038" max="2038" width="13.85546875" style="257" customWidth="1"/>
    <col min="2039" max="2039" width="38.7109375" style="257" customWidth="1"/>
    <col min="2040" max="2040" width="3" style="257" bestFit="1" customWidth="1"/>
    <col min="2041" max="2041" width="32.28515625" style="257" customWidth="1"/>
    <col min="2042" max="2042" width="46.28515625" style="257" customWidth="1"/>
    <col min="2043" max="2043" width="19" style="257" customWidth="1"/>
    <col min="2044" max="2044" width="0" style="257" hidden="1" customWidth="1"/>
    <col min="2045" max="2045" width="17.7109375" style="257" customWidth="1"/>
    <col min="2046" max="2046" width="0" style="257" hidden="1" customWidth="1"/>
    <col min="2047" max="2047" width="22.28515625" style="257" customWidth="1"/>
    <col min="2048" max="2048" width="5.28515625" style="257" customWidth="1"/>
    <col min="2049" max="2049" width="36.28515625" style="257" customWidth="1"/>
    <col min="2050" max="2050" width="5.7109375" style="257" customWidth="1"/>
    <col min="2051" max="2051" width="0" style="257" hidden="1" customWidth="1"/>
    <col min="2052" max="2052" width="20.7109375" style="257" customWidth="1"/>
    <col min="2053" max="2053" width="4.85546875" style="257" customWidth="1"/>
    <col min="2054" max="2054" width="0" style="257" hidden="1" customWidth="1"/>
    <col min="2055" max="2055" width="24.7109375" style="257" customWidth="1"/>
    <col min="2056" max="2056" width="12.28515625" style="257" customWidth="1"/>
    <col min="2057" max="2057" width="0" style="257" hidden="1" customWidth="1"/>
    <col min="2058" max="2058" width="3.42578125" style="257" customWidth="1"/>
    <col min="2059" max="2059" width="0" style="257" hidden="1" customWidth="1"/>
    <col min="2060" max="2060" width="17.7109375" style="257" customWidth="1"/>
    <col min="2061" max="2061" width="3.42578125" style="257" customWidth="1"/>
    <col min="2062" max="2062" width="0" style="257" hidden="1" customWidth="1"/>
    <col min="2063" max="2063" width="23.7109375" style="257" customWidth="1"/>
    <col min="2064" max="2064" width="10" style="257" customWidth="1"/>
    <col min="2065" max="2065" width="0" style="257" hidden="1" customWidth="1"/>
    <col min="2066" max="2067" width="14.7109375" style="257" customWidth="1"/>
    <col min="2068" max="2068" width="12.85546875" style="257" customWidth="1"/>
    <col min="2069" max="2069" width="3.28515625" style="257" customWidth="1"/>
    <col min="2070" max="2070" width="30.28515625" style="257" customWidth="1"/>
    <col min="2071" max="2071" width="5" style="257" customWidth="1"/>
    <col min="2072" max="2072" width="0" style="257" hidden="1" customWidth="1"/>
    <col min="2073" max="2073" width="14.28515625" style="257" customWidth="1"/>
    <col min="2074" max="2074" width="5.7109375" style="257" customWidth="1"/>
    <col min="2075" max="2075" width="0" style="257" hidden="1" customWidth="1"/>
    <col min="2076" max="2076" width="17.28515625" style="257" customWidth="1"/>
    <col min="2077" max="2077" width="12.7109375" style="257" customWidth="1"/>
    <col min="2078" max="2078" width="0" style="257" hidden="1" customWidth="1"/>
    <col min="2079" max="2079" width="5.28515625" style="257" customWidth="1"/>
    <col min="2080" max="2080" width="0" style="257" hidden="1" customWidth="1"/>
    <col min="2081" max="2081" width="17" style="257" customWidth="1"/>
    <col min="2082" max="2082" width="6.28515625" style="257" customWidth="1"/>
    <col min="2083" max="2083" width="0" style="257" hidden="1" customWidth="1"/>
    <col min="2084" max="2084" width="14.28515625" style="257" customWidth="1"/>
    <col min="2085" max="2085" width="7.5703125" style="257" customWidth="1"/>
    <col min="2086" max="2086" width="0" style="257" hidden="1" customWidth="1"/>
    <col min="2087" max="2088" width="14.28515625" style="257" customWidth="1"/>
    <col min="2089" max="2089" width="20.85546875" style="257" customWidth="1"/>
    <col min="2090" max="2090" width="14.42578125" style="257" customWidth="1"/>
    <col min="2091" max="2091" width="15" style="257" customWidth="1"/>
    <col min="2092" max="2092" width="2.7109375" style="257" customWidth="1"/>
    <col min="2093" max="2093" width="11.7109375" style="257" customWidth="1"/>
    <col min="2094" max="2094" width="11.5703125" style="257" customWidth="1"/>
    <col min="2095" max="2095" width="2.28515625" style="257" customWidth="1"/>
    <col min="2096" max="2096" width="41" style="257" customWidth="1"/>
    <col min="2097" max="2097" width="14.28515625" style="257" customWidth="1"/>
    <col min="2098" max="2099" width="11.5703125" style="257" customWidth="1"/>
    <col min="2100" max="2100" width="21.85546875" style="257" customWidth="1"/>
    <col min="2101" max="2292" width="11.42578125" style="257"/>
    <col min="2293" max="2293" width="21.85546875" style="257" customWidth="1"/>
    <col min="2294" max="2294" width="13.85546875" style="257" customWidth="1"/>
    <col min="2295" max="2295" width="38.7109375" style="257" customWidth="1"/>
    <col min="2296" max="2296" width="3" style="257" bestFit="1" customWidth="1"/>
    <col min="2297" max="2297" width="32.28515625" style="257" customWidth="1"/>
    <col min="2298" max="2298" width="46.28515625" style="257" customWidth="1"/>
    <col min="2299" max="2299" width="19" style="257" customWidth="1"/>
    <col min="2300" max="2300" width="0" style="257" hidden="1" customWidth="1"/>
    <col min="2301" max="2301" width="17.7109375" style="257" customWidth="1"/>
    <col min="2302" max="2302" width="0" style="257" hidden="1" customWidth="1"/>
    <col min="2303" max="2303" width="22.28515625" style="257" customWidth="1"/>
    <col min="2304" max="2304" width="5.28515625" style="257" customWidth="1"/>
    <col min="2305" max="2305" width="36.28515625" style="257" customWidth="1"/>
    <col min="2306" max="2306" width="5.7109375" style="257" customWidth="1"/>
    <col min="2307" max="2307" width="0" style="257" hidden="1" customWidth="1"/>
    <col min="2308" max="2308" width="20.7109375" style="257" customWidth="1"/>
    <col min="2309" max="2309" width="4.85546875" style="257" customWidth="1"/>
    <col min="2310" max="2310" width="0" style="257" hidden="1" customWidth="1"/>
    <col min="2311" max="2311" width="24.7109375" style="257" customWidth="1"/>
    <col min="2312" max="2312" width="12.28515625" style="257" customWidth="1"/>
    <col min="2313" max="2313" width="0" style="257" hidden="1" customWidth="1"/>
    <col min="2314" max="2314" width="3.42578125" style="257" customWidth="1"/>
    <col min="2315" max="2315" width="0" style="257" hidden="1" customWidth="1"/>
    <col min="2316" max="2316" width="17.7109375" style="257" customWidth="1"/>
    <col min="2317" max="2317" width="3.42578125" style="257" customWidth="1"/>
    <col min="2318" max="2318" width="0" style="257" hidden="1" customWidth="1"/>
    <col min="2319" max="2319" width="23.7109375" style="257" customWidth="1"/>
    <col min="2320" max="2320" width="10" style="257" customWidth="1"/>
    <col min="2321" max="2321" width="0" style="257" hidden="1" customWidth="1"/>
    <col min="2322" max="2323" width="14.7109375" style="257" customWidth="1"/>
    <col min="2324" max="2324" width="12.85546875" style="257" customWidth="1"/>
    <col min="2325" max="2325" width="3.28515625" style="257" customWidth="1"/>
    <col min="2326" max="2326" width="30.28515625" style="257" customWidth="1"/>
    <col min="2327" max="2327" width="5" style="257" customWidth="1"/>
    <col min="2328" max="2328" width="0" style="257" hidden="1" customWidth="1"/>
    <col min="2329" max="2329" width="14.28515625" style="257" customWidth="1"/>
    <col min="2330" max="2330" width="5.7109375" style="257" customWidth="1"/>
    <col min="2331" max="2331" width="0" style="257" hidden="1" customWidth="1"/>
    <col min="2332" max="2332" width="17.28515625" style="257" customWidth="1"/>
    <col min="2333" max="2333" width="12.7109375" style="257" customWidth="1"/>
    <col min="2334" max="2334" width="0" style="257" hidden="1" customWidth="1"/>
    <col min="2335" max="2335" width="5.28515625" style="257" customWidth="1"/>
    <col min="2336" max="2336" width="0" style="257" hidden="1" customWidth="1"/>
    <col min="2337" max="2337" width="17" style="257" customWidth="1"/>
    <col min="2338" max="2338" width="6.28515625" style="257" customWidth="1"/>
    <col min="2339" max="2339" width="0" style="257" hidden="1" customWidth="1"/>
    <col min="2340" max="2340" width="14.28515625" style="257" customWidth="1"/>
    <col min="2341" max="2341" width="7.5703125" style="257" customWidth="1"/>
    <col min="2342" max="2342" width="0" style="257" hidden="1" customWidth="1"/>
    <col min="2343" max="2344" width="14.28515625" style="257" customWidth="1"/>
    <col min="2345" max="2345" width="20.85546875" style="257" customWidth="1"/>
    <col min="2346" max="2346" width="14.42578125" style="257" customWidth="1"/>
    <col min="2347" max="2347" width="15" style="257" customWidth="1"/>
    <col min="2348" max="2348" width="2.7109375" style="257" customWidth="1"/>
    <col min="2349" max="2349" width="11.7109375" style="257" customWidth="1"/>
    <col min="2350" max="2350" width="11.5703125" style="257" customWidth="1"/>
    <col min="2351" max="2351" width="2.28515625" style="257" customWidth="1"/>
    <col min="2352" max="2352" width="41" style="257" customWidth="1"/>
    <col min="2353" max="2353" width="14.28515625" style="257" customWidth="1"/>
    <col min="2354" max="2355" width="11.5703125" style="257" customWidth="1"/>
    <col min="2356" max="2356" width="21.85546875" style="257" customWidth="1"/>
    <col min="2357" max="2548" width="11.42578125" style="257"/>
    <col min="2549" max="2549" width="21.85546875" style="257" customWidth="1"/>
    <col min="2550" max="2550" width="13.85546875" style="257" customWidth="1"/>
    <col min="2551" max="2551" width="38.7109375" style="257" customWidth="1"/>
    <col min="2552" max="2552" width="3" style="257" bestFit="1" customWidth="1"/>
    <col min="2553" max="2553" width="32.28515625" style="257" customWidth="1"/>
    <col min="2554" max="2554" width="46.28515625" style="257" customWidth="1"/>
    <col min="2555" max="2555" width="19" style="257" customWidth="1"/>
    <col min="2556" max="2556" width="0" style="257" hidden="1" customWidth="1"/>
    <col min="2557" max="2557" width="17.7109375" style="257" customWidth="1"/>
    <col min="2558" max="2558" width="0" style="257" hidden="1" customWidth="1"/>
    <col min="2559" max="2559" width="22.28515625" style="257" customWidth="1"/>
    <col min="2560" max="2560" width="5.28515625" style="257" customWidth="1"/>
    <col min="2561" max="2561" width="36.28515625" style="257" customWidth="1"/>
    <col min="2562" max="2562" width="5.7109375" style="257" customWidth="1"/>
    <col min="2563" max="2563" width="0" style="257" hidden="1" customWidth="1"/>
    <col min="2564" max="2564" width="20.7109375" style="257" customWidth="1"/>
    <col min="2565" max="2565" width="4.85546875" style="257" customWidth="1"/>
    <col min="2566" max="2566" width="0" style="257" hidden="1" customWidth="1"/>
    <col min="2567" max="2567" width="24.7109375" style="257" customWidth="1"/>
    <col min="2568" max="2568" width="12.28515625" style="257" customWidth="1"/>
    <col min="2569" max="2569" width="0" style="257" hidden="1" customWidth="1"/>
    <col min="2570" max="2570" width="3.42578125" style="257" customWidth="1"/>
    <col min="2571" max="2571" width="0" style="257" hidden="1" customWidth="1"/>
    <col min="2572" max="2572" width="17.7109375" style="257" customWidth="1"/>
    <col min="2573" max="2573" width="3.42578125" style="257" customWidth="1"/>
    <col min="2574" max="2574" width="0" style="257" hidden="1" customWidth="1"/>
    <col min="2575" max="2575" width="23.7109375" style="257" customWidth="1"/>
    <col min="2576" max="2576" width="10" style="257" customWidth="1"/>
    <col min="2577" max="2577" width="0" style="257" hidden="1" customWidth="1"/>
    <col min="2578" max="2579" width="14.7109375" style="257" customWidth="1"/>
    <col min="2580" max="2580" width="12.85546875" style="257" customWidth="1"/>
    <col min="2581" max="2581" width="3.28515625" style="257" customWidth="1"/>
    <col min="2582" max="2582" width="30.28515625" style="257" customWidth="1"/>
    <col min="2583" max="2583" width="5" style="257" customWidth="1"/>
    <col min="2584" max="2584" width="0" style="257" hidden="1" customWidth="1"/>
    <col min="2585" max="2585" width="14.28515625" style="257" customWidth="1"/>
    <col min="2586" max="2586" width="5.7109375" style="257" customWidth="1"/>
    <col min="2587" max="2587" width="0" style="257" hidden="1" customWidth="1"/>
    <col min="2588" max="2588" width="17.28515625" style="257" customWidth="1"/>
    <col min="2589" max="2589" width="12.7109375" style="257" customWidth="1"/>
    <col min="2590" max="2590" width="0" style="257" hidden="1" customWidth="1"/>
    <col min="2591" max="2591" width="5.28515625" style="257" customWidth="1"/>
    <col min="2592" max="2592" width="0" style="257" hidden="1" customWidth="1"/>
    <col min="2593" max="2593" width="17" style="257" customWidth="1"/>
    <col min="2594" max="2594" width="6.28515625" style="257" customWidth="1"/>
    <col min="2595" max="2595" width="0" style="257" hidden="1" customWidth="1"/>
    <col min="2596" max="2596" width="14.28515625" style="257" customWidth="1"/>
    <col min="2597" max="2597" width="7.5703125" style="257" customWidth="1"/>
    <col min="2598" max="2598" width="0" style="257" hidden="1" customWidth="1"/>
    <col min="2599" max="2600" width="14.28515625" style="257" customWidth="1"/>
    <col min="2601" max="2601" width="20.85546875" style="257" customWidth="1"/>
    <col min="2602" max="2602" width="14.42578125" style="257" customWidth="1"/>
    <col min="2603" max="2603" width="15" style="257" customWidth="1"/>
    <col min="2604" max="2604" width="2.7109375" style="257" customWidth="1"/>
    <col min="2605" max="2605" width="11.7109375" style="257" customWidth="1"/>
    <col min="2606" max="2606" width="11.5703125" style="257" customWidth="1"/>
    <col min="2607" max="2607" width="2.28515625" style="257" customWidth="1"/>
    <col min="2608" max="2608" width="41" style="257" customWidth="1"/>
    <col min="2609" max="2609" width="14.28515625" style="257" customWidth="1"/>
    <col min="2610" max="2611" width="11.5703125" style="257" customWidth="1"/>
    <col min="2612" max="2612" width="21.85546875" style="257" customWidth="1"/>
    <col min="2613" max="2804" width="11.42578125" style="257"/>
    <col min="2805" max="2805" width="21.85546875" style="257" customWidth="1"/>
    <col min="2806" max="2806" width="13.85546875" style="257" customWidth="1"/>
    <col min="2807" max="2807" width="38.7109375" style="257" customWidth="1"/>
    <col min="2808" max="2808" width="3" style="257" bestFit="1" customWidth="1"/>
    <col min="2809" max="2809" width="32.28515625" style="257" customWidth="1"/>
    <col min="2810" max="2810" width="46.28515625" style="257" customWidth="1"/>
    <col min="2811" max="2811" width="19" style="257" customWidth="1"/>
    <col min="2812" max="2812" width="0" style="257" hidden="1" customWidth="1"/>
    <col min="2813" max="2813" width="17.7109375" style="257" customWidth="1"/>
    <col min="2814" max="2814" width="0" style="257" hidden="1" customWidth="1"/>
    <col min="2815" max="2815" width="22.28515625" style="257" customWidth="1"/>
    <col min="2816" max="2816" width="5.28515625" style="257" customWidth="1"/>
    <col min="2817" max="2817" width="36.28515625" style="257" customWidth="1"/>
    <col min="2818" max="2818" width="5.7109375" style="257" customWidth="1"/>
    <col min="2819" max="2819" width="0" style="257" hidden="1" customWidth="1"/>
    <col min="2820" max="2820" width="20.7109375" style="257" customWidth="1"/>
    <col min="2821" max="2821" width="4.85546875" style="257" customWidth="1"/>
    <col min="2822" max="2822" width="0" style="257" hidden="1" customWidth="1"/>
    <col min="2823" max="2823" width="24.7109375" style="257" customWidth="1"/>
    <col min="2824" max="2824" width="12.28515625" style="257" customWidth="1"/>
    <col min="2825" max="2825" width="0" style="257" hidden="1" customWidth="1"/>
    <col min="2826" max="2826" width="3.42578125" style="257" customWidth="1"/>
    <col min="2827" max="2827" width="0" style="257" hidden="1" customWidth="1"/>
    <col min="2828" max="2828" width="17.7109375" style="257" customWidth="1"/>
    <col min="2829" max="2829" width="3.42578125" style="257" customWidth="1"/>
    <col min="2830" max="2830" width="0" style="257" hidden="1" customWidth="1"/>
    <col min="2831" max="2831" width="23.7109375" style="257" customWidth="1"/>
    <col min="2832" max="2832" width="10" style="257" customWidth="1"/>
    <col min="2833" max="2833" width="0" style="257" hidden="1" customWidth="1"/>
    <col min="2834" max="2835" width="14.7109375" style="257" customWidth="1"/>
    <col min="2836" max="2836" width="12.85546875" style="257" customWidth="1"/>
    <col min="2837" max="2837" width="3.28515625" style="257" customWidth="1"/>
    <col min="2838" max="2838" width="30.28515625" style="257" customWidth="1"/>
    <col min="2839" max="2839" width="5" style="257" customWidth="1"/>
    <col min="2840" max="2840" width="0" style="257" hidden="1" customWidth="1"/>
    <col min="2841" max="2841" width="14.28515625" style="257" customWidth="1"/>
    <col min="2842" max="2842" width="5.7109375" style="257" customWidth="1"/>
    <col min="2843" max="2843" width="0" style="257" hidden="1" customWidth="1"/>
    <col min="2844" max="2844" width="17.28515625" style="257" customWidth="1"/>
    <col min="2845" max="2845" width="12.7109375" style="257" customWidth="1"/>
    <col min="2846" max="2846" width="0" style="257" hidden="1" customWidth="1"/>
    <col min="2847" max="2847" width="5.28515625" style="257" customWidth="1"/>
    <col min="2848" max="2848" width="0" style="257" hidden="1" customWidth="1"/>
    <col min="2849" max="2849" width="17" style="257" customWidth="1"/>
    <col min="2850" max="2850" width="6.28515625" style="257" customWidth="1"/>
    <col min="2851" max="2851" width="0" style="257" hidden="1" customWidth="1"/>
    <col min="2852" max="2852" width="14.28515625" style="257" customWidth="1"/>
    <col min="2853" max="2853" width="7.5703125" style="257" customWidth="1"/>
    <col min="2854" max="2854" width="0" style="257" hidden="1" customWidth="1"/>
    <col min="2855" max="2856" width="14.28515625" style="257" customWidth="1"/>
    <col min="2857" max="2857" width="20.85546875" style="257" customWidth="1"/>
    <col min="2858" max="2858" width="14.42578125" style="257" customWidth="1"/>
    <col min="2859" max="2859" width="15" style="257" customWidth="1"/>
    <col min="2860" max="2860" width="2.7109375" style="257" customWidth="1"/>
    <col min="2861" max="2861" width="11.7109375" style="257" customWidth="1"/>
    <col min="2862" max="2862" width="11.5703125" style="257" customWidth="1"/>
    <col min="2863" max="2863" width="2.28515625" style="257" customWidth="1"/>
    <col min="2864" max="2864" width="41" style="257" customWidth="1"/>
    <col min="2865" max="2865" width="14.28515625" style="257" customWidth="1"/>
    <col min="2866" max="2867" width="11.5703125" style="257" customWidth="1"/>
    <col min="2868" max="2868" width="21.85546875" style="257" customWidth="1"/>
    <col min="2869" max="3060" width="11.42578125" style="257"/>
    <col min="3061" max="3061" width="21.85546875" style="257" customWidth="1"/>
    <col min="3062" max="3062" width="13.85546875" style="257" customWidth="1"/>
    <col min="3063" max="3063" width="38.7109375" style="257" customWidth="1"/>
    <col min="3064" max="3064" width="3" style="257" bestFit="1" customWidth="1"/>
    <col min="3065" max="3065" width="32.28515625" style="257" customWidth="1"/>
    <col min="3066" max="3066" width="46.28515625" style="257" customWidth="1"/>
    <col min="3067" max="3067" width="19" style="257" customWidth="1"/>
    <col min="3068" max="3068" width="0" style="257" hidden="1" customWidth="1"/>
    <col min="3069" max="3069" width="17.7109375" style="257" customWidth="1"/>
    <col min="3070" max="3070" width="0" style="257" hidden="1" customWidth="1"/>
    <col min="3071" max="3071" width="22.28515625" style="257" customWidth="1"/>
    <col min="3072" max="3072" width="5.28515625" style="257" customWidth="1"/>
    <col min="3073" max="3073" width="36.28515625" style="257" customWidth="1"/>
    <col min="3074" max="3074" width="5.7109375" style="257" customWidth="1"/>
    <col min="3075" max="3075" width="0" style="257" hidden="1" customWidth="1"/>
    <col min="3076" max="3076" width="20.7109375" style="257" customWidth="1"/>
    <col min="3077" max="3077" width="4.85546875" style="257" customWidth="1"/>
    <col min="3078" max="3078" width="0" style="257" hidden="1" customWidth="1"/>
    <col min="3079" max="3079" width="24.7109375" style="257" customWidth="1"/>
    <col min="3080" max="3080" width="12.28515625" style="257" customWidth="1"/>
    <col min="3081" max="3081" width="0" style="257" hidden="1" customWidth="1"/>
    <col min="3082" max="3082" width="3.42578125" style="257" customWidth="1"/>
    <col min="3083" max="3083" width="0" style="257" hidden="1" customWidth="1"/>
    <col min="3084" max="3084" width="17.7109375" style="257" customWidth="1"/>
    <col min="3085" max="3085" width="3.42578125" style="257" customWidth="1"/>
    <col min="3086" max="3086" width="0" style="257" hidden="1" customWidth="1"/>
    <col min="3087" max="3087" width="23.7109375" style="257" customWidth="1"/>
    <col min="3088" max="3088" width="10" style="257" customWidth="1"/>
    <col min="3089" max="3089" width="0" style="257" hidden="1" customWidth="1"/>
    <col min="3090" max="3091" width="14.7109375" style="257" customWidth="1"/>
    <col min="3092" max="3092" width="12.85546875" style="257" customWidth="1"/>
    <col min="3093" max="3093" width="3.28515625" style="257" customWidth="1"/>
    <col min="3094" max="3094" width="30.28515625" style="257" customWidth="1"/>
    <col min="3095" max="3095" width="5" style="257" customWidth="1"/>
    <col min="3096" max="3096" width="0" style="257" hidden="1" customWidth="1"/>
    <col min="3097" max="3097" width="14.28515625" style="257" customWidth="1"/>
    <col min="3098" max="3098" width="5.7109375" style="257" customWidth="1"/>
    <col min="3099" max="3099" width="0" style="257" hidden="1" customWidth="1"/>
    <col min="3100" max="3100" width="17.28515625" style="257" customWidth="1"/>
    <col min="3101" max="3101" width="12.7109375" style="257" customWidth="1"/>
    <col min="3102" max="3102" width="0" style="257" hidden="1" customWidth="1"/>
    <col min="3103" max="3103" width="5.28515625" style="257" customWidth="1"/>
    <col min="3104" max="3104" width="0" style="257" hidden="1" customWidth="1"/>
    <col min="3105" max="3105" width="17" style="257" customWidth="1"/>
    <col min="3106" max="3106" width="6.28515625" style="257" customWidth="1"/>
    <col min="3107" max="3107" width="0" style="257" hidden="1" customWidth="1"/>
    <col min="3108" max="3108" width="14.28515625" style="257" customWidth="1"/>
    <col min="3109" max="3109" width="7.5703125" style="257" customWidth="1"/>
    <col min="3110" max="3110" width="0" style="257" hidden="1" customWidth="1"/>
    <col min="3111" max="3112" width="14.28515625" style="257" customWidth="1"/>
    <col min="3113" max="3113" width="20.85546875" style="257" customWidth="1"/>
    <col min="3114" max="3114" width="14.42578125" style="257" customWidth="1"/>
    <col min="3115" max="3115" width="15" style="257" customWidth="1"/>
    <col min="3116" max="3116" width="2.7109375" style="257" customWidth="1"/>
    <col min="3117" max="3117" width="11.7109375" style="257" customWidth="1"/>
    <col min="3118" max="3118" width="11.5703125" style="257" customWidth="1"/>
    <col min="3119" max="3119" width="2.28515625" style="257" customWidth="1"/>
    <col min="3120" max="3120" width="41" style="257" customWidth="1"/>
    <col min="3121" max="3121" width="14.28515625" style="257" customWidth="1"/>
    <col min="3122" max="3123" width="11.5703125" style="257" customWidth="1"/>
    <col min="3124" max="3124" width="21.85546875" style="257" customWidth="1"/>
    <col min="3125" max="3316" width="11.42578125" style="257"/>
    <col min="3317" max="3317" width="21.85546875" style="257" customWidth="1"/>
    <col min="3318" max="3318" width="13.85546875" style="257" customWidth="1"/>
    <col min="3319" max="3319" width="38.7109375" style="257" customWidth="1"/>
    <col min="3320" max="3320" width="3" style="257" bestFit="1" customWidth="1"/>
    <col min="3321" max="3321" width="32.28515625" style="257" customWidth="1"/>
    <col min="3322" max="3322" width="46.28515625" style="257" customWidth="1"/>
    <col min="3323" max="3323" width="19" style="257" customWidth="1"/>
    <col min="3324" max="3324" width="0" style="257" hidden="1" customWidth="1"/>
    <col min="3325" max="3325" width="17.7109375" style="257" customWidth="1"/>
    <col min="3326" max="3326" width="0" style="257" hidden="1" customWidth="1"/>
    <col min="3327" max="3327" width="22.28515625" style="257" customWidth="1"/>
    <col min="3328" max="3328" width="5.28515625" style="257" customWidth="1"/>
    <col min="3329" max="3329" width="36.28515625" style="257" customWidth="1"/>
    <col min="3330" max="3330" width="5.7109375" style="257" customWidth="1"/>
    <col min="3331" max="3331" width="0" style="257" hidden="1" customWidth="1"/>
    <col min="3332" max="3332" width="20.7109375" style="257" customWidth="1"/>
    <col min="3333" max="3333" width="4.85546875" style="257" customWidth="1"/>
    <col min="3334" max="3334" width="0" style="257" hidden="1" customWidth="1"/>
    <col min="3335" max="3335" width="24.7109375" style="257" customWidth="1"/>
    <col min="3336" max="3336" width="12.28515625" style="257" customWidth="1"/>
    <col min="3337" max="3337" width="0" style="257" hidden="1" customWidth="1"/>
    <col min="3338" max="3338" width="3.42578125" style="257" customWidth="1"/>
    <col min="3339" max="3339" width="0" style="257" hidden="1" customWidth="1"/>
    <col min="3340" max="3340" width="17.7109375" style="257" customWidth="1"/>
    <col min="3341" max="3341" width="3.42578125" style="257" customWidth="1"/>
    <col min="3342" max="3342" width="0" style="257" hidden="1" customWidth="1"/>
    <col min="3343" max="3343" width="23.7109375" style="257" customWidth="1"/>
    <col min="3344" max="3344" width="10" style="257" customWidth="1"/>
    <col min="3345" max="3345" width="0" style="257" hidden="1" customWidth="1"/>
    <col min="3346" max="3347" width="14.7109375" style="257" customWidth="1"/>
    <col min="3348" max="3348" width="12.85546875" style="257" customWidth="1"/>
    <col min="3349" max="3349" width="3.28515625" style="257" customWidth="1"/>
    <col min="3350" max="3350" width="30.28515625" style="257" customWidth="1"/>
    <col min="3351" max="3351" width="5" style="257" customWidth="1"/>
    <col min="3352" max="3352" width="0" style="257" hidden="1" customWidth="1"/>
    <col min="3353" max="3353" width="14.28515625" style="257" customWidth="1"/>
    <col min="3354" max="3354" width="5.7109375" style="257" customWidth="1"/>
    <col min="3355" max="3355" width="0" style="257" hidden="1" customWidth="1"/>
    <col min="3356" max="3356" width="17.28515625" style="257" customWidth="1"/>
    <col min="3357" max="3357" width="12.7109375" style="257" customWidth="1"/>
    <col min="3358" max="3358" width="0" style="257" hidden="1" customWidth="1"/>
    <col min="3359" max="3359" width="5.28515625" style="257" customWidth="1"/>
    <col min="3360" max="3360" width="0" style="257" hidden="1" customWidth="1"/>
    <col min="3361" max="3361" width="17" style="257" customWidth="1"/>
    <col min="3362" max="3362" width="6.28515625" style="257" customWidth="1"/>
    <col min="3363" max="3363" width="0" style="257" hidden="1" customWidth="1"/>
    <col min="3364" max="3364" width="14.28515625" style="257" customWidth="1"/>
    <col min="3365" max="3365" width="7.5703125" style="257" customWidth="1"/>
    <col min="3366" max="3366" width="0" style="257" hidden="1" customWidth="1"/>
    <col min="3367" max="3368" width="14.28515625" style="257" customWidth="1"/>
    <col min="3369" max="3369" width="20.85546875" style="257" customWidth="1"/>
    <col min="3370" max="3370" width="14.42578125" style="257" customWidth="1"/>
    <col min="3371" max="3371" width="15" style="257" customWidth="1"/>
    <col min="3372" max="3372" width="2.7109375" style="257" customWidth="1"/>
    <col min="3373" max="3373" width="11.7109375" style="257" customWidth="1"/>
    <col min="3374" max="3374" width="11.5703125" style="257" customWidth="1"/>
    <col min="3375" max="3375" width="2.28515625" style="257" customWidth="1"/>
    <col min="3376" max="3376" width="41" style="257" customWidth="1"/>
    <col min="3377" max="3377" width="14.28515625" style="257" customWidth="1"/>
    <col min="3378" max="3379" width="11.5703125" style="257" customWidth="1"/>
    <col min="3380" max="3380" width="21.85546875" style="257" customWidth="1"/>
    <col min="3381" max="3572" width="11.42578125" style="257"/>
    <col min="3573" max="3573" width="21.85546875" style="257" customWidth="1"/>
    <col min="3574" max="3574" width="13.85546875" style="257" customWidth="1"/>
    <col min="3575" max="3575" width="38.7109375" style="257" customWidth="1"/>
    <col min="3576" max="3576" width="3" style="257" bestFit="1" customWidth="1"/>
    <col min="3577" max="3577" width="32.28515625" style="257" customWidth="1"/>
    <col min="3578" max="3578" width="46.28515625" style="257" customWidth="1"/>
    <col min="3579" max="3579" width="19" style="257" customWidth="1"/>
    <col min="3580" max="3580" width="0" style="257" hidden="1" customWidth="1"/>
    <col min="3581" max="3581" width="17.7109375" style="257" customWidth="1"/>
    <col min="3582" max="3582" width="0" style="257" hidden="1" customWidth="1"/>
    <col min="3583" max="3583" width="22.28515625" style="257" customWidth="1"/>
    <col min="3584" max="3584" width="5.28515625" style="257" customWidth="1"/>
    <col min="3585" max="3585" width="36.28515625" style="257" customWidth="1"/>
    <col min="3586" max="3586" width="5.7109375" style="257" customWidth="1"/>
    <col min="3587" max="3587" width="0" style="257" hidden="1" customWidth="1"/>
    <col min="3588" max="3588" width="20.7109375" style="257" customWidth="1"/>
    <col min="3589" max="3589" width="4.85546875" style="257" customWidth="1"/>
    <col min="3590" max="3590" width="0" style="257" hidden="1" customWidth="1"/>
    <col min="3591" max="3591" width="24.7109375" style="257" customWidth="1"/>
    <col min="3592" max="3592" width="12.28515625" style="257" customWidth="1"/>
    <col min="3593" max="3593" width="0" style="257" hidden="1" customWidth="1"/>
    <col min="3594" max="3594" width="3.42578125" style="257" customWidth="1"/>
    <col min="3595" max="3595" width="0" style="257" hidden="1" customWidth="1"/>
    <col min="3596" max="3596" width="17.7109375" style="257" customWidth="1"/>
    <col min="3597" max="3597" width="3.42578125" style="257" customWidth="1"/>
    <col min="3598" max="3598" width="0" style="257" hidden="1" customWidth="1"/>
    <col min="3599" max="3599" width="23.7109375" style="257" customWidth="1"/>
    <col min="3600" max="3600" width="10" style="257" customWidth="1"/>
    <col min="3601" max="3601" width="0" style="257" hidden="1" customWidth="1"/>
    <col min="3602" max="3603" width="14.7109375" style="257" customWidth="1"/>
    <col min="3604" max="3604" width="12.85546875" style="257" customWidth="1"/>
    <col min="3605" max="3605" width="3.28515625" style="257" customWidth="1"/>
    <col min="3606" max="3606" width="30.28515625" style="257" customWidth="1"/>
    <col min="3607" max="3607" width="5" style="257" customWidth="1"/>
    <col min="3608" max="3608" width="0" style="257" hidden="1" customWidth="1"/>
    <col min="3609" max="3609" width="14.28515625" style="257" customWidth="1"/>
    <col min="3610" max="3610" width="5.7109375" style="257" customWidth="1"/>
    <col min="3611" max="3611" width="0" style="257" hidden="1" customWidth="1"/>
    <col min="3612" max="3612" width="17.28515625" style="257" customWidth="1"/>
    <col min="3613" max="3613" width="12.7109375" style="257" customWidth="1"/>
    <col min="3614" max="3614" width="0" style="257" hidden="1" customWidth="1"/>
    <col min="3615" max="3615" width="5.28515625" style="257" customWidth="1"/>
    <col min="3616" max="3616" width="0" style="257" hidden="1" customWidth="1"/>
    <col min="3617" max="3617" width="17" style="257" customWidth="1"/>
    <col min="3618" max="3618" width="6.28515625" style="257" customWidth="1"/>
    <col min="3619" max="3619" width="0" style="257" hidden="1" customWidth="1"/>
    <col min="3620" max="3620" width="14.28515625" style="257" customWidth="1"/>
    <col min="3621" max="3621" width="7.5703125" style="257" customWidth="1"/>
    <col min="3622" max="3622" width="0" style="257" hidden="1" customWidth="1"/>
    <col min="3623" max="3624" width="14.28515625" style="257" customWidth="1"/>
    <col min="3625" max="3625" width="20.85546875" style="257" customWidth="1"/>
    <col min="3626" max="3626" width="14.42578125" style="257" customWidth="1"/>
    <col min="3627" max="3627" width="15" style="257" customWidth="1"/>
    <col min="3628" max="3628" width="2.7109375" style="257" customWidth="1"/>
    <col min="3629" max="3629" width="11.7109375" style="257" customWidth="1"/>
    <col min="3630" max="3630" width="11.5703125" style="257" customWidth="1"/>
    <col min="3631" max="3631" width="2.28515625" style="257" customWidth="1"/>
    <col min="3632" max="3632" width="41" style="257" customWidth="1"/>
    <col min="3633" max="3633" width="14.28515625" style="257" customWidth="1"/>
    <col min="3634" max="3635" width="11.5703125" style="257" customWidth="1"/>
    <col min="3636" max="3636" width="21.85546875" style="257" customWidth="1"/>
    <col min="3637" max="3828" width="11.42578125" style="257"/>
    <col min="3829" max="3829" width="21.85546875" style="257" customWidth="1"/>
    <col min="3830" max="3830" width="13.85546875" style="257" customWidth="1"/>
    <col min="3831" max="3831" width="38.7109375" style="257" customWidth="1"/>
    <col min="3832" max="3832" width="3" style="257" bestFit="1" customWidth="1"/>
    <col min="3833" max="3833" width="32.28515625" style="257" customWidth="1"/>
    <col min="3834" max="3834" width="46.28515625" style="257" customWidth="1"/>
    <col min="3835" max="3835" width="19" style="257" customWidth="1"/>
    <col min="3836" max="3836" width="0" style="257" hidden="1" customWidth="1"/>
    <col min="3837" max="3837" width="17.7109375" style="257" customWidth="1"/>
    <col min="3838" max="3838" width="0" style="257" hidden="1" customWidth="1"/>
    <col min="3839" max="3839" width="22.28515625" style="257" customWidth="1"/>
    <col min="3840" max="3840" width="5.28515625" style="257" customWidth="1"/>
    <col min="3841" max="3841" width="36.28515625" style="257" customWidth="1"/>
    <col min="3842" max="3842" width="5.7109375" style="257" customWidth="1"/>
    <col min="3843" max="3843" width="0" style="257" hidden="1" customWidth="1"/>
    <col min="3844" max="3844" width="20.7109375" style="257" customWidth="1"/>
    <col min="3845" max="3845" width="4.85546875" style="257" customWidth="1"/>
    <col min="3846" max="3846" width="0" style="257" hidden="1" customWidth="1"/>
    <col min="3847" max="3847" width="24.7109375" style="257" customWidth="1"/>
    <col min="3848" max="3848" width="12.28515625" style="257" customWidth="1"/>
    <col min="3849" max="3849" width="0" style="257" hidden="1" customWidth="1"/>
    <col min="3850" max="3850" width="3.42578125" style="257" customWidth="1"/>
    <col min="3851" max="3851" width="0" style="257" hidden="1" customWidth="1"/>
    <col min="3852" max="3852" width="17.7109375" style="257" customWidth="1"/>
    <col min="3853" max="3853" width="3.42578125" style="257" customWidth="1"/>
    <col min="3854" max="3854" width="0" style="257" hidden="1" customWidth="1"/>
    <col min="3855" max="3855" width="23.7109375" style="257" customWidth="1"/>
    <col min="3856" max="3856" width="10" style="257" customWidth="1"/>
    <col min="3857" max="3857" width="0" style="257" hidden="1" customWidth="1"/>
    <col min="3858" max="3859" width="14.7109375" style="257" customWidth="1"/>
    <col min="3860" max="3860" width="12.85546875" style="257" customWidth="1"/>
    <col min="3861" max="3861" width="3.28515625" style="257" customWidth="1"/>
    <col min="3862" max="3862" width="30.28515625" style="257" customWidth="1"/>
    <col min="3863" max="3863" width="5" style="257" customWidth="1"/>
    <col min="3864" max="3864" width="0" style="257" hidden="1" customWidth="1"/>
    <col min="3865" max="3865" width="14.28515625" style="257" customWidth="1"/>
    <col min="3866" max="3866" width="5.7109375" style="257" customWidth="1"/>
    <col min="3867" max="3867" width="0" style="257" hidden="1" customWidth="1"/>
    <col min="3868" max="3868" width="17.28515625" style="257" customWidth="1"/>
    <col min="3869" max="3869" width="12.7109375" style="257" customWidth="1"/>
    <col min="3870" max="3870" width="0" style="257" hidden="1" customWidth="1"/>
    <col min="3871" max="3871" width="5.28515625" style="257" customWidth="1"/>
    <col min="3872" max="3872" width="0" style="257" hidden="1" customWidth="1"/>
    <col min="3873" max="3873" width="17" style="257" customWidth="1"/>
    <col min="3874" max="3874" width="6.28515625" style="257" customWidth="1"/>
    <col min="3875" max="3875" width="0" style="257" hidden="1" customWidth="1"/>
    <col min="3876" max="3876" width="14.28515625" style="257" customWidth="1"/>
    <col min="3877" max="3877" width="7.5703125" style="257" customWidth="1"/>
    <col min="3878" max="3878" width="0" style="257" hidden="1" customWidth="1"/>
    <col min="3879" max="3880" width="14.28515625" style="257" customWidth="1"/>
    <col min="3881" max="3881" width="20.85546875" style="257" customWidth="1"/>
    <col min="3882" max="3882" width="14.42578125" style="257" customWidth="1"/>
    <col min="3883" max="3883" width="15" style="257" customWidth="1"/>
    <col min="3884" max="3884" width="2.7109375" style="257" customWidth="1"/>
    <col min="3885" max="3885" width="11.7109375" style="257" customWidth="1"/>
    <col min="3886" max="3886" width="11.5703125" style="257" customWidth="1"/>
    <col min="3887" max="3887" width="2.28515625" style="257" customWidth="1"/>
    <col min="3888" max="3888" width="41" style="257" customWidth="1"/>
    <col min="3889" max="3889" width="14.28515625" style="257" customWidth="1"/>
    <col min="3890" max="3891" width="11.5703125" style="257" customWidth="1"/>
    <col min="3892" max="3892" width="21.85546875" style="257" customWidth="1"/>
    <col min="3893" max="4084" width="11.42578125" style="257"/>
    <col min="4085" max="4085" width="21.85546875" style="257" customWidth="1"/>
    <col min="4086" max="4086" width="13.85546875" style="257" customWidth="1"/>
    <col min="4087" max="4087" width="38.7109375" style="257" customWidth="1"/>
    <col min="4088" max="4088" width="3" style="257" bestFit="1" customWidth="1"/>
    <col min="4089" max="4089" width="32.28515625" style="257" customWidth="1"/>
    <col min="4090" max="4090" width="46.28515625" style="257" customWidth="1"/>
    <col min="4091" max="4091" width="19" style="257" customWidth="1"/>
    <col min="4092" max="4092" width="0" style="257" hidden="1" customWidth="1"/>
    <col min="4093" max="4093" width="17.7109375" style="257" customWidth="1"/>
    <col min="4094" max="4094" width="0" style="257" hidden="1" customWidth="1"/>
    <col min="4095" max="4095" width="22.28515625" style="257" customWidth="1"/>
    <col min="4096" max="4096" width="5.28515625" style="257" customWidth="1"/>
    <col min="4097" max="4097" width="36.28515625" style="257" customWidth="1"/>
    <col min="4098" max="4098" width="5.7109375" style="257" customWidth="1"/>
    <col min="4099" max="4099" width="0" style="257" hidden="1" customWidth="1"/>
    <col min="4100" max="4100" width="20.7109375" style="257" customWidth="1"/>
    <col min="4101" max="4101" width="4.85546875" style="257" customWidth="1"/>
    <col min="4102" max="4102" width="0" style="257" hidden="1" customWidth="1"/>
    <col min="4103" max="4103" width="24.7109375" style="257" customWidth="1"/>
    <col min="4104" max="4104" width="12.28515625" style="257" customWidth="1"/>
    <col min="4105" max="4105" width="0" style="257" hidden="1" customWidth="1"/>
    <col min="4106" max="4106" width="3.42578125" style="257" customWidth="1"/>
    <col min="4107" max="4107" width="0" style="257" hidden="1" customWidth="1"/>
    <col min="4108" max="4108" width="17.7109375" style="257" customWidth="1"/>
    <col min="4109" max="4109" width="3.42578125" style="257" customWidth="1"/>
    <col min="4110" max="4110" width="0" style="257" hidden="1" customWidth="1"/>
    <col min="4111" max="4111" width="23.7109375" style="257" customWidth="1"/>
    <col min="4112" max="4112" width="10" style="257" customWidth="1"/>
    <col min="4113" max="4113" width="0" style="257" hidden="1" customWidth="1"/>
    <col min="4114" max="4115" width="14.7109375" style="257" customWidth="1"/>
    <col min="4116" max="4116" width="12.85546875" style="257" customWidth="1"/>
    <col min="4117" max="4117" width="3.28515625" style="257" customWidth="1"/>
    <col min="4118" max="4118" width="30.28515625" style="257" customWidth="1"/>
    <col min="4119" max="4119" width="5" style="257" customWidth="1"/>
    <col min="4120" max="4120" width="0" style="257" hidden="1" customWidth="1"/>
    <col min="4121" max="4121" width="14.28515625" style="257" customWidth="1"/>
    <col min="4122" max="4122" width="5.7109375" style="257" customWidth="1"/>
    <col min="4123" max="4123" width="0" style="257" hidden="1" customWidth="1"/>
    <col min="4124" max="4124" width="17.28515625" style="257" customWidth="1"/>
    <col min="4125" max="4125" width="12.7109375" style="257" customWidth="1"/>
    <col min="4126" max="4126" width="0" style="257" hidden="1" customWidth="1"/>
    <col min="4127" max="4127" width="5.28515625" style="257" customWidth="1"/>
    <col min="4128" max="4128" width="0" style="257" hidden="1" customWidth="1"/>
    <col min="4129" max="4129" width="17" style="257" customWidth="1"/>
    <col min="4130" max="4130" width="6.28515625" style="257" customWidth="1"/>
    <col min="4131" max="4131" width="0" style="257" hidden="1" customWidth="1"/>
    <col min="4132" max="4132" width="14.28515625" style="257" customWidth="1"/>
    <col min="4133" max="4133" width="7.5703125" style="257" customWidth="1"/>
    <col min="4134" max="4134" width="0" style="257" hidden="1" customWidth="1"/>
    <col min="4135" max="4136" width="14.28515625" style="257" customWidth="1"/>
    <col min="4137" max="4137" width="20.85546875" style="257" customWidth="1"/>
    <col min="4138" max="4138" width="14.42578125" style="257" customWidth="1"/>
    <col min="4139" max="4139" width="15" style="257" customWidth="1"/>
    <col min="4140" max="4140" width="2.7109375" style="257" customWidth="1"/>
    <col min="4141" max="4141" width="11.7109375" style="257" customWidth="1"/>
    <col min="4142" max="4142" width="11.5703125" style="257" customWidth="1"/>
    <col min="4143" max="4143" width="2.28515625" style="257" customWidth="1"/>
    <col min="4144" max="4144" width="41" style="257" customWidth="1"/>
    <col min="4145" max="4145" width="14.28515625" style="257" customWidth="1"/>
    <col min="4146" max="4147" width="11.5703125" style="257" customWidth="1"/>
    <col min="4148" max="4148" width="21.85546875" style="257" customWidth="1"/>
    <col min="4149" max="4340" width="11.42578125" style="257"/>
    <col min="4341" max="4341" width="21.85546875" style="257" customWidth="1"/>
    <col min="4342" max="4342" width="13.85546875" style="257" customWidth="1"/>
    <col min="4343" max="4343" width="38.7109375" style="257" customWidth="1"/>
    <col min="4344" max="4344" width="3" style="257" bestFit="1" customWidth="1"/>
    <col min="4345" max="4345" width="32.28515625" style="257" customWidth="1"/>
    <col min="4346" max="4346" width="46.28515625" style="257" customWidth="1"/>
    <col min="4347" max="4347" width="19" style="257" customWidth="1"/>
    <col min="4348" max="4348" width="0" style="257" hidden="1" customWidth="1"/>
    <col min="4349" max="4349" width="17.7109375" style="257" customWidth="1"/>
    <col min="4350" max="4350" width="0" style="257" hidden="1" customWidth="1"/>
    <col min="4351" max="4351" width="22.28515625" style="257" customWidth="1"/>
    <col min="4352" max="4352" width="5.28515625" style="257" customWidth="1"/>
    <col min="4353" max="4353" width="36.28515625" style="257" customWidth="1"/>
    <col min="4354" max="4354" width="5.7109375" style="257" customWidth="1"/>
    <col min="4355" max="4355" width="0" style="257" hidden="1" customWidth="1"/>
    <col min="4356" max="4356" width="20.7109375" style="257" customWidth="1"/>
    <col min="4357" max="4357" width="4.85546875" style="257" customWidth="1"/>
    <col min="4358" max="4358" width="0" style="257" hidden="1" customWidth="1"/>
    <col min="4359" max="4359" width="24.7109375" style="257" customWidth="1"/>
    <col min="4360" max="4360" width="12.28515625" style="257" customWidth="1"/>
    <col min="4361" max="4361" width="0" style="257" hidden="1" customWidth="1"/>
    <col min="4362" max="4362" width="3.42578125" style="257" customWidth="1"/>
    <col min="4363" max="4363" width="0" style="257" hidden="1" customWidth="1"/>
    <col min="4364" max="4364" width="17.7109375" style="257" customWidth="1"/>
    <col min="4365" max="4365" width="3.42578125" style="257" customWidth="1"/>
    <col min="4366" max="4366" width="0" style="257" hidden="1" customWidth="1"/>
    <col min="4367" max="4367" width="23.7109375" style="257" customWidth="1"/>
    <col min="4368" max="4368" width="10" style="257" customWidth="1"/>
    <col min="4369" max="4369" width="0" style="257" hidden="1" customWidth="1"/>
    <col min="4370" max="4371" width="14.7109375" style="257" customWidth="1"/>
    <col min="4372" max="4372" width="12.85546875" style="257" customWidth="1"/>
    <col min="4373" max="4373" width="3.28515625" style="257" customWidth="1"/>
    <col min="4374" max="4374" width="30.28515625" style="257" customWidth="1"/>
    <col min="4375" max="4375" width="5" style="257" customWidth="1"/>
    <col min="4376" max="4376" width="0" style="257" hidden="1" customWidth="1"/>
    <col min="4377" max="4377" width="14.28515625" style="257" customWidth="1"/>
    <col min="4378" max="4378" width="5.7109375" style="257" customWidth="1"/>
    <col min="4379" max="4379" width="0" style="257" hidden="1" customWidth="1"/>
    <col min="4380" max="4380" width="17.28515625" style="257" customWidth="1"/>
    <col min="4381" max="4381" width="12.7109375" style="257" customWidth="1"/>
    <col min="4382" max="4382" width="0" style="257" hidden="1" customWidth="1"/>
    <col min="4383" max="4383" width="5.28515625" style="257" customWidth="1"/>
    <col min="4384" max="4384" width="0" style="257" hidden="1" customWidth="1"/>
    <col min="4385" max="4385" width="17" style="257" customWidth="1"/>
    <col min="4386" max="4386" width="6.28515625" style="257" customWidth="1"/>
    <col min="4387" max="4387" width="0" style="257" hidden="1" customWidth="1"/>
    <col min="4388" max="4388" width="14.28515625" style="257" customWidth="1"/>
    <col min="4389" max="4389" width="7.5703125" style="257" customWidth="1"/>
    <col min="4390" max="4390" width="0" style="257" hidden="1" customWidth="1"/>
    <col min="4391" max="4392" width="14.28515625" style="257" customWidth="1"/>
    <col min="4393" max="4393" width="20.85546875" style="257" customWidth="1"/>
    <col min="4394" max="4394" width="14.42578125" style="257" customWidth="1"/>
    <col min="4395" max="4395" width="15" style="257" customWidth="1"/>
    <col min="4396" max="4396" width="2.7109375" style="257" customWidth="1"/>
    <col min="4397" max="4397" width="11.7109375" style="257" customWidth="1"/>
    <col min="4398" max="4398" width="11.5703125" style="257" customWidth="1"/>
    <col min="4399" max="4399" width="2.28515625" style="257" customWidth="1"/>
    <col min="4400" max="4400" width="41" style="257" customWidth="1"/>
    <col min="4401" max="4401" width="14.28515625" style="257" customWidth="1"/>
    <col min="4402" max="4403" width="11.5703125" style="257" customWidth="1"/>
    <col min="4404" max="4404" width="21.85546875" style="257" customWidth="1"/>
    <col min="4405" max="4596" width="11.42578125" style="257"/>
    <col min="4597" max="4597" width="21.85546875" style="257" customWidth="1"/>
    <col min="4598" max="4598" width="13.85546875" style="257" customWidth="1"/>
    <col min="4599" max="4599" width="38.7109375" style="257" customWidth="1"/>
    <col min="4600" max="4600" width="3" style="257" bestFit="1" customWidth="1"/>
    <col min="4601" max="4601" width="32.28515625" style="257" customWidth="1"/>
    <col min="4602" max="4602" width="46.28515625" style="257" customWidth="1"/>
    <col min="4603" max="4603" width="19" style="257" customWidth="1"/>
    <col min="4604" max="4604" width="0" style="257" hidden="1" customWidth="1"/>
    <col min="4605" max="4605" width="17.7109375" style="257" customWidth="1"/>
    <col min="4606" max="4606" width="0" style="257" hidden="1" customWidth="1"/>
    <col min="4607" max="4607" width="22.28515625" style="257" customWidth="1"/>
    <col min="4608" max="4608" width="5.28515625" style="257" customWidth="1"/>
    <col min="4609" max="4609" width="36.28515625" style="257" customWidth="1"/>
    <col min="4610" max="4610" width="5.7109375" style="257" customWidth="1"/>
    <col min="4611" max="4611" width="0" style="257" hidden="1" customWidth="1"/>
    <col min="4612" max="4612" width="20.7109375" style="257" customWidth="1"/>
    <col min="4613" max="4613" width="4.85546875" style="257" customWidth="1"/>
    <col min="4614" max="4614" width="0" style="257" hidden="1" customWidth="1"/>
    <col min="4615" max="4615" width="24.7109375" style="257" customWidth="1"/>
    <col min="4616" max="4616" width="12.28515625" style="257" customWidth="1"/>
    <col min="4617" max="4617" width="0" style="257" hidden="1" customWidth="1"/>
    <col min="4618" max="4618" width="3.42578125" style="257" customWidth="1"/>
    <col min="4619" max="4619" width="0" style="257" hidden="1" customWidth="1"/>
    <col min="4620" max="4620" width="17.7109375" style="257" customWidth="1"/>
    <col min="4621" max="4621" width="3.42578125" style="257" customWidth="1"/>
    <col min="4622" max="4622" width="0" style="257" hidden="1" customWidth="1"/>
    <col min="4623" max="4623" width="23.7109375" style="257" customWidth="1"/>
    <col min="4624" max="4624" width="10" style="257" customWidth="1"/>
    <col min="4625" max="4625" width="0" style="257" hidden="1" customWidth="1"/>
    <col min="4626" max="4627" width="14.7109375" style="257" customWidth="1"/>
    <col min="4628" max="4628" width="12.85546875" style="257" customWidth="1"/>
    <col min="4629" max="4629" width="3.28515625" style="257" customWidth="1"/>
    <col min="4630" max="4630" width="30.28515625" style="257" customWidth="1"/>
    <col min="4631" max="4631" width="5" style="257" customWidth="1"/>
    <col min="4632" max="4632" width="0" style="257" hidden="1" customWidth="1"/>
    <col min="4633" max="4633" width="14.28515625" style="257" customWidth="1"/>
    <col min="4634" max="4634" width="5.7109375" style="257" customWidth="1"/>
    <col min="4635" max="4635" width="0" style="257" hidden="1" customWidth="1"/>
    <col min="4636" max="4636" width="17.28515625" style="257" customWidth="1"/>
    <col min="4637" max="4637" width="12.7109375" style="257" customWidth="1"/>
    <col min="4638" max="4638" width="0" style="257" hidden="1" customWidth="1"/>
    <col min="4639" max="4639" width="5.28515625" style="257" customWidth="1"/>
    <col min="4640" max="4640" width="0" style="257" hidden="1" customWidth="1"/>
    <col min="4641" max="4641" width="17" style="257" customWidth="1"/>
    <col min="4642" max="4642" width="6.28515625" style="257" customWidth="1"/>
    <col min="4643" max="4643" width="0" style="257" hidden="1" customWidth="1"/>
    <col min="4644" max="4644" width="14.28515625" style="257" customWidth="1"/>
    <col min="4645" max="4645" width="7.5703125" style="257" customWidth="1"/>
    <col min="4646" max="4646" width="0" style="257" hidden="1" customWidth="1"/>
    <col min="4647" max="4648" width="14.28515625" style="257" customWidth="1"/>
    <col min="4649" max="4649" width="20.85546875" style="257" customWidth="1"/>
    <col min="4650" max="4650" width="14.42578125" style="257" customWidth="1"/>
    <col min="4651" max="4651" width="15" style="257" customWidth="1"/>
    <col min="4652" max="4652" width="2.7109375" style="257" customWidth="1"/>
    <col min="4653" max="4653" width="11.7109375" style="257" customWidth="1"/>
    <col min="4654" max="4654" width="11.5703125" style="257" customWidth="1"/>
    <col min="4655" max="4655" width="2.28515625" style="257" customWidth="1"/>
    <col min="4656" max="4656" width="41" style="257" customWidth="1"/>
    <col min="4657" max="4657" width="14.28515625" style="257" customWidth="1"/>
    <col min="4658" max="4659" width="11.5703125" style="257" customWidth="1"/>
    <col min="4660" max="4660" width="21.85546875" style="257" customWidth="1"/>
    <col min="4661" max="4852" width="11.42578125" style="257"/>
    <col min="4853" max="4853" width="21.85546875" style="257" customWidth="1"/>
    <col min="4854" max="4854" width="13.85546875" style="257" customWidth="1"/>
    <col min="4855" max="4855" width="38.7109375" style="257" customWidth="1"/>
    <col min="4856" max="4856" width="3" style="257" bestFit="1" customWidth="1"/>
    <col min="4857" max="4857" width="32.28515625" style="257" customWidth="1"/>
    <col min="4858" max="4858" width="46.28515625" style="257" customWidth="1"/>
    <col min="4859" max="4859" width="19" style="257" customWidth="1"/>
    <col min="4860" max="4860" width="0" style="257" hidden="1" customWidth="1"/>
    <col min="4861" max="4861" width="17.7109375" style="257" customWidth="1"/>
    <col min="4862" max="4862" width="0" style="257" hidden="1" customWidth="1"/>
    <col min="4863" max="4863" width="22.28515625" style="257" customWidth="1"/>
    <col min="4864" max="4864" width="5.28515625" style="257" customWidth="1"/>
    <col min="4865" max="4865" width="36.28515625" style="257" customWidth="1"/>
    <col min="4866" max="4866" width="5.7109375" style="257" customWidth="1"/>
    <col min="4867" max="4867" width="0" style="257" hidden="1" customWidth="1"/>
    <col min="4868" max="4868" width="20.7109375" style="257" customWidth="1"/>
    <col min="4869" max="4869" width="4.85546875" style="257" customWidth="1"/>
    <col min="4870" max="4870" width="0" style="257" hidden="1" customWidth="1"/>
    <col min="4871" max="4871" width="24.7109375" style="257" customWidth="1"/>
    <col min="4872" max="4872" width="12.28515625" style="257" customWidth="1"/>
    <col min="4873" max="4873" width="0" style="257" hidden="1" customWidth="1"/>
    <col min="4874" max="4874" width="3.42578125" style="257" customWidth="1"/>
    <col min="4875" max="4875" width="0" style="257" hidden="1" customWidth="1"/>
    <col min="4876" max="4876" width="17.7109375" style="257" customWidth="1"/>
    <col min="4877" max="4877" width="3.42578125" style="257" customWidth="1"/>
    <col min="4878" max="4878" width="0" style="257" hidden="1" customWidth="1"/>
    <col min="4879" max="4879" width="23.7109375" style="257" customWidth="1"/>
    <col min="4880" max="4880" width="10" style="257" customWidth="1"/>
    <col min="4881" max="4881" width="0" style="257" hidden="1" customWidth="1"/>
    <col min="4882" max="4883" width="14.7109375" style="257" customWidth="1"/>
    <col min="4884" max="4884" width="12.85546875" style="257" customWidth="1"/>
    <col min="4885" max="4885" width="3.28515625" style="257" customWidth="1"/>
    <col min="4886" max="4886" width="30.28515625" style="257" customWidth="1"/>
    <col min="4887" max="4887" width="5" style="257" customWidth="1"/>
    <col min="4888" max="4888" width="0" style="257" hidden="1" customWidth="1"/>
    <col min="4889" max="4889" width="14.28515625" style="257" customWidth="1"/>
    <col min="4890" max="4890" width="5.7109375" style="257" customWidth="1"/>
    <col min="4891" max="4891" width="0" style="257" hidden="1" customWidth="1"/>
    <col min="4892" max="4892" width="17.28515625" style="257" customWidth="1"/>
    <col min="4893" max="4893" width="12.7109375" style="257" customWidth="1"/>
    <col min="4894" max="4894" width="0" style="257" hidden="1" customWidth="1"/>
    <col min="4895" max="4895" width="5.28515625" style="257" customWidth="1"/>
    <col min="4896" max="4896" width="0" style="257" hidden="1" customWidth="1"/>
    <col min="4897" max="4897" width="17" style="257" customWidth="1"/>
    <col min="4898" max="4898" width="6.28515625" style="257" customWidth="1"/>
    <col min="4899" max="4899" width="0" style="257" hidden="1" customWidth="1"/>
    <col min="4900" max="4900" width="14.28515625" style="257" customWidth="1"/>
    <col min="4901" max="4901" width="7.5703125" style="257" customWidth="1"/>
    <col min="4902" max="4902" width="0" style="257" hidden="1" customWidth="1"/>
    <col min="4903" max="4904" width="14.28515625" style="257" customWidth="1"/>
    <col min="4905" max="4905" width="20.85546875" style="257" customWidth="1"/>
    <col min="4906" max="4906" width="14.42578125" style="257" customWidth="1"/>
    <col min="4907" max="4907" width="15" style="257" customWidth="1"/>
    <col min="4908" max="4908" width="2.7109375" style="257" customWidth="1"/>
    <col min="4909" max="4909" width="11.7109375" style="257" customWidth="1"/>
    <col min="4910" max="4910" width="11.5703125" style="257" customWidth="1"/>
    <col min="4911" max="4911" width="2.28515625" style="257" customWidth="1"/>
    <col min="4912" max="4912" width="41" style="257" customWidth="1"/>
    <col min="4913" max="4913" width="14.28515625" style="257" customWidth="1"/>
    <col min="4914" max="4915" width="11.5703125" style="257" customWidth="1"/>
    <col min="4916" max="4916" width="21.85546875" style="257" customWidth="1"/>
    <col min="4917" max="5108" width="11.42578125" style="257"/>
    <col min="5109" max="5109" width="21.85546875" style="257" customWidth="1"/>
    <col min="5110" max="5110" width="13.85546875" style="257" customWidth="1"/>
    <col min="5111" max="5111" width="38.7109375" style="257" customWidth="1"/>
    <col min="5112" max="5112" width="3" style="257" bestFit="1" customWidth="1"/>
    <col min="5113" max="5113" width="32.28515625" style="257" customWidth="1"/>
    <col min="5114" max="5114" width="46.28515625" style="257" customWidth="1"/>
    <col min="5115" max="5115" width="19" style="257" customWidth="1"/>
    <col min="5116" max="5116" width="0" style="257" hidden="1" customWidth="1"/>
    <col min="5117" max="5117" width="17.7109375" style="257" customWidth="1"/>
    <col min="5118" max="5118" width="0" style="257" hidden="1" customWidth="1"/>
    <col min="5119" max="5119" width="22.28515625" style="257" customWidth="1"/>
    <col min="5120" max="5120" width="5.28515625" style="257" customWidth="1"/>
    <col min="5121" max="5121" width="36.28515625" style="257" customWidth="1"/>
    <col min="5122" max="5122" width="5.7109375" style="257" customWidth="1"/>
    <col min="5123" max="5123" width="0" style="257" hidden="1" customWidth="1"/>
    <col min="5124" max="5124" width="20.7109375" style="257" customWidth="1"/>
    <col min="5125" max="5125" width="4.85546875" style="257" customWidth="1"/>
    <col min="5126" max="5126" width="0" style="257" hidden="1" customWidth="1"/>
    <col min="5127" max="5127" width="24.7109375" style="257" customWidth="1"/>
    <col min="5128" max="5128" width="12.28515625" style="257" customWidth="1"/>
    <col min="5129" max="5129" width="0" style="257" hidden="1" customWidth="1"/>
    <col min="5130" max="5130" width="3.42578125" style="257" customWidth="1"/>
    <col min="5131" max="5131" width="0" style="257" hidden="1" customWidth="1"/>
    <col min="5132" max="5132" width="17.7109375" style="257" customWidth="1"/>
    <col min="5133" max="5133" width="3.42578125" style="257" customWidth="1"/>
    <col min="5134" max="5134" width="0" style="257" hidden="1" customWidth="1"/>
    <col min="5135" max="5135" width="23.7109375" style="257" customWidth="1"/>
    <col min="5136" max="5136" width="10" style="257" customWidth="1"/>
    <col min="5137" max="5137" width="0" style="257" hidden="1" customWidth="1"/>
    <col min="5138" max="5139" width="14.7109375" style="257" customWidth="1"/>
    <col min="5140" max="5140" width="12.85546875" style="257" customWidth="1"/>
    <col min="5141" max="5141" width="3.28515625" style="257" customWidth="1"/>
    <col min="5142" max="5142" width="30.28515625" style="257" customWidth="1"/>
    <col min="5143" max="5143" width="5" style="257" customWidth="1"/>
    <col min="5144" max="5144" width="0" style="257" hidden="1" customWidth="1"/>
    <col min="5145" max="5145" width="14.28515625" style="257" customWidth="1"/>
    <col min="5146" max="5146" width="5.7109375" style="257" customWidth="1"/>
    <col min="5147" max="5147" width="0" style="257" hidden="1" customWidth="1"/>
    <col min="5148" max="5148" width="17.28515625" style="257" customWidth="1"/>
    <col min="5149" max="5149" width="12.7109375" style="257" customWidth="1"/>
    <col min="5150" max="5150" width="0" style="257" hidden="1" customWidth="1"/>
    <col min="5151" max="5151" width="5.28515625" style="257" customWidth="1"/>
    <col min="5152" max="5152" width="0" style="257" hidden="1" customWidth="1"/>
    <col min="5153" max="5153" width="17" style="257" customWidth="1"/>
    <col min="5154" max="5154" width="6.28515625" style="257" customWidth="1"/>
    <col min="5155" max="5155" width="0" style="257" hidden="1" customWidth="1"/>
    <col min="5156" max="5156" width="14.28515625" style="257" customWidth="1"/>
    <col min="5157" max="5157" width="7.5703125" style="257" customWidth="1"/>
    <col min="5158" max="5158" width="0" style="257" hidden="1" customWidth="1"/>
    <col min="5159" max="5160" width="14.28515625" style="257" customWidth="1"/>
    <col min="5161" max="5161" width="20.85546875" style="257" customWidth="1"/>
    <col min="5162" max="5162" width="14.42578125" style="257" customWidth="1"/>
    <col min="5163" max="5163" width="15" style="257" customWidth="1"/>
    <col min="5164" max="5164" width="2.7109375" style="257" customWidth="1"/>
    <col min="5165" max="5165" width="11.7109375" style="257" customWidth="1"/>
    <col min="5166" max="5166" width="11.5703125" style="257" customWidth="1"/>
    <col min="5167" max="5167" width="2.28515625" style="257" customWidth="1"/>
    <col min="5168" max="5168" width="41" style="257" customWidth="1"/>
    <col min="5169" max="5169" width="14.28515625" style="257" customWidth="1"/>
    <col min="5170" max="5171" width="11.5703125" style="257" customWidth="1"/>
    <col min="5172" max="5172" width="21.85546875" style="257" customWidth="1"/>
    <col min="5173" max="5364" width="11.42578125" style="257"/>
    <col min="5365" max="5365" width="21.85546875" style="257" customWidth="1"/>
    <col min="5366" max="5366" width="13.85546875" style="257" customWidth="1"/>
    <col min="5367" max="5367" width="38.7109375" style="257" customWidth="1"/>
    <col min="5368" max="5368" width="3" style="257" bestFit="1" customWidth="1"/>
    <col min="5369" max="5369" width="32.28515625" style="257" customWidth="1"/>
    <col min="5370" max="5370" width="46.28515625" style="257" customWidth="1"/>
    <col min="5371" max="5371" width="19" style="257" customWidth="1"/>
    <col min="5372" max="5372" width="0" style="257" hidden="1" customWidth="1"/>
    <col min="5373" max="5373" width="17.7109375" style="257" customWidth="1"/>
    <col min="5374" max="5374" width="0" style="257" hidden="1" customWidth="1"/>
    <col min="5375" max="5375" width="22.28515625" style="257" customWidth="1"/>
    <col min="5376" max="5376" width="5.28515625" style="257" customWidth="1"/>
    <col min="5377" max="5377" width="36.28515625" style="257" customWidth="1"/>
    <col min="5378" max="5378" width="5.7109375" style="257" customWidth="1"/>
    <col min="5379" max="5379" width="0" style="257" hidden="1" customWidth="1"/>
    <col min="5380" max="5380" width="20.7109375" style="257" customWidth="1"/>
    <col min="5381" max="5381" width="4.85546875" style="257" customWidth="1"/>
    <col min="5382" max="5382" width="0" style="257" hidden="1" customWidth="1"/>
    <col min="5383" max="5383" width="24.7109375" style="257" customWidth="1"/>
    <col min="5384" max="5384" width="12.28515625" style="257" customWidth="1"/>
    <col min="5385" max="5385" width="0" style="257" hidden="1" customWidth="1"/>
    <col min="5386" max="5386" width="3.42578125" style="257" customWidth="1"/>
    <col min="5387" max="5387" width="0" style="257" hidden="1" customWidth="1"/>
    <col min="5388" max="5388" width="17.7109375" style="257" customWidth="1"/>
    <col min="5389" max="5389" width="3.42578125" style="257" customWidth="1"/>
    <col min="5390" max="5390" width="0" style="257" hidden="1" customWidth="1"/>
    <col min="5391" max="5391" width="23.7109375" style="257" customWidth="1"/>
    <col min="5392" max="5392" width="10" style="257" customWidth="1"/>
    <col min="5393" max="5393" width="0" style="257" hidden="1" customWidth="1"/>
    <col min="5394" max="5395" width="14.7109375" style="257" customWidth="1"/>
    <col min="5396" max="5396" width="12.85546875" style="257" customWidth="1"/>
    <col min="5397" max="5397" width="3.28515625" style="257" customWidth="1"/>
    <col min="5398" max="5398" width="30.28515625" style="257" customWidth="1"/>
    <col min="5399" max="5399" width="5" style="257" customWidth="1"/>
    <col min="5400" max="5400" width="0" style="257" hidden="1" customWidth="1"/>
    <col min="5401" max="5401" width="14.28515625" style="257" customWidth="1"/>
    <col min="5402" max="5402" width="5.7109375" style="257" customWidth="1"/>
    <col min="5403" max="5403" width="0" style="257" hidden="1" customWidth="1"/>
    <col min="5404" max="5404" width="17.28515625" style="257" customWidth="1"/>
    <col min="5405" max="5405" width="12.7109375" style="257" customWidth="1"/>
    <col min="5406" max="5406" width="0" style="257" hidden="1" customWidth="1"/>
    <col min="5407" max="5407" width="5.28515625" style="257" customWidth="1"/>
    <col min="5408" max="5408" width="0" style="257" hidden="1" customWidth="1"/>
    <col min="5409" max="5409" width="17" style="257" customWidth="1"/>
    <col min="5410" max="5410" width="6.28515625" style="257" customWidth="1"/>
    <col min="5411" max="5411" width="0" style="257" hidden="1" customWidth="1"/>
    <col min="5412" max="5412" width="14.28515625" style="257" customWidth="1"/>
    <col min="5413" max="5413" width="7.5703125" style="257" customWidth="1"/>
    <col min="5414" max="5414" width="0" style="257" hidden="1" customWidth="1"/>
    <col min="5415" max="5416" width="14.28515625" style="257" customWidth="1"/>
    <col min="5417" max="5417" width="20.85546875" style="257" customWidth="1"/>
    <col min="5418" max="5418" width="14.42578125" style="257" customWidth="1"/>
    <col min="5419" max="5419" width="15" style="257" customWidth="1"/>
    <col min="5420" max="5420" width="2.7109375" style="257" customWidth="1"/>
    <col min="5421" max="5421" width="11.7109375" style="257" customWidth="1"/>
    <col min="5422" max="5422" width="11.5703125" style="257" customWidth="1"/>
    <col min="5423" max="5423" width="2.28515625" style="257" customWidth="1"/>
    <col min="5424" max="5424" width="41" style="257" customWidth="1"/>
    <col min="5425" max="5425" width="14.28515625" style="257" customWidth="1"/>
    <col min="5426" max="5427" width="11.5703125" style="257" customWidth="1"/>
    <col min="5428" max="5428" width="21.85546875" style="257" customWidth="1"/>
    <col min="5429" max="5620" width="11.42578125" style="257"/>
    <col min="5621" max="5621" width="21.85546875" style="257" customWidth="1"/>
    <col min="5622" max="5622" width="13.85546875" style="257" customWidth="1"/>
    <col min="5623" max="5623" width="38.7109375" style="257" customWidth="1"/>
    <col min="5624" max="5624" width="3" style="257" bestFit="1" customWidth="1"/>
    <col min="5625" max="5625" width="32.28515625" style="257" customWidth="1"/>
    <col min="5626" max="5626" width="46.28515625" style="257" customWidth="1"/>
    <col min="5627" max="5627" width="19" style="257" customWidth="1"/>
    <col min="5628" max="5628" width="0" style="257" hidden="1" customWidth="1"/>
    <col min="5629" max="5629" width="17.7109375" style="257" customWidth="1"/>
    <col min="5630" max="5630" width="0" style="257" hidden="1" customWidth="1"/>
    <col min="5631" max="5631" width="22.28515625" style="257" customWidth="1"/>
    <col min="5632" max="5632" width="5.28515625" style="257" customWidth="1"/>
    <col min="5633" max="5633" width="36.28515625" style="257" customWidth="1"/>
    <col min="5634" max="5634" width="5.7109375" style="257" customWidth="1"/>
    <col min="5635" max="5635" width="0" style="257" hidden="1" customWidth="1"/>
    <col min="5636" max="5636" width="20.7109375" style="257" customWidth="1"/>
    <col min="5637" max="5637" width="4.85546875" style="257" customWidth="1"/>
    <col min="5638" max="5638" width="0" style="257" hidden="1" customWidth="1"/>
    <col min="5639" max="5639" width="24.7109375" style="257" customWidth="1"/>
    <col min="5640" max="5640" width="12.28515625" style="257" customWidth="1"/>
    <col min="5641" max="5641" width="0" style="257" hidden="1" customWidth="1"/>
    <col min="5642" max="5642" width="3.42578125" style="257" customWidth="1"/>
    <col min="5643" max="5643" width="0" style="257" hidden="1" customWidth="1"/>
    <col min="5644" max="5644" width="17.7109375" style="257" customWidth="1"/>
    <col min="5645" max="5645" width="3.42578125" style="257" customWidth="1"/>
    <col min="5646" max="5646" width="0" style="257" hidden="1" customWidth="1"/>
    <col min="5647" max="5647" width="23.7109375" style="257" customWidth="1"/>
    <col min="5648" max="5648" width="10" style="257" customWidth="1"/>
    <col min="5649" max="5649" width="0" style="257" hidden="1" customWidth="1"/>
    <col min="5650" max="5651" width="14.7109375" style="257" customWidth="1"/>
    <col min="5652" max="5652" width="12.85546875" style="257" customWidth="1"/>
    <col min="5653" max="5653" width="3.28515625" style="257" customWidth="1"/>
    <col min="5654" max="5654" width="30.28515625" style="257" customWidth="1"/>
    <col min="5655" max="5655" width="5" style="257" customWidth="1"/>
    <col min="5656" max="5656" width="0" style="257" hidden="1" customWidth="1"/>
    <col min="5657" max="5657" width="14.28515625" style="257" customWidth="1"/>
    <col min="5658" max="5658" width="5.7109375" style="257" customWidth="1"/>
    <col min="5659" max="5659" width="0" style="257" hidden="1" customWidth="1"/>
    <col min="5660" max="5660" width="17.28515625" style="257" customWidth="1"/>
    <col min="5661" max="5661" width="12.7109375" style="257" customWidth="1"/>
    <col min="5662" max="5662" width="0" style="257" hidden="1" customWidth="1"/>
    <col min="5663" max="5663" width="5.28515625" style="257" customWidth="1"/>
    <col min="5664" max="5664" width="0" style="257" hidden="1" customWidth="1"/>
    <col min="5665" max="5665" width="17" style="257" customWidth="1"/>
    <col min="5666" max="5666" width="6.28515625" style="257" customWidth="1"/>
    <col min="5667" max="5667" width="0" style="257" hidden="1" customWidth="1"/>
    <col min="5668" max="5668" width="14.28515625" style="257" customWidth="1"/>
    <col min="5669" max="5669" width="7.5703125" style="257" customWidth="1"/>
    <col min="5670" max="5670" width="0" style="257" hidden="1" customWidth="1"/>
    <col min="5671" max="5672" width="14.28515625" style="257" customWidth="1"/>
    <col min="5673" max="5673" width="20.85546875" style="257" customWidth="1"/>
    <col min="5674" max="5674" width="14.42578125" style="257" customWidth="1"/>
    <col min="5675" max="5675" width="15" style="257" customWidth="1"/>
    <col min="5676" max="5676" width="2.7109375" style="257" customWidth="1"/>
    <col min="5677" max="5677" width="11.7109375" style="257" customWidth="1"/>
    <col min="5678" max="5678" width="11.5703125" style="257" customWidth="1"/>
    <col min="5679" max="5679" width="2.28515625" style="257" customWidth="1"/>
    <col min="5680" max="5680" width="41" style="257" customWidth="1"/>
    <col min="5681" max="5681" width="14.28515625" style="257" customWidth="1"/>
    <col min="5682" max="5683" width="11.5703125" style="257" customWidth="1"/>
    <col min="5684" max="5684" width="21.85546875" style="257" customWidth="1"/>
    <col min="5685" max="5876" width="11.42578125" style="257"/>
    <col min="5877" max="5877" width="21.85546875" style="257" customWidth="1"/>
    <col min="5878" max="5878" width="13.85546875" style="257" customWidth="1"/>
    <col min="5879" max="5879" width="38.7109375" style="257" customWidth="1"/>
    <col min="5880" max="5880" width="3" style="257" bestFit="1" customWidth="1"/>
    <col min="5881" max="5881" width="32.28515625" style="257" customWidth="1"/>
    <col min="5882" max="5882" width="46.28515625" style="257" customWidth="1"/>
    <col min="5883" max="5883" width="19" style="257" customWidth="1"/>
    <col min="5884" max="5884" width="0" style="257" hidden="1" customWidth="1"/>
    <col min="5885" max="5885" width="17.7109375" style="257" customWidth="1"/>
    <col min="5886" max="5886" width="0" style="257" hidden="1" customWidth="1"/>
    <col min="5887" max="5887" width="22.28515625" style="257" customWidth="1"/>
    <col min="5888" max="5888" width="5.28515625" style="257" customWidth="1"/>
    <col min="5889" max="5889" width="36.28515625" style="257" customWidth="1"/>
    <col min="5890" max="5890" width="5.7109375" style="257" customWidth="1"/>
    <col min="5891" max="5891" width="0" style="257" hidden="1" customWidth="1"/>
    <col min="5892" max="5892" width="20.7109375" style="257" customWidth="1"/>
    <col min="5893" max="5893" width="4.85546875" style="257" customWidth="1"/>
    <col min="5894" max="5894" width="0" style="257" hidden="1" customWidth="1"/>
    <col min="5895" max="5895" width="24.7109375" style="257" customWidth="1"/>
    <col min="5896" max="5896" width="12.28515625" style="257" customWidth="1"/>
    <col min="5897" max="5897" width="0" style="257" hidden="1" customWidth="1"/>
    <col min="5898" max="5898" width="3.42578125" style="257" customWidth="1"/>
    <col min="5899" max="5899" width="0" style="257" hidden="1" customWidth="1"/>
    <col min="5900" max="5900" width="17.7109375" style="257" customWidth="1"/>
    <col min="5901" max="5901" width="3.42578125" style="257" customWidth="1"/>
    <col min="5902" max="5902" width="0" style="257" hidden="1" customWidth="1"/>
    <col min="5903" max="5903" width="23.7109375" style="257" customWidth="1"/>
    <col min="5904" max="5904" width="10" style="257" customWidth="1"/>
    <col min="5905" max="5905" width="0" style="257" hidden="1" customWidth="1"/>
    <col min="5906" max="5907" width="14.7109375" style="257" customWidth="1"/>
    <col min="5908" max="5908" width="12.85546875" style="257" customWidth="1"/>
    <col min="5909" max="5909" width="3.28515625" style="257" customWidth="1"/>
    <col min="5910" max="5910" width="30.28515625" style="257" customWidth="1"/>
    <col min="5911" max="5911" width="5" style="257" customWidth="1"/>
    <col min="5912" max="5912" width="0" style="257" hidden="1" customWidth="1"/>
    <col min="5913" max="5913" width="14.28515625" style="257" customWidth="1"/>
    <col min="5914" max="5914" width="5.7109375" style="257" customWidth="1"/>
    <col min="5915" max="5915" width="0" style="257" hidden="1" customWidth="1"/>
    <col min="5916" max="5916" width="17.28515625" style="257" customWidth="1"/>
    <col min="5917" max="5917" width="12.7109375" style="257" customWidth="1"/>
    <col min="5918" max="5918" width="0" style="257" hidden="1" customWidth="1"/>
    <col min="5919" max="5919" width="5.28515625" style="257" customWidth="1"/>
    <col min="5920" max="5920" width="0" style="257" hidden="1" customWidth="1"/>
    <col min="5921" max="5921" width="17" style="257" customWidth="1"/>
    <col min="5922" max="5922" width="6.28515625" style="257" customWidth="1"/>
    <col min="5923" max="5923" width="0" style="257" hidden="1" customWidth="1"/>
    <col min="5924" max="5924" width="14.28515625" style="257" customWidth="1"/>
    <col min="5925" max="5925" width="7.5703125" style="257" customWidth="1"/>
    <col min="5926" max="5926" width="0" style="257" hidden="1" customWidth="1"/>
    <col min="5927" max="5928" width="14.28515625" style="257" customWidth="1"/>
    <col min="5929" max="5929" width="20.85546875" style="257" customWidth="1"/>
    <col min="5930" max="5930" width="14.42578125" style="257" customWidth="1"/>
    <col min="5931" max="5931" width="15" style="257" customWidth="1"/>
    <col min="5932" max="5932" width="2.7109375" style="257" customWidth="1"/>
    <col min="5933" max="5933" width="11.7109375" style="257" customWidth="1"/>
    <col min="5934" max="5934" width="11.5703125" style="257" customWidth="1"/>
    <col min="5935" max="5935" width="2.28515625" style="257" customWidth="1"/>
    <col min="5936" max="5936" width="41" style="257" customWidth="1"/>
    <col min="5937" max="5937" width="14.28515625" style="257" customWidth="1"/>
    <col min="5938" max="5939" width="11.5703125" style="257" customWidth="1"/>
    <col min="5940" max="5940" width="21.85546875" style="257" customWidth="1"/>
    <col min="5941" max="6132" width="11.42578125" style="257"/>
    <col min="6133" max="6133" width="21.85546875" style="257" customWidth="1"/>
    <col min="6134" max="6134" width="13.85546875" style="257" customWidth="1"/>
    <col min="6135" max="6135" width="38.7109375" style="257" customWidth="1"/>
    <col min="6136" max="6136" width="3" style="257" bestFit="1" customWidth="1"/>
    <col min="6137" max="6137" width="32.28515625" style="257" customWidth="1"/>
    <col min="6138" max="6138" width="46.28515625" style="257" customWidth="1"/>
    <col min="6139" max="6139" width="19" style="257" customWidth="1"/>
    <col min="6140" max="6140" width="0" style="257" hidden="1" customWidth="1"/>
    <col min="6141" max="6141" width="17.7109375" style="257" customWidth="1"/>
    <col min="6142" max="6142" width="0" style="257" hidden="1" customWidth="1"/>
    <col min="6143" max="6143" width="22.28515625" style="257" customWidth="1"/>
    <col min="6144" max="6144" width="5.28515625" style="257" customWidth="1"/>
    <col min="6145" max="6145" width="36.28515625" style="257" customWidth="1"/>
    <col min="6146" max="6146" width="5.7109375" style="257" customWidth="1"/>
    <col min="6147" max="6147" width="0" style="257" hidden="1" customWidth="1"/>
    <col min="6148" max="6148" width="20.7109375" style="257" customWidth="1"/>
    <col min="6149" max="6149" width="4.85546875" style="257" customWidth="1"/>
    <col min="6150" max="6150" width="0" style="257" hidden="1" customWidth="1"/>
    <col min="6151" max="6151" width="24.7109375" style="257" customWidth="1"/>
    <col min="6152" max="6152" width="12.28515625" style="257" customWidth="1"/>
    <col min="6153" max="6153" width="0" style="257" hidden="1" customWidth="1"/>
    <col min="6154" max="6154" width="3.42578125" style="257" customWidth="1"/>
    <col min="6155" max="6155" width="0" style="257" hidden="1" customWidth="1"/>
    <col min="6156" max="6156" width="17.7109375" style="257" customWidth="1"/>
    <col min="6157" max="6157" width="3.42578125" style="257" customWidth="1"/>
    <col min="6158" max="6158" width="0" style="257" hidden="1" customWidth="1"/>
    <col min="6159" max="6159" width="23.7109375" style="257" customWidth="1"/>
    <col min="6160" max="6160" width="10" style="257" customWidth="1"/>
    <col min="6161" max="6161" width="0" style="257" hidden="1" customWidth="1"/>
    <col min="6162" max="6163" width="14.7109375" style="257" customWidth="1"/>
    <col min="6164" max="6164" width="12.85546875" style="257" customWidth="1"/>
    <col min="6165" max="6165" width="3.28515625" style="257" customWidth="1"/>
    <col min="6166" max="6166" width="30.28515625" style="257" customWidth="1"/>
    <col min="6167" max="6167" width="5" style="257" customWidth="1"/>
    <col min="6168" max="6168" width="0" style="257" hidden="1" customWidth="1"/>
    <col min="6169" max="6169" width="14.28515625" style="257" customWidth="1"/>
    <col min="6170" max="6170" width="5.7109375" style="257" customWidth="1"/>
    <col min="6171" max="6171" width="0" style="257" hidden="1" customWidth="1"/>
    <col min="6172" max="6172" width="17.28515625" style="257" customWidth="1"/>
    <col min="6173" max="6173" width="12.7109375" style="257" customWidth="1"/>
    <col min="6174" max="6174" width="0" style="257" hidden="1" customWidth="1"/>
    <col min="6175" max="6175" width="5.28515625" style="257" customWidth="1"/>
    <col min="6176" max="6176" width="0" style="257" hidden="1" customWidth="1"/>
    <col min="6177" max="6177" width="17" style="257" customWidth="1"/>
    <col min="6178" max="6178" width="6.28515625" style="257" customWidth="1"/>
    <col min="6179" max="6179" width="0" style="257" hidden="1" customWidth="1"/>
    <col min="6180" max="6180" width="14.28515625" style="257" customWidth="1"/>
    <col min="6181" max="6181" width="7.5703125" style="257" customWidth="1"/>
    <col min="6182" max="6182" width="0" style="257" hidden="1" customWidth="1"/>
    <col min="6183" max="6184" width="14.28515625" style="257" customWidth="1"/>
    <col min="6185" max="6185" width="20.85546875" style="257" customWidth="1"/>
    <col min="6186" max="6186" width="14.42578125" style="257" customWidth="1"/>
    <col min="6187" max="6187" width="15" style="257" customWidth="1"/>
    <col min="6188" max="6188" width="2.7109375" style="257" customWidth="1"/>
    <col min="6189" max="6189" width="11.7109375" style="257" customWidth="1"/>
    <col min="6190" max="6190" width="11.5703125" style="257" customWidth="1"/>
    <col min="6191" max="6191" width="2.28515625" style="257" customWidth="1"/>
    <col min="6192" max="6192" width="41" style="257" customWidth="1"/>
    <col min="6193" max="6193" width="14.28515625" style="257" customWidth="1"/>
    <col min="6194" max="6195" width="11.5703125" style="257" customWidth="1"/>
    <col min="6196" max="6196" width="21.85546875" style="257" customWidth="1"/>
    <col min="6197" max="6388" width="11.42578125" style="257"/>
    <col min="6389" max="6389" width="21.85546875" style="257" customWidth="1"/>
    <col min="6390" max="6390" width="13.85546875" style="257" customWidth="1"/>
    <col min="6391" max="6391" width="38.7109375" style="257" customWidth="1"/>
    <col min="6392" max="6392" width="3" style="257" bestFit="1" customWidth="1"/>
    <col min="6393" max="6393" width="32.28515625" style="257" customWidth="1"/>
    <col min="6394" max="6394" width="46.28515625" style="257" customWidth="1"/>
    <col min="6395" max="6395" width="19" style="257" customWidth="1"/>
    <col min="6396" max="6396" width="0" style="257" hidden="1" customWidth="1"/>
    <col min="6397" max="6397" width="17.7109375" style="257" customWidth="1"/>
    <col min="6398" max="6398" width="0" style="257" hidden="1" customWidth="1"/>
    <col min="6399" max="6399" width="22.28515625" style="257" customWidth="1"/>
    <col min="6400" max="6400" width="5.28515625" style="257" customWidth="1"/>
    <col min="6401" max="6401" width="36.28515625" style="257" customWidth="1"/>
    <col min="6402" max="6402" width="5.7109375" style="257" customWidth="1"/>
    <col min="6403" max="6403" width="0" style="257" hidden="1" customWidth="1"/>
    <col min="6404" max="6404" width="20.7109375" style="257" customWidth="1"/>
    <col min="6405" max="6405" width="4.85546875" style="257" customWidth="1"/>
    <col min="6406" max="6406" width="0" style="257" hidden="1" customWidth="1"/>
    <col min="6407" max="6407" width="24.7109375" style="257" customWidth="1"/>
    <col min="6408" max="6408" width="12.28515625" style="257" customWidth="1"/>
    <col min="6409" max="6409" width="0" style="257" hidden="1" customWidth="1"/>
    <col min="6410" max="6410" width="3.42578125" style="257" customWidth="1"/>
    <col min="6411" max="6411" width="0" style="257" hidden="1" customWidth="1"/>
    <col min="6412" max="6412" width="17.7109375" style="257" customWidth="1"/>
    <col min="6413" max="6413" width="3.42578125" style="257" customWidth="1"/>
    <col min="6414" max="6414" width="0" style="257" hidden="1" customWidth="1"/>
    <col min="6415" max="6415" width="23.7109375" style="257" customWidth="1"/>
    <col min="6416" max="6416" width="10" style="257" customWidth="1"/>
    <col min="6417" max="6417" width="0" style="257" hidden="1" customWidth="1"/>
    <col min="6418" max="6419" width="14.7109375" style="257" customWidth="1"/>
    <col min="6420" max="6420" width="12.85546875" style="257" customWidth="1"/>
    <col min="6421" max="6421" width="3.28515625" style="257" customWidth="1"/>
    <col min="6422" max="6422" width="30.28515625" style="257" customWidth="1"/>
    <col min="6423" max="6423" width="5" style="257" customWidth="1"/>
    <col min="6424" max="6424" width="0" style="257" hidden="1" customWidth="1"/>
    <col min="6425" max="6425" width="14.28515625" style="257" customWidth="1"/>
    <col min="6426" max="6426" width="5.7109375" style="257" customWidth="1"/>
    <col min="6427" max="6427" width="0" style="257" hidden="1" customWidth="1"/>
    <col min="6428" max="6428" width="17.28515625" style="257" customWidth="1"/>
    <col min="6429" max="6429" width="12.7109375" style="257" customWidth="1"/>
    <col min="6430" max="6430" width="0" style="257" hidden="1" customWidth="1"/>
    <col min="6431" max="6431" width="5.28515625" style="257" customWidth="1"/>
    <col min="6432" max="6432" width="0" style="257" hidden="1" customWidth="1"/>
    <col min="6433" max="6433" width="17" style="257" customWidth="1"/>
    <col min="6434" max="6434" width="6.28515625" style="257" customWidth="1"/>
    <col min="6435" max="6435" width="0" style="257" hidden="1" customWidth="1"/>
    <col min="6436" max="6436" width="14.28515625" style="257" customWidth="1"/>
    <col min="6437" max="6437" width="7.5703125" style="257" customWidth="1"/>
    <col min="6438" max="6438" width="0" style="257" hidden="1" customWidth="1"/>
    <col min="6439" max="6440" width="14.28515625" style="257" customWidth="1"/>
    <col min="6441" max="6441" width="20.85546875" style="257" customWidth="1"/>
    <col min="6442" max="6442" width="14.42578125" style="257" customWidth="1"/>
    <col min="6443" max="6443" width="15" style="257" customWidth="1"/>
    <col min="6444" max="6444" width="2.7109375" style="257" customWidth="1"/>
    <col min="6445" max="6445" width="11.7109375" style="257" customWidth="1"/>
    <col min="6446" max="6446" width="11.5703125" style="257" customWidth="1"/>
    <col min="6447" max="6447" width="2.28515625" style="257" customWidth="1"/>
    <col min="6448" max="6448" width="41" style="257" customWidth="1"/>
    <col min="6449" max="6449" width="14.28515625" style="257" customWidth="1"/>
    <col min="6450" max="6451" width="11.5703125" style="257" customWidth="1"/>
    <col min="6452" max="6452" width="21.85546875" style="257" customWidth="1"/>
    <col min="6453" max="6644" width="11.42578125" style="257"/>
    <col min="6645" max="6645" width="21.85546875" style="257" customWidth="1"/>
    <col min="6646" max="6646" width="13.85546875" style="257" customWidth="1"/>
    <col min="6647" max="6647" width="38.7109375" style="257" customWidth="1"/>
    <col min="6648" max="6648" width="3" style="257" bestFit="1" customWidth="1"/>
    <col min="6649" max="6649" width="32.28515625" style="257" customWidth="1"/>
    <col min="6650" max="6650" width="46.28515625" style="257" customWidth="1"/>
    <col min="6651" max="6651" width="19" style="257" customWidth="1"/>
    <col min="6652" max="6652" width="0" style="257" hidden="1" customWidth="1"/>
    <col min="6653" max="6653" width="17.7109375" style="257" customWidth="1"/>
    <col min="6654" max="6654" width="0" style="257" hidden="1" customWidth="1"/>
    <col min="6655" max="6655" width="22.28515625" style="257" customWidth="1"/>
    <col min="6656" max="6656" width="5.28515625" style="257" customWidth="1"/>
    <col min="6657" max="6657" width="36.28515625" style="257" customWidth="1"/>
    <col min="6658" max="6658" width="5.7109375" style="257" customWidth="1"/>
    <col min="6659" max="6659" width="0" style="257" hidden="1" customWidth="1"/>
    <col min="6660" max="6660" width="20.7109375" style="257" customWidth="1"/>
    <col min="6661" max="6661" width="4.85546875" style="257" customWidth="1"/>
    <col min="6662" max="6662" width="0" style="257" hidden="1" customWidth="1"/>
    <col min="6663" max="6663" width="24.7109375" style="257" customWidth="1"/>
    <col min="6664" max="6664" width="12.28515625" style="257" customWidth="1"/>
    <col min="6665" max="6665" width="0" style="257" hidden="1" customWidth="1"/>
    <col min="6666" max="6666" width="3.42578125" style="257" customWidth="1"/>
    <col min="6667" max="6667" width="0" style="257" hidden="1" customWidth="1"/>
    <col min="6668" max="6668" width="17.7109375" style="257" customWidth="1"/>
    <col min="6669" max="6669" width="3.42578125" style="257" customWidth="1"/>
    <col min="6670" max="6670" width="0" style="257" hidden="1" customWidth="1"/>
    <col min="6671" max="6671" width="23.7109375" style="257" customWidth="1"/>
    <col min="6672" max="6672" width="10" style="257" customWidth="1"/>
    <col min="6673" max="6673" width="0" style="257" hidden="1" customWidth="1"/>
    <col min="6674" max="6675" width="14.7109375" style="257" customWidth="1"/>
    <col min="6676" max="6676" width="12.85546875" style="257" customWidth="1"/>
    <col min="6677" max="6677" width="3.28515625" style="257" customWidth="1"/>
    <col min="6678" max="6678" width="30.28515625" style="257" customWidth="1"/>
    <col min="6679" max="6679" width="5" style="257" customWidth="1"/>
    <col min="6680" max="6680" width="0" style="257" hidden="1" customWidth="1"/>
    <col min="6681" max="6681" width="14.28515625" style="257" customWidth="1"/>
    <col min="6682" max="6682" width="5.7109375" style="257" customWidth="1"/>
    <col min="6683" max="6683" width="0" style="257" hidden="1" customWidth="1"/>
    <col min="6684" max="6684" width="17.28515625" style="257" customWidth="1"/>
    <col min="6685" max="6685" width="12.7109375" style="257" customWidth="1"/>
    <col min="6686" max="6686" width="0" style="257" hidden="1" customWidth="1"/>
    <col min="6687" max="6687" width="5.28515625" style="257" customWidth="1"/>
    <col min="6688" max="6688" width="0" style="257" hidden="1" customWidth="1"/>
    <col min="6689" max="6689" width="17" style="257" customWidth="1"/>
    <col min="6690" max="6690" width="6.28515625" style="257" customWidth="1"/>
    <col min="6691" max="6691" width="0" style="257" hidden="1" customWidth="1"/>
    <col min="6692" max="6692" width="14.28515625" style="257" customWidth="1"/>
    <col min="6693" max="6693" width="7.5703125" style="257" customWidth="1"/>
    <col min="6694" max="6694" width="0" style="257" hidden="1" customWidth="1"/>
    <col min="6695" max="6696" width="14.28515625" style="257" customWidth="1"/>
    <col min="6697" max="6697" width="20.85546875" style="257" customWidth="1"/>
    <col min="6698" max="6698" width="14.42578125" style="257" customWidth="1"/>
    <col min="6699" max="6699" width="15" style="257" customWidth="1"/>
    <col min="6700" max="6700" width="2.7109375" style="257" customWidth="1"/>
    <col min="6701" max="6701" width="11.7109375" style="257" customWidth="1"/>
    <col min="6702" max="6702" width="11.5703125" style="257" customWidth="1"/>
    <col min="6703" max="6703" width="2.28515625" style="257" customWidth="1"/>
    <col min="6704" max="6704" width="41" style="257" customWidth="1"/>
    <col min="6705" max="6705" width="14.28515625" style="257" customWidth="1"/>
    <col min="6706" max="6707" width="11.5703125" style="257" customWidth="1"/>
    <col min="6708" max="6708" width="21.85546875" style="257" customWidth="1"/>
    <col min="6709" max="6900" width="11.42578125" style="257"/>
    <col min="6901" max="6901" width="21.85546875" style="257" customWidth="1"/>
    <col min="6902" max="6902" width="13.85546875" style="257" customWidth="1"/>
    <col min="6903" max="6903" width="38.7109375" style="257" customWidth="1"/>
    <col min="6904" max="6904" width="3" style="257" bestFit="1" customWidth="1"/>
    <col min="6905" max="6905" width="32.28515625" style="257" customWidth="1"/>
    <col min="6906" max="6906" width="46.28515625" style="257" customWidth="1"/>
    <col min="6907" max="6907" width="19" style="257" customWidth="1"/>
    <col min="6908" max="6908" width="0" style="257" hidden="1" customWidth="1"/>
    <col min="6909" max="6909" width="17.7109375" style="257" customWidth="1"/>
    <col min="6910" max="6910" width="0" style="257" hidden="1" customWidth="1"/>
    <col min="6911" max="6911" width="22.28515625" style="257" customWidth="1"/>
    <col min="6912" max="6912" width="5.28515625" style="257" customWidth="1"/>
    <col min="6913" max="6913" width="36.28515625" style="257" customWidth="1"/>
    <col min="6914" max="6914" width="5.7109375" style="257" customWidth="1"/>
    <col min="6915" max="6915" width="0" style="257" hidden="1" customWidth="1"/>
    <col min="6916" max="6916" width="20.7109375" style="257" customWidth="1"/>
    <col min="6917" max="6917" width="4.85546875" style="257" customWidth="1"/>
    <col min="6918" max="6918" width="0" style="257" hidden="1" customWidth="1"/>
    <col min="6919" max="6919" width="24.7109375" style="257" customWidth="1"/>
    <col min="6920" max="6920" width="12.28515625" style="257" customWidth="1"/>
    <col min="6921" max="6921" width="0" style="257" hidden="1" customWidth="1"/>
    <col min="6922" max="6922" width="3.42578125" style="257" customWidth="1"/>
    <col min="6923" max="6923" width="0" style="257" hidden="1" customWidth="1"/>
    <col min="6924" max="6924" width="17.7109375" style="257" customWidth="1"/>
    <col min="6925" max="6925" width="3.42578125" style="257" customWidth="1"/>
    <col min="6926" max="6926" width="0" style="257" hidden="1" customWidth="1"/>
    <col min="6927" max="6927" width="23.7109375" style="257" customWidth="1"/>
    <col min="6928" max="6928" width="10" style="257" customWidth="1"/>
    <col min="6929" max="6929" width="0" style="257" hidden="1" customWidth="1"/>
    <col min="6930" max="6931" width="14.7109375" style="257" customWidth="1"/>
    <col min="6932" max="6932" width="12.85546875" style="257" customWidth="1"/>
    <col min="6933" max="6933" width="3.28515625" style="257" customWidth="1"/>
    <col min="6934" max="6934" width="30.28515625" style="257" customWidth="1"/>
    <col min="6935" max="6935" width="5" style="257" customWidth="1"/>
    <col min="6936" max="6936" width="0" style="257" hidden="1" customWidth="1"/>
    <col min="6937" max="6937" width="14.28515625" style="257" customWidth="1"/>
    <col min="6938" max="6938" width="5.7109375" style="257" customWidth="1"/>
    <col min="6939" max="6939" width="0" style="257" hidden="1" customWidth="1"/>
    <col min="6940" max="6940" width="17.28515625" style="257" customWidth="1"/>
    <col min="6941" max="6941" width="12.7109375" style="257" customWidth="1"/>
    <col min="6942" max="6942" width="0" style="257" hidden="1" customWidth="1"/>
    <col min="6943" max="6943" width="5.28515625" style="257" customWidth="1"/>
    <col min="6944" max="6944" width="0" style="257" hidden="1" customWidth="1"/>
    <col min="6945" max="6945" width="17" style="257" customWidth="1"/>
    <col min="6946" max="6946" width="6.28515625" style="257" customWidth="1"/>
    <col min="6947" max="6947" width="0" style="257" hidden="1" customWidth="1"/>
    <col min="6948" max="6948" width="14.28515625" style="257" customWidth="1"/>
    <col min="6949" max="6949" width="7.5703125" style="257" customWidth="1"/>
    <col min="6950" max="6950" width="0" style="257" hidden="1" customWidth="1"/>
    <col min="6951" max="6952" width="14.28515625" style="257" customWidth="1"/>
    <col min="6953" max="6953" width="20.85546875" style="257" customWidth="1"/>
    <col min="6954" max="6954" width="14.42578125" style="257" customWidth="1"/>
    <col min="6955" max="6955" width="15" style="257" customWidth="1"/>
    <col min="6956" max="6956" width="2.7109375" style="257" customWidth="1"/>
    <col min="6957" max="6957" width="11.7109375" style="257" customWidth="1"/>
    <col min="6958" max="6958" width="11.5703125" style="257" customWidth="1"/>
    <col min="6959" max="6959" width="2.28515625" style="257" customWidth="1"/>
    <col min="6960" max="6960" width="41" style="257" customWidth="1"/>
    <col min="6961" max="6961" width="14.28515625" style="257" customWidth="1"/>
    <col min="6962" max="6963" width="11.5703125" style="257" customWidth="1"/>
    <col min="6964" max="6964" width="21.85546875" style="257" customWidth="1"/>
    <col min="6965" max="7156" width="11.42578125" style="257"/>
    <col min="7157" max="7157" width="21.85546875" style="257" customWidth="1"/>
    <col min="7158" max="7158" width="13.85546875" style="257" customWidth="1"/>
    <col min="7159" max="7159" width="38.7109375" style="257" customWidth="1"/>
    <col min="7160" max="7160" width="3" style="257" bestFit="1" customWidth="1"/>
    <col min="7161" max="7161" width="32.28515625" style="257" customWidth="1"/>
    <col min="7162" max="7162" width="46.28515625" style="257" customWidth="1"/>
    <col min="7163" max="7163" width="19" style="257" customWidth="1"/>
    <col min="7164" max="7164" width="0" style="257" hidden="1" customWidth="1"/>
    <col min="7165" max="7165" width="17.7109375" style="257" customWidth="1"/>
    <col min="7166" max="7166" width="0" style="257" hidden="1" customWidth="1"/>
    <col min="7167" max="7167" width="22.28515625" style="257" customWidth="1"/>
    <col min="7168" max="7168" width="5.28515625" style="257" customWidth="1"/>
    <col min="7169" max="7169" width="36.28515625" style="257" customWidth="1"/>
    <col min="7170" max="7170" width="5.7109375" style="257" customWidth="1"/>
    <col min="7171" max="7171" width="0" style="257" hidden="1" customWidth="1"/>
    <col min="7172" max="7172" width="20.7109375" style="257" customWidth="1"/>
    <col min="7173" max="7173" width="4.85546875" style="257" customWidth="1"/>
    <col min="7174" max="7174" width="0" style="257" hidden="1" customWidth="1"/>
    <col min="7175" max="7175" width="24.7109375" style="257" customWidth="1"/>
    <col min="7176" max="7176" width="12.28515625" style="257" customWidth="1"/>
    <col min="7177" max="7177" width="0" style="257" hidden="1" customWidth="1"/>
    <col min="7178" max="7178" width="3.42578125" style="257" customWidth="1"/>
    <col min="7179" max="7179" width="0" style="257" hidden="1" customWidth="1"/>
    <col min="7180" max="7180" width="17.7109375" style="257" customWidth="1"/>
    <col min="7181" max="7181" width="3.42578125" style="257" customWidth="1"/>
    <col min="7182" max="7182" width="0" style="257" hidden="1" customWidth="1"/>
    <col min="7183" max="7183" width="23.7109375" style="257" customWidth="1"/>
    <col min="7184" max="7184" width="10" style="257" customWidth="1"/>
    <col min="7185" max="7185" width="0" style="257" hidden="1" customWidth="1"/>
    <col min="7186" max="7187" width="14.7109375" style="257" customWidth="1"/>
    <col min="7188" max="7188" width="12.85546875" style="257" customWidth="1"/>
    <col min="7189" max="7189" width="3.28515625" style="257" customWidth="1"/>
    <col min="7190" max="7190" width="30.28515625" style="257" customWidth="1"/>
    <col min="7191" max="7191" width="5" style="257" customWidth="1"/>
    <col min="7192" max="7192" width="0" style="257" hidden="1" customWidth="1"/>
    <col min="7193" max="7193" width="14.28515625" style="257" customWidth="1"/>
    <col min="7194" max="7194" width="5.7109375" style="257" customWidth="1"/>
    <col min="7195" max="7195" width="0" style="257" hidden="1" customWidth="1"/>
    <col min="7196" max="7196" width="17.28515625" style="257" customWidth="1"/>
    <col min="7197" max="7197" width="12.7109375" style="257" customWidth="1"/>
    <col min="7198" max="7198" width="0" style="257" hidden="1" customWidth="1"/>
    <col min="7199" max="7199" width="5.28515625" style="257" customWidth="1"/>
    <col min="7200" max="7200" width="0" style="257" hidden="1" customWidth="1"/>
    <col min="7201" max="7201" width="17" style="257" customWidth="1"/>
    <col min="7202" max="7202" width="6.28515625" style="257" customWidth="1"/>
    <col min="7203" max="7203" width="0" style="257" hidden="1" customWidth="1"/>
    <col min="7204" max="7204" width="14.28515625" style="257" customWidth="1"/>
    <col min="7205" max="7205" width="7.5703125" style="257" customWidth="1"/>
    <col min="7206" max="7206" width="0" style="257" hidden="1" customWidth="1"/>
    <col min="7207" max="7208" width="14.28515625" style="257" customWidth="1"/>
    <col min="7209" max="7209" width="20.85546875" style="257" customWidth="1"/>
    <col min="7210" max="7210" width="14.42578125" style="257" customWidth="1"/>
    <col min="7211" max="7211" width="15" style="257" customWidth="1"/>
    <col min="7212" max="7212" width="2.7109375" style="257" customWidth="1"/>
    <col min="7213" max="7213" width="11.7109375" style="257" customWidth="1"/>
    <col min="7214" max="7214" width="11.5703125" style="257" customWidth="1"/>
    <col min="7215" max="7215" width="2.28515625" style="257" customWidth="1"/>
    <col min="7216" max="7216" width="41" style="257" customWidth="1"/>
    <col min="7217" max="7217" width="14.28515625" style="257" customWidth="1"/>
    <col min="7218" max="7219" width="11.5703125" style="257" customWidth="1"/>
    <col min="7220" max="7220" width="21.85546875" style="257" customWidth="1"/>
    <col min="7221" max="7412" width="11.42578125" style="257"/>
    <col min="7413" max="7413" width="21.85546875" style="257" customWidth="1"/>
    <col min="7414" max="7414" width="13.85546875" style="257" customWidth="1"/>
    <col min="7415" max="7415" width="38.7109375" style="257" customWidth="1"/>
    <col min="7416" max="7416" width="3" style="257" bestFit="1" customWidth="1"/>
    <col min="7417" max="7417" width="32.28515625" style="257" customWidth="1"/>
    <col min="7418" max="7418" width="46.28515625" style="257" customWidth="1"/>
    <col min="7419" max="7419" width="19" style="257" customWidth="1"/>
    <col min="7420" max="7420" width="0" style="257" hidden="1" customWidth="1"/>
    <col min="7421" max="7421" width="17.7109375" style="257" customWidth="1"/>
    <col min="7422" max="7422" width="0" style="257" hidden="1" customWidth="1"/>
    <col min="7423" max="7423" width="22.28515625" style="257" customWidth="1"/>
    <col min="7424" max="7424" width="5.28515625" style="257" customWidth="1"/>
    <col min="7425" max="7425" width="36.28515625" style="257" customWidth="1"/>
    <col min="7426" max="7426" width="5.7109375" style="257" customWidth="1"/>
    <col min="7427" max="7427" width="0" style="257" hidden="1" customWidth="1"/>
    <col min="7428" max="7428" width="20.7109375" style="257" customWidth="1"/>
    <col min="7429" max="7429" width="4.85546875" style="257" customWidth="1"/>
    <col min="7430" max="7430" width="0" style="257" hidden="1" customWidth="1"/>
    <col min="7431" max="7431" width="24.7109375" style="257" customWidth="1"/>
    <col min="7432" max="7432" width="12.28515625" style="257" customWidth="1"/>
    <col min="7433" max="7433" width="0" style="257" hidden="1" customWidth="1"/>
    <col min="7434" max="7434" width="3.42578125" style="257" customWidth="1"/>
    <col min="7435" max="7435" width="0" style="257" hidden="1" customWidth="1"/>
    <col min="7436" max="7436" width="17.7109375" style="257" customWidth="1"/>
    <col min="7437" max="7437" width="3.42578125" style="257" customWidth="1"/>
    <col min="7438" max="7438" width="0" style="257" hidden="1" customWidth="1"/>
    <col min="7439" max="7439" width="23.7109375" style="257" customWidth="1"/>
    <col min="7440" max="7440" width="10" style="257" customWidth="1"/>
    <col min="7441" max="7441" width="0" style="257" hidden="1" customWidth="1"/>
    <col min="7442" max="7443" width="14.7109375" style="257" customWidth="1"/>
    <col min="7444" max="7444" width="12.85546875" style="257" customWidth="1"/>
    <col min="7445" max="7445" width="3.28515625" style="257" customWidth="1"/>
    <col min="7446" max="7446" width="30.28515625" style="257" customWidth="1"/>
    <col min="7447" max="7447" width="5" style="257" customWidth="1"/>
    <col min="7448" max="7448" width="0" style="257" hidden="1" customWidth="1"/>
    <col min="7449" max="7449" width="14.28515625" style="257" customWidth="1"/>
    <col min="7450" max="7450" width="5.7109375" style="257" customWidth="1"/>
    <col min="7451" max="7451" width="0" style="257" hidden="1" customWidth="1"/>
    <col min="7452" max="7452" width="17.28515625" style="257" customWidth="1"/>
    <col min="7453" max="7453" width="12.7109375" style="257" customWidth="1"/>
    <col min="7454" max="7454" width="0" style="257" hidden="1" customWidth="1"/>
    <col min="7455" max="7455" width="5.28515625" style="257" customWidth="1"/>
    <col min="7456" max="7456" width="0" style="257" hidden="1" customWidth="1"/>
    <col min="7457" max="7457" width="17" style="257" customWidth="1"/>
    <col min="7458" max="7458" width="6.28515625" style="257" customWidth="1"/>
    <col min="7459" max="7459" width="0" style="257" hidden="1" customWidth="1"/>
    <col min="7460" max="7460" width="14.28515625" style="257" customWidth="1"/>
    <col min="7461" max="7461" width="7.5703125" style="257" customWidth="1"/>
    <col min="7462" max="7462" width="0" style="257" hidden="1" customWidth="1"/>
    <col min="7463" max="7464" width="14.28515625" style="257" customWidth="1"/>
    <col min="7465" max="7465" width="20.85546875" style="257" customWidth="1"/>
    <col min="7466" max="7466" width="14.42578125" style="257" customWidth="1"/>
    <col min="7467" max="7467" width="15" style="257" customWidth="1"/>
    <col min="7468" max="7468" width="2.7109375" style="257" customWidth="1"/>
    <col min="7469" max="7469" width="11.7109375" style="257" customWidth="1"/>
    <col min="7470" max="7470" width="11.5703125" style="257" customWidth="1"/>
    <col min="7471" max="7471" width="2.28515625" style="257" customWidth="1"/>
    <col min="7472" max="7472" width="41" style="257" customWidth="1"/>
    <col min="7473" max="7473" width="14.28515625" style="257" customWidth="1"/>
    <col min="7474" max="7475" width="11.5703125" style="257" customWidth="1"/>
    <col min="7476" max="7476" width="21.85546875" style="257" customWidth="1"/>
    <col min="7477" max="7668" width="11.42578125" style="257"/>
    <col min="7669" max="7669" width="21.85546875" style="257" customWidth="1"/>
    <col min="7670" max="7670" width="13.85546875" style="257" customWidth="1"/>
    <col min="7671" max="7671" width="38.7109375" style="257" customWidth="1"/>
    <col min="7672" max="7672" width="3" style="257" bestFit="1" customWidth="1"/>
    <col min="7673" max="7673" width="32.28515625" style="257" customWidth="1"/>
    <col min="7674" max="7674" width="46.28515625" style="257" customWidth="1"/>
    <col min="7675" max="7675" width="19" style="257" customWidth="1"/>
    <col min="7676" max="7676" width="0" style="257" hidden="1" customWidth="1"/>
    <col min="7677" max="7677" width="17.7109375" style="257" customWidth="1"/>
    <col min="7678" max="7678" width="0" style="257" hidden="1" customWidth="1"/>
    <col min="7679" max="7679" width="22.28515625" style="257" customWidth="1"/>
    <col min="7680" max="7680" width="5.28515625" style="257" customWidth="1"/>
    <col min="7681" max="7681" width="36.28515625" style="257" customWidth="1"/>
    <col min="7682" max="7682" width="5.7109375" style="257" customWidth="1"/>
    <col min="7683" max="7683" width="0" style="257" hidden="1" customWidth="1"/>
    <col min="7684" max="7684" width="20.7109375" style="257" customWidth="1"/>
    <col min="7685" max="7685" width="4.85546875" style="257" customWidth="1"/>
    <col min="7686" max="7686" width="0" style="257" hidden="1" customWidth="1"/>
    <col min="7687" max="7687" width="24.7109375" style="257" customWidth="1"/>
    <col min="7688" max="7688" width="12.28515625" style="257" customWidth="1"/>
    <col min="7689" max="7689" width="0" style="257" hidden="1" customWidth="1"/>
    <col min="7690" max="7690" width="3.42578125" style="257" customWidth="1"/>
    <col min="7691" max="7691" width="0" style="257" hidden="1" customWidth="1"/>
    <col min="7692" max="7692" width="17.7109375" style="257" customWidth="1"/>
    <col min="7693" max="7693" width="3.42578125" style="257" customWidth="1"/>
    <col min="7694" max="7694" width="0" style="257" hidden="1" customWidth="1"/>
    <col min="7695" max="7695" width="23.7109375" style="257" customWidth="1"/>
    <col min="7696" max="7696" width="10" style="257" customWidth="1"/>
    <col min="7697" max="7697" width="0" style="257" hidden="1" customWidth="1"/>
    <col min="7698" max="7699" width="14.7109375" style="257" customWidth="1"/>
    <col min="7700" max="7700" width="12.85546875" style="257" customWidth="1"/>
    <col min="7701" max="7701" width="3.28515625" style="257" customWidth="1"/>
    <col min="7702" max="7702" width="30.28515625" style="257" customWidth="1"/>
    <col min="7703" max="7703" width="5" style="257" customWidth="1"/>
    <col min="7704" max="7704" width="0" style="257" hidden="1" customWidth="1"/>
    <col min="7705" max="7705" width="14.28515625" style="257" customWidth="1"/>
    <col min="7706" max="7706" width="5.7109375" style="257" customWidth="1"/>
    <col min="7707" max="7707" width="0" style="257" hidden="1" customWidth="1"/>
    <col min="7708" max="7708" width="17.28515625" style="257" customWidth="1"/>
    <col min="7709" max="7709" width="12.7109375" style="257" customWidth="1"/>
    <col min="7710" max="7710" width="0" style="257" hidden="1" customWidth="1"/>
    <col min="7711" max="7711" width="5.28515625" style="257" customWidth="1"/>
    <col min="7712" max="7712" width="0" style="257" hidden="1" customWidth="1"/>
    <col min="7713" max="7713" width="17" style="257" customWidth="1"/>
    <col min="7714" max="7714" width="6.28515625" style="257" customWidth="1"/>
    <col min="7715" max="7715" width="0" style="257" hidden="1" customWidth="1"/>
    <col min="7716" max="7716" width="14.28515625" style="257" customWidth="1"/>
    <col min="7717" max="7717" width="7.5703125" style="257" customWidth="1"/>
    <col min="7718" max="7718" width="0" style="257" hidden="1" customWidth="1"/>
    <col min="7719" max="7720" width="14.28515625" style="257" customWidth="1"/>
    <col min="7721" max="7721" width="20.85546875" style="257" customWidth="1"/>
    <col min="7722" max="7722" width="14.42578125" style="257" customWidth="1"/>
    <col min="7723" max="7723" width="15" style="257" customWidth="1"/>
    <col min="7724" max="7724" width="2.7109375" style="257" customWidth="1"/>
    <col min="7725" max="7725" width="11.7109375" style="257" customWidth="1"/>
    <col min="7726" max="7726" width="11.5703125" style="257" customWidth="1"/>
    <col min="7727" max="7727" width="2.28515625" style="257" customWidth="1"/>
    <col min="7728" max="7728" width="41" style="257" customWidth="1"/>
    <col min="7729" max="7729" width="14.28515625" style="257" customWidth="1"/>
    <col min="7730" max="7731" width="11.5703125" style="257" customWidth="1"/>
    <col min="7732" max="7732" width="21.85546875" style="257" customWidth="1"/>
    <col min="7733" max="7924" width="11.42578125" style="257"/>
    <col min="7925" max="7925" width="21.85546875" style="257" customWidth="1"/>
    <col min="7926" max="7926" width="13.85546875" style="257" customWidth="1"/>
    <col min="7927" max="7927" width="38.7109375" style="257" customWidth="1"/>
    <col min="7928" max="7928" width="3" style="257" bestFit="1" customWidth="1"/>
    <col min="7929" max="7929" width="32.28515625" style="257" customWidth="1"/>
    <col min="7930" max="7930" width="46.28515625" style="257" customWidth="1"/>
    <col min="7931" max="7931" width="19" style="257" customWidth="1"/>
    <col min="7932" max="7932" width="0" style="257" hidden="1" customWidth="1"/>
    <col min="7933" max="7933" width="17.7109375" style="257" customWidth="1"/>
    <col min="7934" max="7934" width="0" style="257" hidden="1" customWidth="1"/>
    <col min="7935" max="7935" width="22.28515625" style="257" customWidth="1"/>
    <col min="7936" max="7936" width="5.28515625" style="257" customWidth="1"/>
    <col min="7937" max="7937" width="36.28515625" style="257" customWidth="1"/>
    <col min="7938" max="7938" width="5.7109375" style="257" customWidth="1"/>
    <col min="7939" max="7939" width="0" style="257" hidden="1" customWidth="1"/>
    <col min="7940" max="7940" width="20.7109375" style="257" customWidth="1"/>
    <col min="7941" max="7941" width="4.85546875" style="257" customWidth="1"/>
    <col min="7942" max="7942" width="0" style="257" hidden="1" customWidth="1"/>
    <col min="7943" max="7943" width="24.7109375" style="257" customWidth="1"/>
    <col min="7944" max="7944" width="12.28515625" style="257" customWidth="1"/>
    <col min="7945" max="7945" width="0" style="257" hidden="1" customWidth="1"/>
    <col min="7946" max="7946" width="3.42578125" style="257" customWidth="1"/>
    <col min="7947" max="7947" width="0" style="257" hidden="1" customWidth="1"/>
    <col min="7948" max="7948" width="17.7109375" style="257" customWidth="1"/>
    <col min="7949" max="7949" width="3.42578125" style="257" customWidth="1"/>
    <col min="7950" max="7950" width="0" style="257" hidden="1" customWidth="1"/>
    <col min="7951" max="7951" width="23.7109375" style="257" customWidth="1"/>
    <col min="7952" max="7952" width="10" style="257" customWidth="1"/>
    <col min="7953" max="7953" width="0" style="257" hidden="1" customWidth="1"/>
    <col min="7954" max="7955" width="14.7109375" style="257" customWidth="1"/>
    <col min="7956" max="7956" width="12.85546875" style="257" customWidth="1"/>
    <col min="7957" max="7957" width="3.28515625" style="257" customWidth="1"/>
    <col min="7958" max="7958" width="30.28515625" style="257" customWidth="1"/>
    <col min="7959" max="7959" width="5" style="257" customWidth="1"/>
    <col min="7960" max="7960" width="0" style="257" hidden="1" customWidth="1"/>
    <col min="7961" max="7961" width="14.28515625" style="257" customWidth="1"/>
    <col min="7962" max="7962" width="5.7109375" style="257" customWidth="1"/>
    <col min="7963" max="7963" width="0" style="257" hidden="1" customWidth="1"/>
    <col min="7964" max="7964" width="17.28515625" style="257" customWidth="1"/>
    <col min="7965" max="7965" width="12.7109375" style="257" customWidth="1"/>
    <col min="7966" max="7966" width="0" style="257" hidden="1" customWidth="1"/>
    <col min="7967" max="7967" width="5.28515625" style="257" customWidth="1"/>
    <col min="7968" max="7968" width="0" style="257" hidden="1" customWidth="1"/>
    <col min="7969" max="7969" width="17" style="257" customWidth="1"/>
    <col min="7970" max="7970" width="6.28515625" style="257" customWidth="1"/>
    <col min="7971" max="7971" width="0" style="257" hidden="1" customWidth="1"/>
    <col min="7972" max="7972" width="14.28515625" style="257" customWidth="1"/>
    <col min="7973" max="7973" width="7.5703125" style="257" customWidth="1"/>
    <col min="7974" max="7974" width="0" style="257" hidden="1" customWidth="1"/>
    <col min="7975" max="7976" width="14.28515625" style="257" customWidth="1"/>
    <col min="7977" max="7977" width="20.85546875" style="257" customWidth="1"/>
    <col min="7978" max="7978" width="14.42578125" style="257" customWidth="1"/>
    <col min="7979" max="7979" width="15" style="257" customWidth="1"/>
    <col min="7980" max="7980" width="2.7109375" style="257" customWidth="1"/>
    <col min="7981" max="7981" width="11.7109375" style="257" customWidth="1"/>
    <col min="7982" max="7982" width="11.5703125" style="257" customWidth="1"/>
    <col min="7983" max="7983" width="2.28515625" style="257" customWidth="1"/>
    <col min="7984" max="7984" width="41" style="257" customWidth="1"/>
    <col min="7985" max="7985" width="14.28515625" style="257" customWidth="1"/>
    <col min="7986" max="7987" width="11.5703125" style="257" customWidth="1"/>
    <col min="7988" max="7988" width="21.85546875" style="257" customWidth="1"/>
    <col min="7989" max="8180" width="11.42578125" style="257"/>
    <col min="8181" max="8181" width="21.85546875" style="257" customWidth="1"/>
    <col min="8182" max="8182" width="13.85546875" style="257" customWidth="1"/>
    <col min="8183" max="8183" width="38.7109375" style="257" customWidth="1"/>
    <col min="8184" max="8184" width="3" style="257" bestFit="1" customWidth="1"/>
    <col min="8185" max="8185" width="32.28515625" style="257" customWidth="1"/>
    <col min="8186" max="8186" width="46.28515625" style="257" customWidth="1"/>
    <col min="8187" max="8187" width="19" style="257" customWidth="1"/>
    <col min="8188" max="8188" width="0" style="257" hidden="1" customWidth="1"/>
    <col min="8189" max="8189" width="17.7109375" style="257" customWidth="1"/>
    <col min="8190" max="8190" width="0" style="257" hidden="1" customWidth="1"/>
    <col min="8191" max="8191" width="22.28515625" style="257" customWidth="1"/>
    <col min="8192" max="8192" width="5.28515625" style="257" customWidth="1"/>
    <col min="8193" max="8193" width="36.28515625" style="257" customWidth="1"/>
    <col min="8194" max="8194" width="5.7109375" style="257" customWidth="1"/>
    <col min="8195" max="8195" width="0" style="257" hidden="1" customWidth="1"/>
    <col min="8196" max="8196" width="20.7109375" style="257" customWidth="1"/>
    <col min="8197" max="8197" width="4.85546875" style="257" customWidth="1"/>
    <col min="8198" max="8198" width="0" style="257" hidden="1" customWidth="1"/>
    <col min="8199" max="8199" width="24.7109375" style="257" customWidth="1"/>
    <col min="8200" max="8200" width="12.28515625" style="257" customWidth="1"/>
    <col min="8201" max="8201" width="0" style="257" hidden="1" customWidth="1"/>
    <col min="8202" max="8202" width="3.42578125" style="257" customWidth="1"/>
    <col min="8203" max="8203" width="0" style="257" hidden="1" customWidth="1"/>
    <col min="8204" max="8204" width="17.7109375" style="257" customWidth="1"/>
    <col min="8205" max="8205" width="3.42578125" style="257" customWidth="1"/>
    <col min="8206" max="8206" width="0" style="257" hidden="1" customWidth="1"/>
    <col min="8207" max="8207" width="23.7109375" style="257" customWidth="1"/>
    <col min="8208" max="8208" width="10" style="257" customWidth="1"/>
    <col min="8209" max="8209" width="0" style="257" hidden="1" customWidth="1"/>
    <col min="8210" max="8211" width="14.7109375" style="257" customWidth="1"/>
    <col min="8212" max="8212" width="12.85546875" style="257" customWidth="1"/>
    <col min="8213" max="8213" width="3.28515625" style="257" customWidth="1"/>
    <col min="8214" max="8214" width="30.28515625" style="257" customWidth="1"/>
    <col min="8215" max="8215" width="5" style="257" customWidth="1"/>
    <col min="8216" max="8216" width="0" style="257" hidden="1" customWidth="1"/>
    <col min="8217" max="8217" width="14.28515625" style="257" customWidth="1"/>
    <col min="8218" max="8218" width="5.7109375" style="257" customWidth="1"/>
    <col min="8219" max="8219" width="0" style="257" hidden="1" customWidth="1"/>
    <col min="8220" max="8220" width="17.28515625" style="257" customWidth="1"/>
    <col min="8221" max="8221" width="12.7109375" style="257" customWidth="1"/>
    <col min="8222" max="8222" width="0" style="257" hidden="1" customWidth="1"/>
    <col min="8223" max="8223" width="5.28515625" style="257" customWidth="1"/>
    <col min="8224" max="8224" width="0" style="257" hidden="1" customWidth="1"/>
    <col min="8225" max="8225" width="17" style="257" customWidth="1"/>
    <col min="8226" max="8226" width="6.28515625" style="257" customWidth="1"/>
    <col min="8227" max="8227" width="0" style="257" hidden="1" customWidth="1"/>
    <col min="8228" max="8228" width="14.28515625" style="257" customWidth="1"/>
    <col min="8229" max="8229" width="7.5703125" style="257" customWidth="1"/>
    <col min="8230" max="8230" width="0" style="257" hidden="1" customWidth="1"/>
    <col min="8231" max="8232" width="14.28515625" style="257" customWidth="1"/>
    <col min="8233" max="8233" width="20.85546875" style="257" customWidth="1"/>
    <col min="8234" max="8234" width="14.42578125" style="257" customWidth="1"/>
    <col min="8235" max="8235" width="15" style="257" customWidth="1"/>
    <col min="8236" max="8236" width="2.7109375" style="257" customWidth="1"/>
    <col min="8237" max="8237" width="11.7109375" style="257" customWidth="1"/>
    <col min="8238" max="8238" width="11.5703125" style="257" customWidth="1"/>
    <col min="8239" max="8239" width="2.28515625" style="257" customWidth="1"/>
    <col min="8240" max="8240" width="41" style="257" customWidth="1"/>
    <col min="8241" max="8241" width="14.28515625" style="257" customWidth="1"/>
    <col min="8242" max="8243" width="11.5703125" style="257" customWidth="1"/>
    <col min="8244" max="8244" width="21.85546875" style="257" customWidth="1"/>
    <col min="8245" max="8436" width="11.42578125" style="257"/>
    <col min="8437" max="8437" width="21.85546875" style="257" customWidth="1"/>
    <col min="8438" max="8438" width="13.85546875" style="257" customWidth="1"/>
    <col min="8439" max="8439" width="38.7109375" style="257" customWidth="1"/>
    <col min="8440" max="8440" width="3" style="257" bestFit="1" customWidth="1"/>
    <col min="8441" max="8441" width="32.28515625" style="257" customWidth="1"/>
    <col min="8442" max="8442" width="46.28515625" style="257" customWidth="1"/>
    <col min="8443" max="8443" width="19" style="257" customWidth="1"/>
    <col min="8444" max="8444" width="0" style="257" hidden="1" customWidth="1"/>
    <col min="8445" max="8445" width="17.7109375" style="257" customWidth="1"/>
    <col min="8446" max="8446" width="0" style="257" hidden="1" customWidth="1"/>
    <col min="8447" max="8447" width="22.28515625" style="257" customWidth="1"/>
    <col min="8448" max="8448" width="5.28515625" style="257" customWidth="1"/>
    <col min="8449" max="8449" width="36.28515625" style="257" customWidth="1"/>
    <col min="8450" max="8450" width="5.7109375" style="257" customWidth="1"/>
    <col min="8451" max="8451" width="0" style="257" hidden="1" customWidth="1"/>
    <col min="8452" max="8452" width="20.7109375" style="257" customWidth="1"/>
    <col min="8453" max="8453" width="4.85546875" style="257" customWidth="1"/>
    <col min="8454" max="8454" width="0" style="257" hidden="1" customWidth="1"/>
    <col min="8455" max="8455" width="24.7109375" style="257" customWidth="1"/>
    <col min="8456" max="8456" width="12.28515625" style="257" customWidth="1"/>
    <col min="8457" max="8457" width="0" style="257" hidden="1" customWidth="1"/>
    <col min="8458" max="8458" width="3.42578125" style="257" customWidth="1"/>
    <col min="8459" max="8459" width="0" style="257" hidden="1" customWidth="1"/>
    <col min="8460" max="8460" width="17.7109375" style="257" customWidth="1"/>
    <col min="8461" max="8461" width="3.42578125" style="257" customWidth="1"/>
    <col min="8462" max="8462" width="0" style="257" hidden="1" customWidth="1"/>
    <col min="8463" max="8463" width="23.7109375" style="257" customWidth="1"/>
    <col min="8464" max="8464" width="10" style="257" customWidth="1"/>
    <col min="8465" max="8465" width="0" style="257" hidden="1" customWidth="1"/>
    <col min="8466" max="8467" width="14.7109375" style="257" customWidth="1"/>
    <col min="8468" max="8468" width="12.85546875" style="257" customWidth="1"/>
    <col min="8469" max="8469" width="3.28515625" style="257" customWidth="1"/>
    <col min="8470" max="8470" width="30.28515625" style="257" customWidth="1"/>
    <col min="8471" max="8471" width="5" style="257" customWidth="1"/>
    <col min="8472" max="8472" width="0" style="257" hidden="1" customWidth="1"/>
    <col min="8473" max="8473" width="14.28515625" style="257" customWidth="1"/>
    <col min="8474" max="8474" width="5.7109375" style="257" customWidth="1"/>
    <col min="8475" max="8475" width="0" style="257" hidden="1" customWidth="1"/>
    <col min="8476" max="8476" width="17.28515625" style="257" customWidth="1"/>
    <col min="8477" max="8477" width="12.7109375" style="257" customWidth="1"/>
    <col min="8478" max="8478" width="0" style="257" hidden="1" customWidth="1"/>
    <col min="8479" max="8479" width="5.28515625" style="257" customWidth="1"/>
    <col min="8480" max="8480" width="0" style="257" hidden="1" customWidth="1"/>
    <col min="8481" max="8481" width="17" style="257" customWidth="1"/>
    <col min="8482" max="8482" width="6.28515625" style="257" customWidth="1"/>
    <col min="8483" max="8483" width="0" style="257" hidden="1" customWidth="1"/>
    <col min="8484" max="8484" width="14.28515625" style="257" customWidth="1"/>
    <col min="8485" max="8485" width="7.5703125" style="257" customWidth="1"/>
    <col min="8486" max="8486" width="0" style="257" hidden="1" customWidth="1"/>
    <col min="8487" max="8488" width="14.28515625" style="257" customWidth="1"/>
    <col min="8489" max="8489" width="20.85546875" style="257" customWidth="1"/>
    <col min="8490" max="8490" width="14.42578125" style="257" customWidth="1"/>
    <col min="8491" max="8491" width="15" style="257" customWidth="1"/>
    <col min="8492" max="8492" width="2.7109375" style="257" customWidth="1"/>
    <col min="8493" max="8493" width="11.7109375" style="257" customWidth="1"/>
    <col min="8494" max="8494" width="11.5703125" style="257" customWidth="1"/>
    <col min="8495" max="8495" width="2.28515625" style="257" customWidth="1"/>
    <col min="8496" max="8496" width="41" style="257" customWidth="1"/>
    <col min="8497" max="8497" width="14.28515625" style="257" customWidth="1"/>
    <col min="8498" max="8499" width="11.5703125" style="257" customWidth="1"/>
    <col min="8500" max="8500" width="21.85546875" style="257" customWidth="1"/>
    <col min="8501" max="8692" width="11.42578125" style="257"/>
    <col min="8693" max="8693" width="21.85546875" style="257" customWidth="1"/>
    <col min="8694" max="8694" width="13.85546875" style="257" customWidth="1"/>
    <col min="8695" max="8695" width="38.7109375" style="257" customWidth="1"/>
    <col min="8696" max="8696" width="3" style="257" bestFit="1" customWidth="1"/>
    <col min="8697" max="8697" width="32.28515625" style="257" customWidth="1"/>
    <col min="8698" max="8698" width="46.28515625" style="257" customWidth="1"/>
    <col min="8699" max="8699" width="19" style="257" customWidth="1"/>
    <col min="8700" max="8700" width="0" style="257" hidden="1" customWidth="1"/>
    <col min="8701" max="8701" width="17.7109375" style="257" customWidth="1"/>
    <col min="8702" max="8702" width="0" style="257" hidden="1" customWidth="1"/>
    <col min="8703" max="8703" width="22.28515625" style="257" customWidth="1"/>
    <col min="8704" max="8704" width="5.28515625" style="257" customWidth="1"/>
    <col min="8705" max="8705" width="36.28515625" style="257" customWidth="1"/>
    <col min="8706" max="8706" width="5.7109375" style="257" customWidth="1"/>
    <col min="8707" max="8707" width="0" style="257" hidden="1" customWidth="1"/>
    <col min="8708" max="8708" width="20.7109375" style="257" customWidth="1"/>
    <col min="8709" max="8709" width="4.85546875" style="257" customWidth="1"/>
    <col min="8710" max="8710" width="0" style="257" hidden="1" customWidth="1"/>
    <col min="8711" max="8711" width="24.7109375" style="257" customWidth="1"/>
    <col min="8712" max="8712" width="12.28515625" style="257" customWidth="1"/>
    <col min="8713" max="8713" width="0" style="257" hidden="1" customWidth="1"/>
    <col min="8714" max="8714" width="3.42578125" style="257" customWidth="1"/>
    <col min="8715" max="8715" width="0" style="257" hidden="1" customWidth="1"/>
    <col min="8716" max="8716" width="17.7109375" style="257" customWidth="1"/>
    <col min="8717" max="8717" width="3.42578125" style="257" customWidth="1"/>
    <col min="8718" max="8718" width="0" style="257" hidden="1" customWidth="1"/>
    <col min="8719" max="8719" width="23.7109375" style="257" customWidth="1"/>
    <col min="8720" max="8720" width="10" style="257" customWidth="1"/>
    <col min="8721" max="8721" width="0" style="257" hidden="1" customWidth="1"/>
    <col min="8722" max="8723" width="14.7109375" style="257" customWidth="1"/>
    <col min="8724" max="8724" width="12.85546875" style="257" customWidth="1"/>
    <col min="8725" max="8725" width="3.28515625" style="257" customWidth="1"/>
    <col min="8726" max="8726" width="30.28515625" style="257" customWidth="1"/>
    <col min="8727" max="8727" width="5" style="257" customWidth="1"/>
    <col min="8728" max="8728" width="0" style="257" hidden="1" customWidth="1"/>
    <col min="8729" max="8729" width="14.28515625" style="257" customWidth="1"/>
    <col min="8730" max="8730" width="5.7109375" style="257" customWidth="1"/>
    <col min="8731" max="8731" width="0" style="257" hidden="1" customWidth="1"/>
    <col min="8732" max="8732" width="17.28515625" style="257" customWidth="1"/>
    <col min="8733" max="8733" width="12.7109375" style="257" customWidth="1"/>
    <col min="8734" max="8734" width="0" style="257" hidden="1" customWidth="1"/>
    <col min="8735" max="8735" width="5.28515625" style="257" customWidth="1"/>
    <col min="8736" max="8736" width="0" style="257" hidden="1" customWidth="1"/>
    <col min="8737" max="8737" width="17" style="257" customWidth="1"/>
    <col min="8738" max="8738" width="6.28515625" style="257" customWidth="1"/>
    <col min="8739" max="8739" width="0" style="257" hidden="1" customWidth="1"/>
    <col min="8740" max="8740" width="14.28515625" style="257" customWidth="1"/>
    <col min="8741" max="8741" width="7.5703125" style="257" customWidth="1"/>
    <col min="8742" max="8742" width="0" style="257" hidden="1" customWidth="1"/>
    <col min="8743" max="8744" width="14.28515625" style="257" customWidth="1"/>
    <col min="8745" max="8745" width="20.85546875" style="257" customWidth="1"/>
    <col min="8746" max="8746" width="14.42578125" style="257" customWidth="1"/>
    <col min="8747" max="8747" width="15" style="257" customWidth="1"/>
    <col min="8748" max="8748" width="2.7109375" style="257" customWidth="1"/>
    <col min="8749" max="8749" width="11.7109375" style="257" customWidth="1"/>
    <col min="8750" max="8750" width="11.5703125" style="257" customWidth="1"/>
    <col min="8751" max="8751" width="2.28515625" style="257" customWidth="1"/>
    <col min="8752" max="8752" width="41" style="257" customWidth="1"/>
    <col min="8753" max="8753" width="14.28515625" style="257" customWidth="1"/>
    <col min="8754" max="8755" width="11.5703125" style="257" customWidth="1"/>
    <col min="8756" max="8756" width="21.85546875" style="257" customWidth="1"/>
    <col min="8757" max="8948" width="11.42578125" style="257"/>
    <col min="8949" max="8949" width="21.85546875" style="257" customWidth="1"/>
    <col min="8950" max="8950" width="13.85546875" style="257" customWidth="1"/>
    <col min="8951" max="8951" width="38.7109375" style="257" customWidth="1"/>
    <col min="8952" max="8952" width="3" style="257" bestFit="1" customWidth="1"/>
    <col min="8953" max="8953" width="32.28515625" style="257" customWidth="1"/>
    <col min="8954" max="8954" width="46.28515625" style="257" customWidth="1"/>
    <col min="8955" max="8955" width="19" style="257" customWidth="1"/>
    <col min="8956" max="8956" width="0" style="257" hidden="1" customWidth="1"/>
    <col min="8957" max="8957" width="17.7109375" style="257" customWidth="1"/>
    <col min="8958" max="8958" width="0" style="257" hidden="1" customWidth="1"/>
    <col min="8959" max="8959" width="22.28515625" style="257" customWidth="1"/>
    <col min="8960" max="8960" width="5.28515625" style="257" customWidth="1"/>
    <col min="8961" max="8961" width="36.28515625" style="257" customWidth="1"/>
    <col min="8962" max="8962" width="5.7109375" style="257" customWidth="1"/>
    <col min="8963" max="8963" width="0" style="257" hidden="1" customWidth="1"/>
    <col min="8964" max="8964" width="20.7109375" style="257" customWidth="1"/>
    <col min="8965" max="8965" width="4.85546875" style="257" customWidth="1"/>
    <col min="8966" max="8966" width="0" style="257" hidden="1" customWidth="1"/>
    <col min="8967" max="8967" width="24.7109375" style="257" customWidth="1"/>
    <col min="8968" max="8968" width="12.28515625" style="257" customWidth="1"/>
    <col min="8969" max="8969" width="0" style="257" hidden="1" customWidth="1"/>
    <col min="8970" max="8970" width="3.42578125" style="257" customWidth="1"/>
    <col min="8971" max="8971" width="0" style="257" hidden="1" customWidth="1"/>
    <col min="8972" max="8972" width="17.7109375" style="257" customWidth="1"/>
    <col min="8973" max="8973" width="3.42578125" style="257" customWidth="1"/>
    <col min="8974" max="8974" width="0" style="257" hidden="1" customWidth="1"/>
    <col min="8975" max="8975" width="23.7109375" style="257" customWidth="1"/>
    <col min="8976" max="8976" width="10" style="257" customWidth="1"/>
    <col min="8977" max="8977" width="0" style="257" hidden="1" customWidth="1"/>
    <col min="8978" max="8979" width="14.7109375" style="257" customWidth="1"/>
    <col min="8980" max="8980" width="12.85546875" style="257" customWidth="1"/>
    <col min="8981" max="8981" width="3.28515625" style="257" customWidth="1"/>
    <col min="8982" max="8982" width="30.28515625" style="257" customWidth="1"/>
    <col min="8983" max="8983" width="5" style="257" customWidth="1"/>
    <col min="8984" max="8984" width="0" style="257" hidden="1" customWidth="1"/>
    <col min="8985" max="8985" width="14.28515625" style="257" customWidth="1"/>
    <col min="8986" max="8986" width="5.7109375" style="257" customWidth="1"/>
    <col min="8987" max="8987" width="0" style="257" hidden="1" customWidth="1"/>
    <col min="8988" max="8988" width="17.28515625" style="257" customWidth="1"/>
    <col min="8989" max="8989" width="12.7109375" style="257" customWidth="1"/>
    <col min="8990" max="8990" width="0" style="257" hidden="1" customWidth="1"/>
    <col min="8991" max="8991" width="5.28515625" style="257" customWidth="1"/>
    <col min="8992" max="8992" width="0" style="257" hidden="1" customWidth="1"/>
    <col min="8993" max="8993" width="17" style="257" customWidth="1"/>
    <col min="8994" max="8994" width="6.28515625" style="257" customWidth="1"/>
    <col min="8995" max="8995" width="0" style="257" hidden="1" customWidth="1"/>
    <col min="8996" max="8996" width="14.28515625" style="257" customWidth="1"/>
    <col min="8997" max="8997" width="7.5703125" style="257" customWidth="1"/>
    <col min="8998" max="8998" width="0" style="257" hidden="1" customWidth="1"/>
    <col min="8999" max="9000" width="14.28515625" style="257" customWidth="1"/>
    <col min="9001" max="9001" width="20.85546875" style="257" customWidth="1"/>
    <col min="9002" max="9002" width="14.42578125" style="257" customWidth="1"/>
    <col min="9003" max="9003" width="15" style="257" customWidth="1"/>
    <col min="9004" max="9004" width="2.7109375" style="257" customWidth="1"/>
    <col min="9005" max="9005" width="11.7109375" style="257" customWidth="1"/>
    <col min="9006" max="9006" width="11.5703125" style="257" customWidth="1"/>
    <col min="9007" max="9007" width="2.28515625" style="257" customWidth="1"/>
    <col min="9008" max="9008" width="41" style="257" customWidth="1"/>
    <col min="9009" max="9009" width="14.28515625" style="257" customWidth="1"/>
    <col min="9010" max="9011" width="11.5703125" style="257" customWidth="1"/>
    <col min="9012" max="9012" width="21.85546875" style="257" customWidth="1"/>
    <col min="9013" max="9204" width="11.42578125" style="257"/>
    <col min="9205" max="9205" width="21.85546875" style="257" customWidth="1"/>
    <col min="9206" max="9206" width="13.85546875" style="257" customWidth="1"/>
    <col min="9207" max="9207" width="38.7109375" style="257" customWidth="1"/>
    <col min="9208" max="9208" width="3" style="257" bestFit="1" customWidth="1"/>
    <col min="9209" max="9209" width="32.28515625" style="257" customWidth="1"/>
    <col min="9210" max="9210" width="46.28515625" style="257" customWidth="1"/>
    <col min="9211" max="9211" width="19" style="257" customWidth="1"/>
    <col min="9212" max="9212" width="0" style="257" hidden="1" customWidth="1"/>
    <col min="9213" max="9213" width="17.7109375" style="257" customWidth="1"/>
    <col min="9214" max="9214" width="0" style="257" hidden="1" customWidth="1"/>
    <col min="9215" max="9215" width="22.28515625" style="257" customWidth="1"/>
    <col min="9216" max="9216" width="5.28515625" style="257" customWidth="1"/>
    <col min="9217" max="9217" width="36.28515625" style="257" customWidth="1"/>
    <col min="9218" max="9218" width="5.7109375" style="257" customWidth="1"/>
    <col min="9219" max="9219" width="0" style="257" hidden="1" customWidth="1"/>
    <col min="9220" max="9220" width="20.7109375" style="257" customWidth="1"/>
    <col min="9221" max="9221" width="4.85546875" style="257" customWidth="1"/>
    <col min="9222" max="9222" width="0" style="257" hidden="1" customWidth="1"/>
    <col min="9223" max="9223" width="24.7109375" style="257" customWidth="1"/>
    <col min="9224" max="9224" width="12.28515625" style="257" customWidth="1"/>
    <col min="9225" max="9225" width="0" style="257" hidden="1" customWidth="1"/>
    <col min="9226" max="9226" width="3.42578125" style="257" customWidth="1"/>
    <col min="9227" max="9227" width="0" style="257" hidden="1" customWidth="1"/>
    <col min="9228" max="9228" width="17.7109375" style="257" customWidth="1"/>
    <col min="9229" max="9229" width="3.42578125" style="257" customWidth="1"/>
    <col min="9230" max="9230" width="0" style="257" hidden="1" customWidth="1"/>
    <col min="9231" max="9231" width="23.7109375" style="257" customWidth="1"/>
    <col min="9232" max="9232" width="10" style="257" customWidth="1"/>
    <col min="9233" max="9233" width="0" style="257" hidden="1" customWidth="1"/>
    <col min="9234" max="9235" width="14.7109375" style="257" customWidth="1"/>
    <col min="9236" max="9236" width="12.85546875" style="257" customWidth="1"/>
    <col min="9237" max="9237" width="3.28515625" style="257" customWidth="1"/>
    <col min="9238" max="9238" width="30.28515625" style="257" customWidth="1"/>
    <col min="9239" max="9239" width="5" style="257" customWidth="1"/>
    <col min="9240" max="9240" width="0" style="257" hidden="1" customWidth="1"/>
    <col min="9241" max="9241" width="14.28515625" style="257" customWidth="1"/>
    <col min="9242" max="9242" width="5.7109375" style="257" customWidth="1"/>
    <col min="9243" max="9243" width="0" style="257" hidden="1" customWidth="1"/>
    <col min="9244" max="9244" width="17.28515625" style="257" customWidth="1"/>
    <col min="9245" max="9245" width="12.7109375" style="257" customWidth="1"/>
    <col min="9246" max="9246" width="0" style="257" hidden="1" customWidth="1"/>
    <col min="9247" max="9247" width="5.28515625" style="257" customWidth="1"/>
    <col min="9248" max="9248" width="0" style="257" hidden="1" customWidth="1"/>
    <col min="9249" max="9249" width="17" style="257" customWidth="1"/>
    <col min="9250" max="9250" width="6.28515625" style="257" customWidth="1"/>
    <col min="9251" max="9251" width="0" style="257" hidden="1" customWidth="1"/>
    <col min="9252" max="9252" width="14.28515625" style="257" customWidth="1"/>
    <col min="9253" max="9253" width="7.5703125" style="257" customWidth="1"/>
    <col min="9254" max="9254" width="0" style="257" hidden="1" customWidth="1"/>
    <col min="9255" max="9256" width="14.28515625" style="257" customWidth="1"/>
    <col min="9257" max="9257" width="20.85546875" style="257" customWidth="1"/>
    <col min="9258" max="9258" width="14.42578125" style="257" customWidth="1"/>
    <col min="9259" max="9259" width="15" style="257" customWidth="1"/>
    <col min="9260" max="9260" width="2.7109375" style="257" customWidth="1"/>
    <col min="9261" max="9261" width="11.7109375" style="257" customWidth="1"/>
    <col min="9262" max="9262" width="11.5703125" style="257" customWidth="1"/>
    <col min="9263" max="9263" width="2.28515625" style="257" customWidth="1"/>
    <col min="9264" max="9264" width="41" style="257" customWidth="1"/>
    <col min="9265" max="9265" width="14.28515625" style="257" customWidth="1"/>
    <col min="9266" max="9267" width="11.5703125" style="257" customWidth="1"/>
    <col min="9268" max="9268" width="21.85546875" style="257" customWidth="1"/>
    <col min="9269" max="9460" width="11.42578125" style="257"/>
    <col min="9461" max="9461" width="21.85546875" style="257" customWidth="1"/>
    <col min="9462" max="9462" width="13.85546875" style="257" customWidth="1"/>
    <col min="9463" max="9463" width="38.7109375" style="257" customWidth="1"/>
    <col min="9464" max="9464" width="3" style="257" bestFit="1" customWidth="1"/>
    <col min="9465" max="9465" width="32.28515625" style="257" customWidth="1"/>
    <col min="9466" max="9466" width="46.28515625" style="257" customWidth="1"/>
    <col min="9467" max="9467" width="19" style="257" customWidth="1"/>
    <col min="9468" max="9468" width="0" style="257" hidden="1" customWidth="1"/>
    <col min="9469" max="9469" width="17.7109375" style="257" customWidth="1"/>
    <col min="9470" max="9470" width="0" style="257" hidden="1" customWidth="1"/>
    <col min="9471" max="9471" width="22.28515625" style="257" customWidth="1"/>
    <col min="9472" max="9472" width="5.28515625" style="257" customWidth="1"/>
    <col min="9473" max="9473" width="36.28515625" style="257" customWidth="1"/>
    <col min="9474" max="9474" width="5.7109375" style="257" customWidth="1"/>
    <col min="9475" max="9475" width="0" style="257" hidden="1" customWidth="1"/>
    <col min="9476" max="9476" width="20.7109375" style="257" customWidth="1"/>
    <col min="9477" max="9477" width="4.85546875" style="257" customWidth="1"/>
    <col min="9478" max="9478" width="0" style="257" hidden="1" customWidth="1"/>
    <col min="9479" max="9479" width="24.7109375" style="257" customWidth="1"/>
    <col min="9480" max="9480" width="12.28515625" style="257" customWidth="1"/>
    <col min="9481" max="9481" width="0" style="257" hidden="1" customWidth="1"/>
    <col min="9482" max="9482" width="3.42578125" style="257" customWidth="1"/>
    <col min="9483" max="9483" width="0" style="257" hidden="1" customWidth="1"/>
    <col min="9484" max="9484" width="17.7109375" style="257" customWidth="1"/>
    <col min="9485" max="9485" width="3.42578125" style="257" customWidth="1"/>
    <col min="9486" max="9486" width="0" style="257" hidden="1" customWidth="1"/>
    <col min="9487" max="9487" width="23.7109375" style="257" customWidth="1"/>
    <col min="9488" max="9488" width="10" style="257" customWidth="1"/>
    <col min="9489" max="9489" width="0" style="257" hidden="1" customWidth="1"/>
    <col min="9490" max="9491" width="14.7109375" style="257" customWidth="1"/>
    <col min="9492" max="9492" width="12.85546875" style="257" customWidth="1"/>
    <col min="9493" max="9493" width="3.28515625" style="257" customWidth="1"/>
    <col min="9494" max="9494" width="30.28515625" style="257" customWidth="1"/>
    <col min="9495" max="9495" width="5" style="257" customWidth="1"/>
    <col min="9496" max="9496" width="0" style="257" hidden="1" customWidth="1"/>
    <col min="9497" max="9497" width="14.28515625" style="257" customWidth="1"/>
    <col min="9498" max="9498" width="5.7109375" style="257" customWidth="1"/>
    <col min="9499" max="9499" width="0" style="257" hidden="1" customWidth="1"/>
    <col min="9500" max="9500" width="17.28515625" style="257" customWidth="1"/>
    <col min="9501" max="9501" width="12.7109375" style="257" customWidth="1"/>
    <col min="9502" max="9502" width="0" style="257" hidden="1" customWidth="1"/>
    <col min="9503" max="9503" width="5.28515625" style="257" customWidth="1"/>
    <col min="9504" max="9504" width="0" style="257" hidden="1" customWidth="1"/>
    <col min="9505" max="9505" width="17" style="257" customWidth="1"/>
    <col min="9506" max="9506" width="6.28515625" style="257" customWidth="1"/>
    <col min="9507" max="9507" width="0" style="257" hidden="1" customWidth="1"/>
    <col min="9508" max="9508" width="14.28515625" style="257" customWidth="1"/>
    <col min="9509" max="9509" width="7.5703125" style="257" customWidth="1"/>
    <col min="9510" max="9510" width="0" style="257" hidden="1" customWidth="1"/>
    <col min="9511" max="9512" width="14.28515625" style="257" customWidth="1"/>
    <col min="9513" max="9513" width="20.85546875" style="257" customWidth="1"/>
    <col min="9514" max="9514" width="14.42578125" style="257" customWidth="1"/>
    <col min="9515" max="9515" width="15" style="257" customWidth="1"/>
    <col min="9516" max="9516" width="2.7109375" style="257" customWidth="1"/>
    <col min="9517" max="9517" width="11.7109375" style="257" customWidth="1"/>
    <col min="9518" max="9518" width="11.5703125" style="257" customWidth="1"/>
    <col min="9519" max="9519" width="2.28515625" style="257" customWidth="1"/>
    <col min="9520" max="9520" width="41" style="257" customWidth="1"/>
    <col min="9521" max="9521" width="14.28515625" style="257" customWidth="1"/>
    <col min="9522" max="9523" width="11.5703125" style="257" customWidth="1"/>
    <col min="9524" max="9524" width="21.85546875" style="257" customWidth="1"/>
    <col min="9525" max="9716" width="11.42578125" style="257"/>
    <col min="9717" max="9717" width="21.85546875" style="257" customWidth="1"/>
    <col min="9718" max="9718" width="13.85546875" style="257" customWidth="1"/>
    <col min="9719" max="9719" width="38.7109375" style="257" customWidth="1"/>
    <col min="9720" max="9720" width="3" style="257" bestFit="1" customWidth="1"/>
    <col min="9721" max="9721" width="32.28515625" style="257" customWidth="1"/>
    <col min="9722" max="9722" width="46.28515625" style="257" customWidth="1"/>
    <col min="9723" max="9723" width="19" style="257" customWidth="1"/>
    <col min="9724" max="9724" width="0" style="257" hidden="1" customWidth="1"/>
    <col min="9725" max="9725" width="17.7109375" style="257" customWidth="1"/>
    <col min="9726" max="9726" width="0" style="257" hidden="1" customWidth="1"/>
    <col min="9727" max="9727" width="22.28515625" style="257" customWidth="1"/>
    <col min="9728" max="9728" width="5.28515625" style="257" customWidth="1"/>
    <col min="9729" max="9729" width="36.28515625" style="257" customWidth="1"/>
    <col min="9730" max="9730" width="5.7109375" style="257" customWidth="1"/>
    <col min="9731" max="9731" width="0" style="257" hidden="1" customWidth="1"/>
    <col min="9732" max="9732" width="20.7109375" style="257" customWidth="1"/>
    <col min="9733" max="9733" width="4.85546875" style="257" customWidth="1"/>
    <col min="9734" max="9734" width="0" style="257" hidden="1" customWidth="1"/>
    <col min="9735" max="9735" width="24.7109375" style="257" customWidth="1"/>
    <col min="9736" max="9736" width="12.28515625" style="257" customWidth="1"/>
    <col min="9737" max="9737" width="0" style="257" hidden="1" customWidth="1"/>
    <col min="9738" max="9738" width="3.42578125" style="257" customWidth="1"/>
    <col min="9739" max="9739" width="0" style="257" hidden="1" customWidth="1"/>
    <col min="9740" max="9740" width="17.7109375" style="257" customWidth="1"/>
    <col min="9741" max="9741" width="3.42578125" style="257" customWidth="1"/>
    <col min="9742" max="9742" width="0" style="257" hidden="1" customWidth="1"/>
    <col min="9743" max="9743" width="23.7109375" style="257" customWidth="1"/>
    <col min="9744" max="9744" width="10" style="257" customWidth="1"/>
    <col min="9745" max="9745" width="0" style="257" hidden="1" customWidth="1"/>
    <col min="9746" max="9747" width="14.7109375" style="257" customWidth="1"/>
    <col min="9748" max="9748" width="12.85546875" style="257" customWidth="1"/>
    <col min="9749" max="9749" width="3.28515625" style="257" customWidth="1"/>
    <col min="9750" max="9750" width="30.28515625" style="257" customWidth="1"/>
    <col min="9751" max="9751" width="5" style="257" customWidth="1"/>
    <col min="9752" max="9752" width="0" style="257" hidden="1" customWidth="1"/>
    <col min="9753" max="9753" width="14.28515625" style="257" customWidth="1"/>
    <col min="9754" max="9754" width="5.7109375" style="257" customWidth="1"/>
    <col min="9755" max="9755" width="0" style="257" hidden="1" customWidth="1"/>
    <col min="9756" max="9756" width="17.28515625" style="257" customWidth="1"/>
    <col min="9757" max="9757" width="12.7109375" style="257" customWidth="1"/>
    <col min="9758" max="9758" width="0" style="257" hidden="1" customWidth="1"/>
    <col min="9759" max="9759" width="5.28515625" style="257" customWidth="1"/>
    <col min="9760" max="9760" width="0" style="257" hidden="1" customWidth="1"/>
    <col min="9761" max="9761" width="17" style="257" customWidth="1"/>
    <col min="9762" max="9762" width="6.28515625" style="257" customWidth="1"/>
    <col min="9763" max="9763" width="0" style="257" hidden="1" customWidth="1"/>
    <col min="9764" max="9764" width="14.28515625" style="257" customWidth="1"/>
    <col min="9765" max="9765" width="7.5703125" style="257" customWidth="1"/>
    <col min="9766" max="9766" width="0" style="257" hidden="1" customWidth="1"/>
    <col min="9767" max="9768" width="14.28515625" style="257" customWidth="1"/>
    <col min="9769" max="9769" width="20.85546875" style="257" customWidth="1"/>
    <col min="9770" max="9770" width="14.42578125" style="257" customWidth="1"/>
    <col min="9771" max="9771" width="15" style="257" customWidth="1"/>
    <col min="9772" max="9772" width="2.7109375" style="257" customWidth="1"/>
    <col min="9773" max="9773" width="11.7109375" style="257" customWidth="1"/>
    <col min="9774" max="9774" width="11.5703125" style="257" customWidth="1"/>
    <col min="9775" max="9775" width="2.28515625" style="257" customWidth="1"/>
    <col min="9776" max="9776" width="41" style="257" customWidth="1"/>
    <col min="9777" max="9777" width="14.28515625" style="257" customWidth="1"/>
    <col min="9778" max="9779" width="11.5703125" style="257" customWidth="1"/>
    <col min="9780" max="9780" width="21.85546875" style="257" customWidth="1"/>
    <col min="9781" max="9972" width="11.42578125" style="257"/>
    <col min="9973" max="9973" width="21.85546875" style="257" customWidth="1"/>
    <col min="9974" max="9974" width="13.85546875" style="257" customWidth="1"/>
    <col min="9975" max="9975" width="38.7109375" style="257" customWidth="1"/>
    <col min="9976" max="9976" width="3" style="257" bestFit="1" customWidth="1"/>
    <col min="9977" max="9977" width="32.28515625" style="257" customWidth="1"/>
    <col min="9978" max="9978" width="46.28515625" style="257" customWidth="1"/>
    <col min="9979" max="9979" width="19" style="257" customWidth="1"/>
    <col min="9980" max="9980" width="0" style="257" hidden="1" customWidth="1"/>
    <col min="9981" max="9981" width="17.7109375" style="257" customWidth="1"/>
    <col min="9982" max="9982" width="0" style="257" hidden="1" customWidth="1"/>
    <col min="9983" max="9983" width="22.28515625" style="257" customWidth="1"/>
    <col min="9984" max="9984" width="5.28515625" style="257" customWidth="1"/>
    <col min="9985" max="9985" width="36.28515625" style="257" customWidth="1"/>
    <col min="9986" max="9986" width="5.7109375" style="257" customWidth="1"/>
    <col min="9987" max="9987" width="0" style="257" hidden="1" customWidth="1"/>
    <col min="9988" max="9988" width="20.7109375" style="257" customWidth="1"/>
    <col min="9989" max="9989" width="4.85546875" style="257" customWidth="1"/>
    <col min="9990" max="9990" width="0" style="257" hidden="1" customWidth="1"/>
    <col min="9991" max="9991" width="24.7109375" style="257" customWidth="1"/>
    <col min="9992" max="9992" width="12.28515625" style="257" customWidth="1"/>
    <col min="9993" max="9993" width="0" style="257" hidden="1" customWidth="1"/>
    <col min="9994" max="9994" width="3.42578125" style="257" customWidth="1"/>
    <col min="9995" max="9995" width="0" style="257" hidden="1" customWidth="1"/>
    <col min="9996" max="9996" width="17.7109375" style="257" customWidth="1"/>
    <col min="9997" max="9997" width="3.42578125" style="257" customWidth="1"/>
    <col min="9998" max="9998" width="0" style="257" hidden="1" customWidth="1"/>
    <col min="9999" max="9999" width="23.7109375" style="257" customWidth="1"/>
    <col min="10000" max="10000" width="10" style="257" customWidth="1"/>
    <col min="10001" max="10001" width="0" style="257" hidden="1" customWidth="1"/>
    <col min="10002" max="10003" width="14.7109375" style="257" customWidth="1"/>
    <col min="10004" max="10004" width="12.85546875" style="257" customWidth="1"/>
    <col min="10005" max="10005" width="3.28515625" style="257" customWidth="1"/>
    <col min="10006" max="10006" width="30.28515625" style="257" customWidth="1"/>
    <col min="10007" max="10007" width="5" style="257" customWidth="1"/>
    <col min="10008" max="10008" width="0" style="257" hidden="1" customWidth="1"/>
    <col min="10009" max="10009" width="14.28515625" style="257" customWidth="1"/>
    <col min="10010" max="10010" width="5.7109375" style="257" customWidth="1"/>
    <col min="10011" max="10011" width="0" style="257" hidden="1" customWidth="1"/>
    <col min="10012" max="10012" width="17.28515625" style="257" customWidth="1"/>
    <col min="10013" max="10013" width="12.7109375" style="257" customWidth="1"/>
    <col min="10014" max="10014" width="0" style="257" hidden="1" customWidth="1"/>
    <col min="10015" max="10015" width="5.28515625" style="257" customWidth="1"/>
    <col min="10016" max="10016" width="0" style="257" hidden="1" customWidth="1"/>
    <col min="10017" max="10017" width="17" style="257" customWidth="1"/>
    <col min="10018" max="10018" width="6.28515625" style="257" customWidth="1"/>
    <col min="10019" max="10019" width="0" style="257" hidden="1" customWidth="1"/>
    <col min="10020" max="10020" width="14.28515625" style="257" customWidth="1"/>
    <col min="10021" max="10021" width="7.5703125" style="257" customWidth="1"/>
    <col min="10022" max="10022" width="0" style="257" hidden="1" customWidth="1"/>
    <col min="10023" max="10024" width="14.28515625" style="257" customWidth="1"/>
    <col min="10025" max="10025" width="20.85546875" style="257" customWidth="1"/>
    <col min="10026" max="10026" width="14.42578125" style="257" customWidth="1"/>
    <col min="10027" max="10027" width="15" style="257" customWidth="1"/>
    <col min="10028" max="10028" width="2.7109375" style="257" customWidth="1"/>
    <col min="10029" max="10029" width="11.7109375" style="257" customWidth="1"/>
    <col min="10030" max="10030" width="11.5703125" style="257" customWidth="1"/>
    <col min="10031" max="10031" width="2.28515625" style="257" customWidth="1"/>
    <col min="10032" max="10032" width="41" style="257" customWidth="1"/>
    <col min="10033" max="10033" width="14.28515625" style="257" customWidth="1"/>
    <col min="10034" max="10035" width="11.5703125" style="257" customWidth="1"/>
    <col min="10036" max="10036" width="21.85546875" style="257" customWidth="1"/>
    <col min="10037" max="10228" width="11.42578125" style="257"/>
    <col min="10229" max="10229" width="21.85546875" style="257" customWidth="1"/>
    <col min="10230" max="10230" width="13.85546875" style="257" customWidth="1"/>
    <col min="10231" max="10231" width="38.7109375" style="257" customWidth="1"/>
    <col min="10232" max="10232" width="3" style="257" bestFit="1" customWidth="1"/>
    <col min="10233" max="10233" width="32.28515625" style="257" customWidth="1"/>
    <col min="10234" max="10234" width="46.28515625" style="257" customWidth="1"/>
    <col min="10235" max="10235" width="19" style="257" customWidth="1"/>
    <col min="10236" max="10236" width="0" style="257" hidden="1" customWidth="1"/>
    <col min="10237" max="10237" width="17.7109375" style="257" customWidth="1"/>
    <col min="10238" max="10238" width="0" style="257" hidden="1" customWidth="1"/>
    <col min="10239" max="10239" width="22.28515625" style="257" customWidth="1"/>
    <col min="10240" max="10240" width="5.28515625" style="257" customWidth="1"/>
    <col min="10241" max="10241" width="36.28515625" style="257" customWidth="1"/>
    <col min="10242" max="10242" width="5.7109375" style="257" customWidth="1"/>
    <col min="10243" max="10243" width="0" style="257" hidden="1" customWidth="1"/>
    <col min="10244" max="10244" width="20.7109375" style="257" customWidth="1"/>
    <col min="10245" max="10245" width="4.85546875" style="257" customWidth="1"/>
    <col min="10246" max="10246" width="0" style="257" hidden="1" customWidth="1"/>
    <col min="10247" max="10247" width="24.7109375" style="257" customWidth="1"/>
    <col min="10248" max="10248" width="12.28515625" style="257" customWidth="1"/>
    <col min="10249" max="10249" width="0" style="257" hidden="1" customWidth="1"/>
    <col min="10250" max="10250" width="3.42578125" style="257" customWidth="1"/>
    <col min="10251" max="10251" width="0" style="257" hidden="1" customWidth="1"/>
    <col min="10252" max="10252" width="17.7109375" style="257" customWidth="1"/>
    <col min="10253" max="10253" width="3.42578125" style="257" customWidth="1"/>
    <col min="10254" max="10254" width="0" style="257" hidden="1" customWidth="1"/>
    <col min="10255" max="10255" width="23.7109375" style="257" customWidth="1"/>
    <col min="10256" max="10256" width="10" style="257" customWidth="1"/>
    <col min="10257" max="10257" width="0" style="257" hidden="1" customWidth="1"/>
    <col min="10258" max="10259" width="14.7109375" style="257" customWidth="1"/>
    <col min="10260" max="10260" width="12.85546875" style="257" customWidth="1"/>
    <col min="10261" max="10261" width="3.28515625" style="257" customWidth="1"/>
    <col min="10262" max="10262" width="30.28515625" style="257" customWidth="1"/>
    <col min="10263" max="10263" width="5" style="257" customWidth="1"/>
    <col min="10264" max="10264" width="0" style="257" hidden="1" customWidth="1"/>
    <col min="10265" max="10265" width="14.28515625" style="257" customWidth="1"/>
    <col min="10266" max="10266" width="5.7109375" style="257" customWidth="1"/>
    <col min="10267" max="10267" width="0" style="257" hidden="1" customWidth="1"/>
    <col min="10268" max="10268" width="17.28515625" style="257" customWidth="1"/>
    <col min="10269" max="10269" width="12.7109375" style="257" customWidth="1"/>
    <col min="10270" max="10270" width="0" style="257" hidden="1" customWidth="1"/>
    <col min="10271" max="10271" width="5.28515625" style="257" customWidth="1"/>
    <col min="10272" max="10272" width="0" style="257" hidden="1" customWidth="1"/>
    <col min="10273" max="10273" width="17" style="257" customWidth="1"/>
    <col min="10274" max="10274" width="6.28515625" style="257" customWidth="1"/>
    <col min="10275" max="10275" width="0" style="257" hidden="1" customWidth="1"/>
    <col min="10276" max="10276" width="14.28515625" style="257" customWidth="1"/>
    <col min="10277" max="10277" width="7.5703125" style="257" customWidth="1"/>
    <col min="10278" max="10278" width="0" style="257" hidden="1" customWidth="1"/>
    <col min="10279" max="10280" width="14.28515625" style="257" customWidth="1"/>
    <col min="10281" max="10281" width="20.85546875" style="257" customWidth="1"/>
    <col min="10282" max="10282" width="14.42578125" style="257" customWidth="1"/>
    <col min="10283" max="10283" width="15" style="257" customWidth="1"/>
    <col min="10284" max="10284" width="2.7109375" style="257" customWidth="1"/>
    <col min="10285" max="10285" width="11.7109375" style="257" customWidth="1"/>
    <col min="10286" max="10286" width="11.5703125" style="257" customWidth="1"/>
    <col min="10287" max="10287" width="2.28515625" style="257" customWidth="1"/>
    <col min="10288" max="10288" width="41" style="257" customWidth="1"/>
    <col min="10289" max="10289" width="14.28515625" style="257" customWidth="1"/>
    <col min="10290" max="10291" width="11.5703125" style="257" customWidth="1"/>
    <col min="10292" max="10292" width="21.85546875" style="257" customWidth="1"/>
    <col min="10293" max="10484" width="11.42578125" style="257"/>
    <col min="10485" max="10485" width="21.85546875" style="257" customWidth="1"/>
    <col min="10486" max="10486" width="13.85546875" style="257" customWidth="1"/>
    <col min="10487" max="10487" width="38.7109375" style="257" customWidth="1"/>
    <col min="10488" max="10488" width="3" style="257" bestFit="1" customWidth="1"/>
    <col min="10489" max="10489" width="32.28515625" style="257" customWidth="1"/>
    <col min="10490" max="10490" width="46.28515625" style="257" customWidth="1"/>
    <col min="10491" max="10491" width="19" style="257" customWidth="1"/>
    <col min="10492" max="10492" width="0" style="257" hidden="1" customWidth="1"/>
    <col min="10493" max="10493" width="17.7109375" style="257" customWidth="1"/>
    <col min="10494" max="10494" width="0" style="257" hidden="1" customWidth="1"/>
    <col min="10495" max="10495" width="22.28515625" style="257" customWidth="1"/>
    <col min="10496" max="10496" width="5.28515625" style="257" customWidth="1"/>
    <col min="10497" max="10497" width="36.28515625" style="257" customWidth="1"/>
    <col min="10498" max="10498" width="5.7109375" style="257" customWidth="1"/>
    <col min="10499" max="10499" width="0" style="257" hidden="1" customWidth="1"/>
    <col min="10500" max="10500" width="20.7109375" style="257" customWidth="1"/>
    <col min="10501" max="10501" width="4.85546875" style="257" customWidth="1"/>
    <col min="10502" max="10502" width="0" style="257" hidden="1" customWidth="1"/>
    <col min="10503" max="10503" width="24.7109375" style="257" customWidth="1"/>
    <col min="10504" max="10504" width="12.28515625" style="257" customWidth="1"/>
    <col min="10505" max="10505" width="0" style="257" hidden="1" customWidth="1"/>
    <col min="10506" max="10506" width="3.42578125" style="257" customWidth="1"/>
    <col min="10507" max="10507" width="0" style="257" hidden="1" customWidth="1"/>
    <col min="10508" max="10508" width="17.7109375" style="257" customWidth="1"/>
    <col min="10509" max="10509" width="3.42578125" style="257" customWidth="1"/>
    <col min="10510" max="10510" width="0" style="257" hidden="1" customWidth="1"/>
    <col min="10511" max="10511" width="23.7109375" style="257" customWidth="1"/>
    <col min="10512" max="10512" width="10" style="257" customWidth="1"/>
    <col min="10513" max="10513" width="0" style="257" hidden="1" customWidth="1"/>
    <col min="10514" max="10515" width="14.7109375" style="257" customWidth="1"/>
    <col min="10516" max="10516" width="12.85546875" style="257" customWidth="1"/>
    <col min="10517" max="10517" width="3.28515625" style="257" customWidth="1"/>
    <col min="10518" max="10518" width="30.28515625" style="257" customWidth="1"/>
    <col min="10519" max="10519" width="5" style="257" customWidth="1"/>
    <col min="10520" max="10520" width="0" style="257" hidden="1" customWidth="1"/>
    <col min="10521" max="10521" width="14.28515625" style="257" customWidth="1"/>
    <col min="10522" max="10522" width="5.7109375" style="257" customWidth="1"/>
    <col min="10523" max="10523" width="0" style="257" hidden="1" customWidth="1"/>
    <col min="10524" max="10524" width="17.28515625" style="257" customWidth="1"/>
    <col min="10525" max="10525" width="12.7109375" style="257" customWidth="1"/>
    <col min="10526" max="10526" width="0" style="257" hidden="1" customWidth="1"/>
    <col min="10527" max="10527" width="5.28515625" style="257" customWidth="1"/>
    <col min="10528" max="10528" width="0" style="257" hidden="1" customWidth="1"/>
    <col min="10529" max="10529" width="17" style="257" customWidth="1"/>
    <col min="10530" max="10530" width="6.28515625" style="257" customWidth="1"/>
    <col min="10531" max="10531" width="0" style="257" hidden="1" customWidth="1"/>
    <col min="10532" max="10532" width="14.28515625" style="257" customWidth="1"/>
    <col min="10533" max="10533" width="7.5703125" style="257" customWidth="1"/>
    <col min="10534" max="10534" width="0" style="257" hidden="1" customWidth="1"/>
    <col min="10535" max="10536" width="14.28515625" style="257" customWidth="1"/>
    <col min="10537" max="10537" width="20.85546875" style="257" customWidth="1"/>
    <col min="10538" max="10538" width="14.42578125" style="257" customWidth="1"/>
    <col min="10539" max="10539" width="15" style="257" customWidth="1"/>
    <col min="10540" max="10540" width="2.7109375" style="257" customWidth="1"/>
    <col min="10541" max="10541" width="11.7109375" style="257" customWidth="1"/>
    <col min="10542" max="10542" width="11.5703125" style="257" customWidth="1"/>
    <col min="10543" max="10543" width="2.28515625" style="257" customWidth="1"/>
    <col min="10544" max="10544" width="41" style="257" customWidth="1"/>
    <col min="10545" max="10545" width="14.28515625" style="257" customWidth="1"/>
    <col min="10546" max="10547" width="11.5703125" style="257" customWidth="1"/>
    <col min="10548" max="10548" width="21.85546875" style="257" customWidth="1"/>
    <col min="10549" max="10740" width="11.42578125" style="257"/>
    <col min="10741" max="10741" width="21.85546875" style="257" customWidth="1"/>
    <col min="10742" max="10742" width="13.85546875" style="257" customWidth="1"/>
    <col min="10743" max="10743" width="38.7109375" style="257" customWidth="1"/>
    <col min="10744" max="10744" width="3" style="257" bestFit="1" customWidth="1"/>
    <col min="10745" max="10745" width="32.28515625" style="257" customWidth="1"/>
    <col min="10746" max="10746" width="46.28515625" style="257" customWidth="1"/>
    <col min="10747" max="10747" width="19" style="257" customWidth="1"/>
    <col min="10748" max="10748" width="0" style="257" hidden="1" customWidth="1"/>
    <col min="10749" max="10749" width="17.7109375" style="257" customWidth="1"/>
    <col min="10750" max="10750" width="0" style="257" hidden="1" customWidth="1"/>
    <col min="10751" max="10751" width="22.28515625" style="257" customWidth="1"/>
    <col min="10752" max="10752" width="5.28515625" style="257" customWidth="1"/>
    <col min="10753" max="10753" width="36.28515625" style="257" customWidth="1"/>
    <col min="10754" max="10754" width="5.7109375" style="257" customWidth="1"/>
    <col min="10755" max="10755" width="0" style="257" hidden="1" customWidth="1"/>
    <col min="10756" max="10756" width="20.7109375" style="257" customWidth="1"/>
    <col min="10757" max="10757" width="4.85546875" style="257" customWidth="1"/>
    <col min="10758" max="10758" width="0" style="257" hidden="1" customWidth="1"/>
    <col min="10759" max="10759" width="24.7109375" style="257" customWidth="1"/>
    <col min="10760" max="10760" width="12.28515625" style="257" customWidth="1"/>
    <col min="10761" max="10761" width="0" style="257" hidden="1" customWidth="1"/>
    <col min="10762" max="10762" width="3.42578125" style="257" customWidth="1"/>
    <col min="10763" max="10763" width="0" style="257" hidden="1" customWidth="1"/>
    <col min="10764" max="10764" width="17.7109375" style="257" customWidth="1"/>
    <col min="10765" max="10765" width="3.42578125" style="257" customWidth="1"/>
    <col min="10766" max="10766" width="0" style="257" hidden="1" customWidth="1"/>
    <col min="10767" max="10767" width="23.7109375" style="257" customWidth="1"/>
    <col min="10768" max="10768" width="10" style="257" customWidth="1"/>
    <col min="10769" max="10769" width="0" style="257" hidden="1" customWidth="1"/>
    <col min="10770" max="10771" width="14.7109375" style="257" customWidth="1"/>
    <col min="10772" max="10772" width="12.85546875" style="257" customWidth="1"/>
    <col min="10773" max="10773" width="3.28515625" style="257" customWidth="1"/>
    <col min="10774" max="10774" width="30.28515625" style="257" customWidth="1"/>
    <col min="10775" max="10775" width="5" style="257" customWidth="1"/>
    <col min="10776" max="10776" width="0" style="257" hidden="1" customWidth="1"/>
    <col min="10777" max="10777" width="14.28515625" style="257" customWidth="1"/>
    <col min="10778" max="10778" width="5.7109375" style="257" customWidth="1"/>
    <col min="10779" max="10779" width="0" style="257" hidden="1" customWidth="1"/>
    <col min="10780" max="10780" width="17.28515625" style="257" customWidth="1"/>
    <col min="10781" max="10781" width="12.7109375" style="257" customWidth="1"/>
    <col min="10782" max="10782" width="0" style="257" hidden="1" customWidth="1"/>
    <col min="10783" max="10783" width="5.28515625" style="257" customWidth="1"/>
    <col min="10784" max="10784" width="0" style="257" hidden="1" customWidth="1"/>
    <col min="10785" max="10785" width="17" style="257" customWidth="1"/>
    <col min="10786" max="10786" width="6.28515625" style="257" customWidth="1"/>
    <col min="10787" max="10787" width="0" style="257" hidden="1" customWidth="1"/>
    <col min="10788" max="10788" width="14.28515625" style="257" customWidth="1"/>
    <col min="10789" max="10789" width="7.5703125" style="257" customWidth="1"/>
    <col min="10790" max="10790" width="0" style="257" hidden="1" customWidth="1"/>
    <col min="10791" max="10792" width="14.28515625" style="257" customWidth="1"/>
    <col min="10793" max="10793" width="20.85546875" style="257" customWidth="1"/>
    <col min="10794" max="10794" width="14.42578125" style="257" customWidth="1"/>
    <col min="10795" max="10795" width="15" style="257" customWidth="1"/>
    <col min="10796" max="10796" width="2.7109375" style="257" customWidth="1"/>
    <col min="10797" max="10797" width="11.7109375" style="257" customWidth="1"/>
    <col min="10798" max="10798" width="11.5703125" style="257" customWidth="1"/>
    <col min="10799" max="10799" width="2.28515625" style="257" customWidth="1"/>
    <col min="10800" max="10800" width="41" style="257" customWidth="1"/>
    <col min="10801" max="10801" width="14.28515625" style="257" customWidth="1"/>
    <col min="10802" max="10803" width="11.5703125" style="257" customWidth="1"/>
    <col min="10804" max="10804" width="21.85546875" style="257" customWidth="1"/>
    <col min="10805" max="10996" width="11.42578125" style="257"/>
    <col min="10997" max="10997" width="21.85546875" style="257" customWidth="1"/>
    <col min="10998" max="10998" width="13.85546875" style="257" customWidth="1"/>
    <col min="10999" max="10999" width="38.7109375" style="257" customWidth="1"/>
    <col min="11000" max="11000" width="3" style="257" bestFit="1" customWidth="1"/>
    <col min="11001" max="11001" width="32.28515625" style="257" customWidth="1"/>
    <col min="11002" max="11002" width="46.28515625" style="257" customWidth="1"/>
    <col min="11003" max="11003" width="19" style="257" customWidth="1"/>
    <col min="11004" max="11004" width="0" style="257" hidden="1" customWidth="1"/>
    <col min="11005" max="11005" width="17.7109375" style="257" customWidth="1"/>
    <col min="11006" max="11006" width="0" style="257" hidden="1" customWidth="1"/>
    <col min="11007" max="11007" width="22.28515625" style="257" customWidth="1"/>
    <col min="11008" max="11008" width="5.28515625" style="257" customWidth="1"/>
    <col min="11009" max="11009" width="36.28515625" style="257" customWidth="1"/>
    <col min="11010" max="11010" width="5.7109375" style="257" customWidth="1"/>
    <col min="11011" max="11011" width="0" style="257" hidden="1" customWidth="1"/>
    <col min="11012" max="11012" width="20.7109375" style="257" customWidth="1"/>
    <col min="11013" max="11013" width="4.85546875" style="257" customWidth="1"/>
    <col min="11014" max="11014" width="0" style="257" hidden="1" customWidth="1"/>
    <col min="11015" max="11015" width="24.7109375" style="257" customWidth="1"/>
    <col min="11016" max="11016" width="12.28515625" style="257" customWidth="1"/>
    <col min="11017" max="11017" width="0" style="257" hidden="1" customWidth="1"/>
    <col min="11018" max="11018" width="3.42578125" style="257" customWidth="1"/>
    <col min="11019" max="11019" width="0" style="257" hidden="1" customWidth="1"/>
    <col min="11020" max="11020" width="17.7109375" style="257" customWidth="1"/>
    <col min="11021" max="11021" width="3.42578125" style="257" customWidth="1"/>
    <col min="11022" max="11022" width="0" style="257" hidden="1" customWidth="1"/>
    <col min="11023" max="11023" width="23.7109375" style="257" customWidth="1"/>
    <col min="11024" max="11024" width="10" style="257" customWidth="1"/>
    <col min="11025" max="11025" width="0" style="257" hidden="1" customWidth="1"/>
    <col min="11026" max="11027" width="14.7109375" style="257" customWidth="1"/>
    <col min="11028" max="11028" width="12.85546875" style="257" customWidth="1"/>
    <col min="11029" max="11029" width="3.28515625" style="257" customWidth="1"/>
    <col min="11030" max="11030" width="30.28515625" style="257" customWidth="1"/>
    <col min="11031" max="11031" width="5" style="257" customWidth="1"/>
    <col min="11032" max="11032" width="0" style="257" hidden="1" customWidth="1"/>
    <col min="11033" max="11033" width="14.28515625" style="257" customWidth="1"/>
    <col min="11034" max="11034" width="5.7109375" style="257" customWidth="1"/>
    <col min="11035" max="11035" width="0" style="257" hidden="1" customWidth="1"/>
    <col min="11036" max="11036" width="17.28515625" style="257" customWidth="1"/>
    <col min="11037" max="11037" width="12.7109375" style="257" customWidth="1"/>
    <col min="11038" max="11038" width="0" style="257" hidden="1" customWidth="1"/>
    <col min="11039" max="11039" width="5.28515625" style="257" customWidth="1"/>
    <col min="11040" max="11040" width="0" style="257" hidden="1" customWidth="1"/>
    <col min="11041" max="11041" width="17" style="257" customWidth="1"/>
    <col min="11042" max="11042" width="6.28515625" style="257" customWidth="1"/>
    <col min="11043" max="11043" width="0" style="257" hidden="1" customWidth="1"/>
    <col min="11044" max="11044" width="14.28515625" style="257" customWidth="1"/>
    <col min="11045" max="11045" width="7.5703125" style="257" customWidth="1"/>
    <col min="11046" max="11046" width="0" style="257" hidden="1" customWidth="1"/>
    <col min="11047" max="11048" width="14.28515625" style="257" customWidth="1"/>
    <col min="11049" max="11049" width="20.85546875" style="257" customWidth="1"/>
    <col min="11050" max="11050" width="14.42578125" style="257" customWidth="1"/>
    <col min="11051" max="11051" width="15" style="257" customWidth="1"/>
    <col min="11052" max="11052" width="2.7109375" style="257" customWidth="1"/>
    <col min="11053" max="11053" width="11.7109375" style="257" customWidth="1"/>
    <col min="11054" max="11054" width="11.5703125" style="257" customWidth="1"/>
    <col min="11055" max="11055" width="2.28515625" style="257" customWidth="1"/>
    <col min="11056" max="11056" width="41" style="257" customWidth="1"/>
    <col min="11057" max="11057" width="14.28515625" style="257" customWidth="1"/>
    <col min="11058" max="11059" width="11.5703125" style="257" customWidth="1"/>
    <col min="11060" max="11060" width="21.85546875" style="257" customWidth="1"/>
    <col min="11061" max="11252" width="11.42578125" style="257"/>
    <col min="11253" max="11253" width="21.85546875" style="257" customWidth="1"/>
    <col min="11254" max="11254" width="13.85546875" style="257" customWidth="1"/>
    <col min="11255" max="11255" width="38.7109375" style="257" customWidth="1"/>
    <col min="11256" max="11256" width="3" style="257" bestFit="1" customWidth="1"/>
    <col min="11257" max="11257" width="32.28515625" style="257" customWidth="1"/>
    <col min="11258" max="11258" width="46.28515625" style="257" customWidth="1"/>
    <col min="11259" max="11259" width="19" style="257" customWidth="1"/>
    <col min="11260" max="11260" width="0" style="257" hidden="1" customWidth="1"/>
    <col min="11261" max="11261" width="17.7109375" style="257" customWidth="1"/>
    <col min="11262" max="11262" width="0" style="257" hidden="1" customWidth="1"/>
    <col min="11263" max="11263" width="22.28515625" style="257" customWidth="1"/>
    <col min="11264" max="11264" width="5.28515625" style="257" customWidth="1"/>
    <col min="11265" max="11265" width="36.28515625" style="257" customWidth="1"/>
    <col min="11266" max="11266" width="5.7109375" style="257" customWidth="1"/>
    <col min="11267" max="11267" width="0" style="257" hidden="1" customWidth="1"/>
    <col min="11268" max="11268" width="20.7109375" style="257" customWidth="1"/>
    <col min="11269" max="11269" width="4.85546875" style="257" customWidth="1"/>
    <col min="11270" max="11270" width="0" style="257" hidden="1" customWidth="1"/>
    <col min="11271" max="11271" width="24.7109375" style="257" customWidth="1"/>
    <col min="11272" max="11272" width="12.28515625" style="257" customWidth="1"/>
    <col min="11273" max="11273" width="0" style="257" hidden="1" customWidth="1"/>
    <col min="11274" max="11274" width="3.42578125" style="257" customWidth="1"/>
    <col min="11275" max="11275" width="0" style="257" hidden="1" customWidth="1"/>
    <col min="11276" max="11276" width="17.7109375" style="257" customWidth="1"/>
    <col min="11277" max="11277" width="3.42578125" style="257" customWidth="1"/>
    <col min="11278" max="11278" width="0" style="257" hidden="1" customWidth="1"/>
    <col min="11279" max="11279" width="23.7109375" style="257" customWidth="1"/>
    <col min="11280" max="11280" width="10" style="257" customWidth="1"/>
    <col min="11281" max="11281" width="0" style="257" hidden="1" customWidth="1"/>
    <col min="11282" max="11283" width="14.7109375" style="257" customWidth="1"/>
    <col min="11284" max="11284" width="12.85546875" style="257" customWidth="1"/>
    <col min="11285" max="11285" width="3.28515625" style="257" customWidth="1"/>
    <col min="11286" max="11286" width="30.28515625" style="257" customWidth="1"/>
    <col min="11287" max="11287" width="5" style="257" customWidth="1"/>
    <col min="11288" max="11288" width="0" style="257" hidden="1" customWidth="1"/>
    <col min="11289" max="11289" width="14.28515625" style="257" customWidth="1"/>
    <col min="11290" max="11290" width="5.7109375" style="257" customWidth="1"/>
    <col min="11291" max="11291" width="0" style="257" hidden="1" customWidth="1"/>
    <col min="11292" max="11292" width="17.28515625" style="257" customWidth="1"/>
    <col min="11293" max="11293" width="12.7109375" style="257" customWidth="1"/>
    <col min="11294" max="11294" width="0" style="257" hidden="1" customWidth="1"/>
    <col min="11295" max="11295" width="5.28515625" style="257" customWidth="1"/>
    <col min="11296" max="11296" width="0" style="257" hidden="1" customWidth="1"/>
    <col min="11297" max="11297" width="17" style="257" customWidth="1"/>
    <col min="11298" max="11298" width="6.28515625" style="257" customWidth="1"/>
    <col min="11299" max="11299" width="0" style="257" hidden="1" customWidth="1"/>
    <col min="11300" max="11300" width="14.28515625" style="257" customWidth="1"/>
    <col min="11301" max="11301" width="7.5703125" style="257" customWidth="1"/>
    <col min="11302" max="11302" width="0" style="257" hidden="1" customWidth="1"/>
    <col min="11303" max="11304" width="14.28515625" style="257" customWidth="1"/>
    <col min="11305" max="11305" width="20.85546875" style="257" customWidth="1"/>
    <col min="11306" max="11306" width="14.42578125" style="257" customWidth="1"/>
    <col min="11307" max="11307" width="15" style="257" customWidth="1"/>
    <col min="11308" max="11308" width="2.7109375" style="257" customWidth="1"/>
    <col min="11309" max="11309" width="11.7109375" style="257" customWidth="1"/>
    <col min="11310" max="11310" width="11.5703125" style="257" customWidth="1"/>
    <col min="11311" max="11311" width="2.28515625" style="257" customWidth="1"/>
    <col min="11312" max="11312" width="41" style="257" customWidth="1"/>
    <col min="11313" max="11313" width="14.28515625" style="257" customWidth="1"/>
    <col min="11314" max="11315" width="11.5703125" style="257" customWidth="1"/>
    <col min="11316" max="11316" width="21.85546875" style="257" customWidth="1"/>
    <col min="11317" max="11508" width="11.42578125" style="257"/>
    <col min="11509" max="11509" width="21.85546875" style="257" customWidth="1"/>
    <col min="11510" max="11510" width="13.85546875" style="257" customWidth="1"/>
    <col min="11511" max="11511" width="38.7109375" style="257" customWidth="1"/>
    <col min="11512" max="11512" width="3" style="257" bestFit="1" customWidth="1"/>
    <col min="11513" max="11513" width="32.28515625" style="257" customWidth="1"/>
    <col min="11514" max="11514" width="46.28515625" style="257" customWidth="1"/>
    <col min="11515" max="11515" width="19" style="257" customWidth="1"/>
    <col min="11516" max="11516" width="0" style="257" hidden="1" customWidth="1"/>
    <col min="11517" max="11517" width="17.7109375" style="257" customWidth="1"/>
    <col min="11518" max="11518" width="0" style="257" hidden="1" customWidth="1"/>
    <col min="11519" max="11519" width="22.28515625" style="257" customWidth="1"/>
    <col min="11520" max="11520" width="5.28515625" style="257" customWidth="1"/>
    <col min="11521" max="11521" width="36.28515625" style="257" customWidth="1"/>
    <col min="11522" max="11522" width="5.7109375" style="257" customWidth="1"/>
    <col min="11523" max="11523" width="0" style="257" hidden="1" customWidth="1"/>
    <col min="11524" max="11524" width="20.7109375" style="257" customWidth="1"/>
    <col min="11525" max="11525" width="4.85546875" style="257" customWidth="1"/>
    <col min="11526" max="11526" width="0" style="257" hidden="1" customWidth="1"/>
    <col min="11527" max="11527" width="24.7109375" style="257" customWidth="1"/>
    <col min="11528" max="11528" width="12.28515625" style="257" customWidth="1"/>
    <col min="11529" max="11529" width="0" style="257" hidden="1" customWidth="1"/>
    <col min="11530" max="11530" width="3.42578125" style="257" customWidth="1"/>
    <col min="11531" max="11531" width="0" style="257" hidden="1" customWidth="1"/>
    <col min="11532" max="11532" width="17.7109375" style="257" customWidth="1"/>
    <col min="11533" max="11533" width="3.42578125" style="257" customWidth="1"/>
    <col min="11534" max="11534" width="0" style="257" hidden="1" customWidth="1"/>
    <col min="11535" max="11535" width="23.7109375" style="257" customWidth="1"/>
    <col min="11536" max="11536" width="10" style="257" customWidth="1"/>
    <col min="11537" max="11537" width="0" style="257" hidden="1" customWidth="1"/>
    <col min="11538" max="11539" width="14.7109375" style="257" customWidth="1"/>
    <col min="11540" max="11540" width="12.85546875" style="257" customWidth="1"/>
    <col min="11541" max="11541" width="3.28515625" style="257" customWidth="1"/>
    <col min="11542" max="11542" width="30.28515625" style="257" customWidth="1"/>
    <col min="11543" max="11543" width="5" style="257" customWidth="1"/>
    <col min="11544" max="11544" width="0" style="257" hidden="1" customWidth="1"/>
    <col min="11545" max="11545" width="14.28515625" style="257" customWidth="1"/>
    <col min="11546" max="11546" width="5.7109375" style="257" customWidth="1"/>
    <col min="11547" max="11547" width="0" style="257" hidden="1" customWidth="1"/>
    <col min="11548" max="11548" width="17.28515625" style="257" customWidth="1"/>
    <col min="11549" max="11549" width="12.7109375" style="257" customWidth="1"/>
    <col min="11550" max="11550" width="0" style="257" hidden="1" customWidth="1"/>
    <col min="11551" max="11551" width="5.28515625" style="257" customWidth="1"/>
    <col min="11552" max="11552" width="0" style="257" hidden="1" customWidth="1"/>
    <col min="11553" max="11553" width="17" style="257" customWidth="1"/>
    <col min="11554" max="11554" width="6.28515625" style="257" customWidth="1"/>
    <col min="11555" max="11555" width="0" style="257" hidden="1" customWidth="1"/>
    <col min="11556" max="11556" width="14.28515625" style="257" customWidth="1"/>
    <col min="11557" max="11557" width="7.5703125" style="257" customWidth="1"/>
    <col min="11558" max="11558" width="0" style="257" hidden="1" customWidth="1"/>
    <col min="11559" max="11560" width="14.28515625" style="257" customWidth="1"/>
    <col min="11561" max="11561" width="20.85546875" style="257" customWidth="1"/>
    <col min="11562" max="11562" width="14.42578125" style="257" customWidth="1"/>
    <col min="11563" max="11563" width="15" style="257" customWidth="1"/>
    <col min="11564" max="11564" width="2.7109375" style="257" customWidth="1"/>
    <col min="11565" max="11565" width="11.7109375" style="257" customWidth="1"/>
    <col min="11566" max="11566" width="11.5703125" style="257" customWidth="1"/>
    <col min="11567" max="11567" width="2.28515625" style="257" customWidth="1"/>
    <col min="11568" max="11568" width="41" style="257" customWidth="1"/>
    <col min="11569" max="11569" width="14.28515625" style="257" customWidth="1"/>
    <col min="11570" max="11571" width="11.5703125" style="257" customWidth="1"/>
    <col min="11572" max="11572" width="21.85546875" style="257" customWidth="1"/>
    <col min="11573" max="11764" width="11.42578125" style="257"/>
    <col min="11765" max="11765" width="21.85546875" style="257" customWidth="1"/>
    <col min="11766" max="11766" width="13.85546875" style="257" customWidth="1"/>
    <col min="11767" max="11767" width="38.7109375" style="257" customWidth="1"/>
    <col min="11768" max="11768" width="3" style="257" bestFit="1" customWidth="1"/>
    <col min="11769" max="11769" width="32.28515625" style="257" customWidth="1"/>
    <col min="11770" max="11770" width="46.28515625" style="257" customWidth="1"/>
    <col min="11771" max="11771" width="19" style="257" customWidth="1"/>
    <col min="11772" max="11772" width="0" style="257" hidden="1" customWidth="1"/>
    <col min="11773" max="11773" width="17.7109375" style="257" customWidth="1"/>
    <col min="11774" max="11774" width="0" style="257" hidden="1" customWidth="1"/>
    <col min="11775" max="11775" width="22.28515625" style="257" customWidth="1"/>
    <col min="11776" max="11776" width="5.28515625" style="257" customWidth="1"/>
    <col min="11777" max="11777" width="36.28515625" style="257" customWidth="1"/>
    <col min="11778" max="11778" width="5.7109375" style="257" customWidth="1"/>
    <col min="11779" max="11779" width="0" style="257" hidden="1" customWidth="1"/>
    <col min="11780" max="11780" width="20.7109375" style="257" customWidth="1"/>
    <col min="11781" max="11781" width="4.85546875" style="257" customWidth="1"/>
    <col min="11782" max="11782" width="0" style="257" hidden="1" customWidth="1"/>
    <col min="11783" max="11783" width="24.7109375" style="257" customWidth="1"/>
    <col min="11784" max="11784" width="12.28515625" style="257" customWidth="1"/>
    <col min="11785" max="11785" width="0" style="257" hidden="1" customWidth="1"/>
    <col min="11786" max="11786" width="3.42578125" style="257" customWidth="1"/>
    <col min="11787" max="11787" width="0" style="257" hidden="1" customWidth="1"/>
    <col min="11788" max="11788" width="17.7109375" style="257" customWidth="1"/>
    <col min="11789" max="11789" width="3.42578125" style="257" customWidth="1"/>
    <col min="11790" max="11790" width="0" style="257" hidden="1" customWidth="1"/>
    <col min="11791" max="11791" width="23.7109375" style="257" customWidth="1"/>
    <col min="11792" max="11792" width="10" style="257" customWidth="1"/>
    <col min="11793" max="11793" width="0" style="257" hidden="1" customWidth="1"/>
    <col min="11794" max="11795" width="14.7109375" style="257" customWidth="1"/>
    <col min="11796" max="11796" width="12.85546875" style="257" customWidth="1"/>
    <col min="11797" max="11797" width="3.28515625" style="257" customWidth="1"/>
    <col min="11798" max="11798" width="30.28515625" style="257" customWidth="1"/>
    <col min="11799" max="11799" width="5" style="257" customWidth="1"/>
    <col min="11800" max="11800" width="0" style="257" hidden="1" customWidth="1"/>
    <col min="11801" max="11801" width="14.28515625" style="257" customWidth="1"/>
    <col min="11802" max="11802" width="5.7109375" style="257" customWidth="1"/>
    <col min="11803" max="11803" width="0" style="257" hidden="1" customWidth="1"/>
    <col min="11804" max="11804" width="17.28515625" style="257" customWidth="1"/>
    <col min="11805" max="11805" width="12.7109375" style="257" customWidth="1"/>
    <col min="11806" max="11806" width="0" style="257" hidden="1" customWidth="1"/>
    <col min="11807" max="11807" width="5.28515625" style="257" customWidth="1"/>
    <col min="11808" max="11808" width="0" style="257" hidden="1" customWidth="1"/>
    <col min="11809" max="11809" width="17" style="257" customWidth="1"/>
    <col min="11810" max="11810" width="6.28515625" style="257" customWidth="1"/>
    <col min="11811" max="11811" width="0" style="257" hidden="1" customWidth="1"/>
    <col min="11812" max="11812" width="14.28515625" style="257" customWidth="1"/>
    <col min="11813" max="11813" width="7.5703125" style="257" customWidth="1"/>
    <col min="11814" max="11814" width="0" style="257" hidden="1" customWidth="1"/>
    <col min="11815" max="11816" width="14.28515625" style="257" customWidth="1"/>
    <col min="11817" max="11817" width="20.85546875" style="257" customWidth="1"/>
    <col min="11818" max="11818" width="14.42578125" style="257" customWidth="1"/>
    <col min="11819" max="11819" width="15" style="257" customWidth="1"/>
    <col min="11820" max="11820" width="2.7109375" style="257" customWidth="1"/>
    <col min="11821" max="11821" width="11.7109375" style="257" customWidth="1"/>
    <col min="11822" max="11822" width="11.5703125" style="257" customWidth="1"/>
    <col min="11823" max="11823" width="2.28515625" style="257" customWidth="1"/>
    <col min="11824" max="11824" width="41" style="257" customWidth="1"/>
    <col min="11825" max="11825" width="14.28515625" style="257" customWidth="1"/>
    <col min="11826" max="11827" width="11.5703125" style="257" customWidth="1"/>
    <col min="11828" max="11828" width="21.85546875" style="257" customWidth="1"/>
    <col min="11829" max="12020" width="11.42578125" style="257"/>
    <col min="12021" max="12021" width="21.85546875" style="257" customWidth="1"/>
    <col min="12022" max="12022" width="13.85546875" style="257" customWidth="1"/>
    <col min="12023" max="12023" width="38.7109375" style="257" customWidth="1"/>
    <col min="12024" max="12024" width="3" style="257" bestFit="1" customWidth="1"/>
    <col min="12025" max="12025" width="32.28515625" style="257" customWidth="1"/>
    <col min="12026" max="12026" width="46.28515625" style="257" customWidth="1"/>
    <col min="12027" max="12027" width="19" style="257" customWidth="1"/>
    <col min="12028" max="12028" width="0" style="257" hidden="1" customWidth="1"/>
    <col min="12029" max="12029" width="17.7109375" style="257" customWidth="1"/>
    <col min="12030" max="12030" width="0" style="257" hidden="1" customWidth="1"/>
    <col min="12031" max="12031" width="22.28515625" style="257" customWidth="1"/>
    <col min="12032" max="12032" width="5.28515625" style="257" customWidth="1"/>
    <col min="12033" max="12033" width="36.28515625" style="257" customWidth="1"/>
    <col min="12034" max="12034" width="5.7109375" style="257" customWidth="1"/>
    <col min="12035" max="12035" width="0" style="257" hidden="1" customWidth="1"/>
    <col min="12036" max="12036" width="20.7109375" style="257" customWidth="1"/>
    <col min="12037" max="12037" width="4.85546875" style="257" customWidth="1"/>
    <col min="12038" max="12038" width="0" style="257" hidden="1" customWidth="1"/>
    <col min="12039" max="12039" width="24.7109375" style="257" customWidth="1"/>
    <col min="12040" max="12040" width="12.28515625" style="257" customWidth="1"/>
    <col min="12041" max="12041" width="0" style="257" hidden="1" customWidth="1"/>
    <col min="12042" max="12042" width="3.42578125" style="257" customWidth="1"/>
    <col min="12043" max="12043" width="0" style="257" hidden="1" customWidth="1"/>
    <col min="12044" max="12044" width="17.7109375" style="257" customWidth="1"/>
    <col min="12045" max="12045" width="3.42578125" style="257" customWidth="1"/>
    <col min="12046" max="12046" width="0" style="257" hidden="1" customWidth="1"/>
    <col min="12047" max="12047" width="23.7109375" style="257" customWidth="1"/>
    <col min="12048" max="12048" width="10" style="257" customWidth="1"/>
    <col min="12049" max="12049" width="0" style="257" hidden="1" customWidth="1"/>
    <col min="12050" max="12051" width="14.7109375" style="257" customWidth="1"/>
    <col min="12052" max="12052" width="12.85546875" style="257" customWidth="1"/>
    <col min="12053" max="12053" width="3.28515625" style="257" customWidth="1"/>
    <col min="12054" max="12054" width="30.28515625" style="257" customWidth="1"/>
    <col min="12055" max="12055" width="5" style="257" customWidth="1"/>
    <col min="12056" max="12056" width="0" style="257" hidden="1" customWidth="1"/>
    <col min="12057" max="12057" width="14.28515625" style="257" customWidth="1"/>
    <col min="12058" max="12058" width="5.7109375" style="257" customWidth="1"/>
    <col min="12059" max="12059" width="0" style="257" hidden="1" customWidth="1"/>
    <col min="12060" max="12060" width="17.28515625" style="257" customWidth="1"/>
    <col min="12061" max="12061" width="12.7109375" style="257" customWidth="1"/>
    <col min="12062" max="12062" width="0" style="257" hidden="1" customWidth="1"/>
    <col min="12063" max="12063" width="5.28515625" style="257" customWidth="1"/>
    <col min="12064" max="12064" width="0" style="257" hidden="1" customWidth="1"/>
    <col min="12065" max="12065" width="17" style="257" customWidth="1"/>
    <col min="12066" max="12066" width="6.28515625" style="257" customWidth="1"/>
    <col min="12067" max="12067" width="0" style="257" hidden="1" customWidth="1"/>
    <col min="12068" max="12068" width="14.28515625" style="257" customWidth="1"/>
    <col min="12069" max="12069" width="7.5703125" style="257" customWidth="1"/>
    <col min="12070" max="12070" width="0" style="257" hidden="1" customWidth="1"/>
    <col min="12071" max="12072" width="14.28515625" style="257" customWidth="1"/>
    <col min="12073" max="12073" width="20.85546875" style="257" customWidth="1"/>
    <col min="12074" max="12074" width="14.42578125" style="257" customWidth="1"/>
    <col min="12075" max="12075" width="15" style="257" customWidth="1"/>
    <col min="12076" max="12076" width="2.7109375" style="257" customWidth="1"/>
    <col min="12077" max="12077" width="11.7109375" style="257" customWidth="1"/>
    <col min="12078" max="12078" width="11.5703125" style="257" customWidth="1"/>
    <col min="12079" max="12079" width="2.28515625" style="257" customWidth="1"/>
    <col min="12080" max="12080" width="41" style="257" customWidth="1"/>
    <col min="12081" max="12081" width="14.28515625" style="257" customWidth="1"/>
    <col min="12082" max="12083" width="11.5703125" style="257" customWidth="1"/>
    <col min="12084" max="12084" width="21.85546875" style="257" customWidth="1"/>
    <col min="12085" max="12276" width="11.42578125" style="257"/>
    <col min="12277" max="12277" width="21.85546875" style="257" customWidth="1"/>
    <col min="12278" max="12278" width="13.85546875" style="257" customWidth="1"/>
    <col min="12279" max="12279" width="38.7109375" style="257" customWidth="1"/>
    <col min="12280" max="12280" width="3" style="257" bestFit="1" customWidth="1"/>
    <col min="12281" max="12281" width="32.28515625" style="257" customWidth="1"/>
    <col min="12282" max="12282" width="46.28515625" style="257" customWidth="1"/>
    <col min="12283" max="12283" width="19" style="257" customWidth="1"/>
    <col min="12284" max="12284" width="0" style="257" hidden="1" customWidth="1"/>
    <col min="12285" max="12285" width="17.7109375" style="257" customWidth="1"/>
    <col min="12286" max="12286" width="0" style="257" hidden="1" customWidth="1"/>
    <col min="12287" max="12287" width="22.28515625" style="257" customWidth="1"/>
    <col min="12288" max="12288" width="5.28515625" style="257" customWidth="1"/>
    <col min="12289" max="12289" width="36.28515625" style="257" customWidth="1"/>
    <col min="12290" max="12290" width="5.7109375" style="257" customWidth="1"/>
    <col min="12291" max="12291" width="0" style="257" hidden="1" customWidth="1"/>
    <col min="12292" max="12292" width="20.7109375" style="257" customWidth="1"/>
    <col min="12293" max="12293" width="4.85546875" style="257" customWidth="1"/>
    <col min="12294" max="12294" width="0" style="257" hidden="1" customWidth="1"/>
    <col min="12295" max="12295" width="24.7109375" style="257" customWidth="1"/>
    <col min="12296" max="12296" width="12.28515625" style="257" customWidth="1"/>
    <col min="12297" max="12297" width="0" style="257" hidden="1" customWidth="1"/>
    <col min="12298" max="12298" width="3.42578125" style="257" customWidth="1"/>
    <col min="12299" max="12299" width="0" style="257" hidden="1" customWidth="1"/>
    <col min="12300" max="12300" width="17.7109375" style="257" customWidth="1"/>
    <col min="12301" max="12301" width="3.42578125" style="257" customWidth="1"/>
    <col min="12302" max="12302" width="0" style="257" hidden="1" customWidth="1"/>
    <col min="12303" max="12303" width="23.7109375" style="257" customWidth="1"/>
    <col min="12304" max="12304" width="10" style="257" customWidth="1"/>
    <col min="12305" max="12305" width="0" style="257" hidden="1" customWidth="1"/>
    <col min="12306" max="12307" width="14.7109375" style="257" customWidth="1"/>
    <col min="12308" max="12308" width="12.85546875" style="257" customWidth="1"/>
    <col min="12309" max="12309" width="3.28515625" style="257" customWidth="1"/>
    <col min="12310" max="12310" width="30.28515625" style="257" customWidth="1"/>
    <col min="12311" max="12311" width="5" style="257" customWidth="1"/>
    <col min="12312" max="12312" width="0" style="257" hidden="1" customWidth="1"/>
    <col min="12313" max="12313" width="14.28515625" style="257" customWidth="1"/>
    <col min="12314" max="12314" width="5.7109375" style="257" customWidth="1"/>
    <col min="12315" max="12315" width="0" style="257" hidden="1" customWidth="1"/>
    <col min="12316" max="12316" width="17.28515625" style="257" customWidth="1"/>
    <col min="12317" max="12317" width="12.7109375" style="257" customWidth="1"/>
    <col min="12318" max="12318" width="0" style="257" hidden="1" customWidth="1"/>
    <col min="12319" max="12319" width="5.28515625" style="257" customWidth="1"/>
    <col min="12320" max="12320" width="0" style="257" hidden="1" customWidth="1"/>
    <col min="12321" max="12321" width="17" style="257" customWidth="1"/>
    <col min="12322" max="12322" width="6.28515625" style="257" customWidth="1"/>
    <col min="12323" max="12323" width="0" style="257" hidden="1" customWidth="1"/>
    <col min="12324" max="12324" width="14.28515625" style="257" customWidth="1"/>
    <col min="12325" max="12325" width="7.5703125" style="257" customWidth="1"/>
    <col min="12326" max="12326" width="0" style="257" hidden="1" customWidth="1"/>
    <col min="12327" max="12328" width="14.28515625" style="257" customWidth="1"/>
    <col min="12329" max="12329" width="20.85546875" style="257" customWidth="1"/>
    <col min="12330" max="12330" width="14.42578125" style="257" customWidth="1"/>
    <col min="12331" max="12331" width="15" style="257" customWidth="1"/>
    <col min="12332" max="12332" width="2.7109375" style="257" customWidth="1"/>
    <col min="12333" max="12333" width="11.7109375" style="257" customWidth="1"/>
    <col min="12334" max="12334" width="11.5703125" style="257" customWidth="1"/>
    <col min="12335" max="12335" width="2.28515625" style="257" customWidth="1"/>
    <col min="12336" max="12336" width="41" style="257" customWidth="1"/>
    <col min="12337" max="12337" width="14.28515625" style="257" customWidth="1"/>
    <col min="12338" max="12339" width="11.5703125" style="257" customWidth="1"/>
    <col min="12340" max="12340" width="21.85546875" style="257" customWidth="1"/>
    <col min="12341" max="12532" width="11.42578125" style="257"/>
    <col min="12533" max="12533" width="21.85546875" style="257" customWidth="1"/>
    <col min="12534" max="12534" width="13.85546875" style="257" customWidth="1"/>
    <col min="12535" max="12535" width="38.7109375" style="257" customWidth="1"/>
    <col min="12536" max="12536" width="3" style="257" bestFit="1" customWidth="1"/>
    <col min="12537" max="12537" width="32.28515625" style="257" customWidth="1"/>
    <col min="12538" max="12538" width="46.28515625" style="257" customWidth="1"/>
    <col min="12539" max="12539" width="19" style="257" customWidth="1"/>
    <col min="12540" max="12540" width="0" style="257" hidden="1" customWidth="1"/>
    <col min="12541" max="12541" width="17.7109375" style="257" customWidth="1"/>
    <col min="12542" max="12542" width="0" style="257" hidden="1" customWidth="1"/>
    <col min="12543" max="12543" width="22.28515625" style="257" customWidth="1"/>
    <col min="12544" max="12544" width="5.28515625" style="257" customWidth="1"/>
    <col min="12545" max="12545" width="36.28515625" style="257" customWidth="1"/>
    <col min="12546" max="12546" width="5.7109375" style="257" customWidth="1"/>
    <col min="12547" max="12547" width="0" style="257" hidden="1" customWidth="1"/>
    <col min="12548" max="12548" width="20.7109375" style="257" customWidth="1"/>
    <col min="12549" max="12549" width="4.85546875" style="257" customWidth="1"/>
    <col min="12550" max="12550" width="0" style="257" hidden="1" customWidth="1"/>
    <col min="12551" max="12551" width="24.7109375" style="257" customWidth="1"/>
    <col min="12552" max="12552" width="12.28515625" style="257" customWidth="1"/>
    <col min="12553" max="12553" width="0" style="257" hidden="1" customWidth="1"/>
    <col min="12554" max="12554" width="3.42578125" style="257" customWidth="1"/>
    <col min="12555" max="12555" width="0" style="257" hidden="1" customWidth="1"/>
    <col min="12556" max="12556" width="17.7109375" style="257" customWidth="1"/>
    <col min="12557" max="12557" width="3.42578125" style="257" customWidth="1"/>
    <col min="12558" max="12558" width="0" style="257" hidden="1" customWidth="1"/>
    <col min="12559" max="12559" width="23.7109375" style="257" customWidth="1"/>
    <col min="12560" max="12560" width="10" style="257" customWidth="1"/>
    <col min="12561" max="12561" width="0" style="257" hidden="1" customWidth="1"/>
    <col min="12562" max="12563" width="14.7109375" style="257" customWidth="1"/>
    <col min="12564" max="12564" width="12.85546875" style="257" customWidth="1"/>
    <col min="12565" max="12565" width="3.28515625" style="257" customWidth="1"/>
    <col min="12566" max="12566" width="30.28515625" style="257" customWidth="1"/>
    <col min="12567" max="12567" width="5" style="257" customWidth="1"/>
    <col min="12568" max="12568" width="0" style="257" hidden="1" customWidth="1"/>
    <col min="12569" max="12569" width="14.28515625" style="257" customWidth="1"/>
    <col min="12570" max="12570" width="5.7109375" style="257" customWidth="1"/>
    <col min="12571" max="12571" width="0" style="257" hidden="1" customWidth="1"/>
    <col min="12572" max="12572" width="17.28515625" style="257" customWidth="1"/>
    <col min="12573" max="12573" width="12.7109375" style="257" customWidth="1"/>
    <col min="12574" max="12574" width="0" style="257" hidden="1" customWidth="1"/>
    <col min="12575" max="12575" width="5.28515625" style="257" customWidth="1"/>
    <col min="12576" max="12576" width="0" style="257" hidden="1" customWidth="1"/>
    <col min="12577" max="12577" width="17" style="257" customWidth="1"/>
    <col min="12578" max="12578" width="6.28515625" style="257" customWidth="1"/>
    <col min="12579" max="12579" width="0" style="257" hidden="1" customWidth="1"/>
    <col min="12580" max="12580" width="14.28515625" style="257" customWidth="1"/>
    <col min="12581" max="12581" width="7.5703125" style="257" customWidth="1"/>
    <col min="12582" max="12582" width="0" style="257" hidden="1" customWidth="1"/>
    <col min="12583" max="12584" width="14.28515625" style="257" customWidth="1"/>
    <col min="12585" max="12585" width="20.85546875" style="257" customWidth="1"/>
    <col min="12586" max="12586" width="14.42578125" style="257" customWidth="1"/>
    <col min="12587" max="12587" width="15" style="257" customWidth="1"/>
    <col min="12588" max="12588" width="2.7109375" style="257" customWidth="1"/>
    <col min="12589" max="12589" width="11.7109375" style="257" customWidth="1"/>
    <col min="12590" max="12590" width="11.5703125" style="257" customWidth="1"/>
    <col min="12591" max="12591" width="2.28515625" style="257" customWidth="1"/>
    <col min="12592" max="12592" width="41" style="257" customWidth="1"/>
    <col min="12593" max="12593" width="14.28515625" style="257" customWidth="1"/>
    <col min="12594" max="12595" width="11.5703125" style="257" customWidth="1"/>
    <col min="12596" max="12596" width="21.85546875" style="257" customWidth="1"/>
    <col min="12597" max="12788" width="11.42578125" style="257"/>
    <col min="12789" max="12789" width="21.85546875" style="257" customWidth="1"/>
    <col min="12790" max="12790" width="13.85546875" style="257" customWidth="1"/>
    <col min="12791" max="12791" width="38.7109375" style="257" customWidth="1"/>
    <col min="12792" max="12792" width="3" style="257" bestFit="1" customWidth="1"/>
    <col min="12793" max="12793" width="32.28515625" style="257" customWidth="1"/>
    <col min="12794" max="12794" width="46.28515625" style="257" customWidth="1"/>
    <col min="12795" max="12795" width="19" style="257" customWidth="1"/>
    <col min="12796" max="12796" width="0" style="257" hidden="1" customWidth="1"/>
    <col min="12797" max="12797" width="17.7109375" style="257" customWidth="1"/>
    <col min="12798" max="12798" width="0" style="257" hidden="1" customWidth="1"/>
    <col min="12799" max="12799" width="22.28515625" style="257" customWidth="1"/>
    <col min="12800" max="12800" width="5.28515625" style="257" customWidth="1"/>
    <col min="12801" max="12801" width="36.28515625" style="257" customWidth="1"/>
    <col min="12802" max="12802" width="5.7109375" style="257" customWidth="1"/>
    <col min="12803" max="12803" width="0" style="257" hidden="1" customWidth="1"/>
    <col min="12804" max="12804" width="20.7109375" style="257" customWidth="1"/>
    <col min="12805" max="12805" width="4.85546875" style="257" customWidth="1"/>
    <col min="12806" max="12806" width="0" style="257" hidden="1" customWidth="1"/>
    <col min="12807" max="12807" width="24.7109375" style="257" customWidth="1"/>
    <col min="12808" max="12808" width="12.28515625" style="257" customWidth="1"/>
    <col min="12809" max="12809" width="0" style="257" hidden="1" customWidth="1"/>
    <col min="12810" max="12810" width="3.42578125" style="257" customWidth="1"/>
    <col min="12811" max="12811" width="0" style="257" hidden="1" customWidth="1"/>
    <col min="12812" max="12812" width="17.7109375" style="257" customWidth="1"/>
    <col min="12813" max="12813" width="3.42578125" style="257" customWidth="1"/>
    <col min="12814" max="12814" width="0" style="257" hidden="1" customWidth="1"/>
    <col min="12815" max="12815" width="23.7109375" style="257" customWidth="1"/>
    <col min="12816" max="12816" width="10" style="257" customWidth="1"/>
    <col min="12817" max="12817" width="0" style="257" hidden="1" customWidth="1"/>
    <col min="12818" max="12819" width="14.7109375" style="257" customWidth="1"/>
    <col min="12820" max="12820" width="12.85546875" style="257" customWidth="1"/>
    <col min="12821" max="12821" width="3.28515625" style="257" customWidth="1"/>
    <col min="12822" max="12822" width="30.28515625" style="257" customWidth="1"/>
    <col min="12823" max="12823" width="5" style="257" customWidth="1"/>
    <col min="12824" max="12824" width="0" style="257" hidden="1" customWidth="1"/>
    <col min="12825" max="12825" width="14.28515625" style="257" customWidth="1"/>
    <col min="12826" max="12826" width="5.7109375" style="257" customWidth="1"/>
    <col min="12827" max="12827" width="0" style="257" hidden="1" customWidth="1"/>
    <col min="12828" max="12828" width="17.28515625" style="257" customWidth="1"/>
    <col min="12829" max="12829" width="12.7109375" style="257" customWidth="1"/>
    <col min="12830" max="12830" width="0" style="257" hidden="1" customWidth="1"/>
    <col min="12831" max="12831" width="5.28515625" style="257" customWidth="1"/>
    <col min="12832" max="12832" width="0" style="257" hidden="1" customWidth="1"/>
    <col min="12833" max="12833" width="17" style="257" customWidth="1"/>
    <col min="12834" max="12834" width="6.28515625" style="257" customWidth="1"/>
    <col min="12835" max="12835" width="0" style="257" hidden="1" customWidth="1"/>
    <col min="12836" max="12836" width="14.28515625" style="257" customWidth="1"/>
    <col min="12837" max="12837" width="7.5703125" style="257" customWidth="1"/>
    <col min="12838" max="12838" width="0" style="257" hidden="1" customWidth="1"/>
    <col min="12839" max="12840" width="14.28515625" style="257" customWidth="1"/>
    <col min="12841" max="12841" width="20.85546875" style="257" customWidth="1"/>
    <col min="12842" max="12842" width="14.42578125" style="257" customWidth="1"/>
    <col min="12843" max="12843" width="15" style="257" customWidth="1"/>
    <col min="12844" max="12844" width="2.7109375" style="257" customWidth="1"/>
    <col min="12845" max="12845" width="11.7109375" style="257" customWidth="1"/>
    <col min="12846" max="12846" width="11.5703125" style="257" customWidth="1"/>
    <col min="12847" max="12847" width="2.28515625" style="257" customWidth="1"/>
    <col min="12848" max="12848" width="41" style="257" customWidth="1"/>
    <col min="12849" max="12849" width="14.28515625" style="257" customWidth="1"/>
    <col min="12850" max="12851" width="11.5703125" style="257" customWidth="1"/>
    <col min="12852" max="12852" width="21.85546875" style="257" customWidth="1"/>
    <col min="12853" max="13044" width="11.42578125" style="257"/>
    <col min="13045" max="13045" width="21.85546875" style="257" customWidth="1"/>
    <col min="13046" max="13046" width="13.85546875" style="257" customWidth="1"/>
    <col min="13047" max="13047" width="38.7109375" style="257" customWidth="1"/>
    <col min="13048" max="13048" width="3" style="257" bestFit="1" customWidth="1"/>
    <col min="13049" max="13049" width="32.28515625" style="257" customWidth="1"/>
    <col min="13050" max="13050" width="46.28515625" style="257" customWidth="1"/>
    <col min="13051" max="13051" width="19" style="257" customWidth="1"/>
    <col min="13052" max="13052" width="0" style="257" hidden="1" customWidth="1"/>
    <col min="13053" max="13053" width="17.7109375" style="257" customWidth="1"/>
    <col min="13054" max="13054" width="0" style="257" hidden="1" customWidth="1"/>
    <col min="13055" max="13055" width="22.28515625" style="257" customWidth="1"/>
    <col min="13056" max="13056" width="5.28515625" style="257" customWidth="1"/>
    <col min="13057" max="13057" width="36.28515625" style="257" customWidth="1"/>
    <col min="13058" max="13058" width="5.7109375" style="257" customWidth="1"/>
    <col min="13059" max="13059" width="0" style="257" hidden="1" customWidth="1"/>
    <col min="13060" max="13060" width="20.7109375" style="257" customWidth="1"/>
    <col min="13061" max="13061" width="4.85546875" style="257" customWidth="1"/>
    <col min="13062" max="13062" width="0" style="257" hidden="1" customWidth="1"/>
    <col min="13063" max="13063" width="24.7109375" style="257" customWidth="1"/>
    <col min="13064" max="13064" width="12.28515625" style="257" customWidth="1"/>
    <col min="13065" max="13065" width="0" style="257" hidden="1" customWidth="1"/>
    <col min="13066" max="13066" width="3.42578125" style="257" customWidth="1"/>
    <col min="13067" max="13067" width="0" style="257" hidden="1" customWidth="1"/>
    <col min="13068" max="13068" width="17.7109375" style="257" customWidth="1"/>
    <col min="13069" max="13069" width="3.42578125" style="257" customWidth="1"/>
    <col min="13070" max="13070" width="0" style="257" hidden="1" customWidth="1"/>
    <col min="13071" max="13071" width="23.7109375" style="257" customWidth="1"/>
    <col min="13072" max="13072" width="10" style="257" customWidth="1"/>
    <col min="13073" max="13073" width="0" style="257" hidden="1" customWidth="1"/>
    <col min="13074" max="13075" width="14.7109375" style="257" customWidth="1"/>
    <col min="13076" max="13076" width="12.85546875" style="257" customWidth="1"/>
    <col min="13077" max="13077" width="3.28515625" style="257" customWidth="1"/>
    <col min="13078" max="13078" width="30.28515625" style="257" customWidth="1"/>
    <col min="13079" max="13079" width="5" style="257" customWidth="1"/>
    <col min="13080" max="13080" width="0" style="257" hidden="1" customWidth="1"/>
    <col min="13081" max="13081" width="14.28515625" style="257" customWidth="1"/>
    <col min="13082" max="13082" width="5.7109375" style="257" customWidth="1"/>
    <col min="13083" max="13083" width="0" style="257" hidden="1" customWidth="1"/>
    <col min="13084" max="13084" width="17.28515625" style="257" customWidth="1"/>
    <col min="13085" max="13085" width="12.7109375" style="257" customWidth="1"/>
    <col min="13086" max="13086" width="0" style="257" hidden="1" customWidth="1"/>
    <col min="13087" max="13087" width="5.28515625" style="257" customWidth="1"/>
    <col min="13088" max="13088" width="0" style="257" hidden="1" customWidth="1"/>
    <col min="13089" max="13089" width="17" style="257" customWidth="1"/>
    <col min="13090" max="13090" width="6.28515625" style="257" customWidth="1"/>
    <col min="13091" max="13091" width="0" style="257" hidden="1" customWidth="1"/>
    <col min="13092" max="13092" width="14.28515625" style="257" customWidth="1"/>
    <col min="13093" max="13093" width="7.5703125" style="257" customWidth="1"/>
    <col min="13094" max="13094" width="0" style="257" hidden="1" customWidth="1"/>
    <col min="13095" max="13096" width="14.28515625" style="257" customWidth="1"/>
    <col min="13097" max="13097" width="20.85546875" style="257" customWidth="1"/>
    <col min="13098" max="13098" width="14.42578125" style="257" customWidth="1"/>
    <col min="13099" max="13099" width="15" style="257" customWidth="1"/>
    <col min="13100" max="13100" width="2.7109375" style="257" customWidth="1"/>
    <col min="13101" max="13101" width="11.7109375" style="257" customWidth="1"/>
    <col min="13102" max="13102" width="11.5703125" style="257" customWidth="1"/>
    <col min="13103" max="13103" width="2.28515625" style="257" customWidth="1"/>
    <col min="13104" max="13104" width="41" style="257" customWidth="1"/>
    <col min="13105" max="13105" width="14.28515625" style="257" customWidth="1"/>
    <col min="13106" max="13107" width="11.5703125" style="257" customWidth="1"/>
    <col min="13108" max="13108" width="21.85546875" style="257" customWidth="1"/>
    <col min="13109" max="13300" width="11.42578125" style="257"/>
    <col min="13301" max="13301" width="21.85546875" style="257" customWidth="1"/>
    <col min="13302" max="13302" width="13.85546875" style="257" customWidth="1"/>
    <col min="13303" max="13303" width="38.7109375" style="257" customWidth="1"/>
    <col min="13304" max="13304" width="3" style="257" bestFit="1" customWidth="1"/>
    <col min="13305" max="13305" width="32.28515625" style="257" customWidth="1"/>
    <col min="13306" max="13306" width="46.28515625" style="257" customWidth="1"/>
    <col min="13307" max="13307" width="19" style="257" customWidth="1"/>
    <col min="13308" max="13308" width="0" style="257" hidden="1" customWidth="1"/>
    <col min="13309" max="13309" width="17.7109375" style="257" customWidth="1"/>
    <col min="13310" max="13310" width="0" style="257" hidden="1" customWidth="1"/>
    <col min="13311" max="13311" width="22.28515625" style="257" customWidth="1"/>
    <col min="13312" max="13312" width="5.28515625" style="257" customWidth="1"/>
    <col min="13313" max="13313" width="36.28515625" style="257" customWidth="1"/>
    <col min="13314" max="13314" width="5.7109375" style="257" customWidth="1"/>
    <col min="13315" max="13315" width="0" style="257" hidden="1" customWidth="1"/>
    <col min="13316" max="13316" width="20.7109375" style="257" customWidth="1"/>
    <col min="13317" max="13317" width="4.85546875" style="257" customWidth="1"/>
    <col min="13318" max="13318" width="0" style="257" hidden="1" customWidth="1"/>
    <col min="13319" max="13319" width="24.7109375" style="257" customWidth="1"/>
    <col min="13320" max="13320" width="12.28515625" style="257" customWidth="1"/>
    <col min="13321" max="13321" width="0" style="257" hidden="1" customWidth="1"/>
    <col min="13322" max="13322" width="3.42578125" style="257" customWidth="1"/>
    <col min="13323" max="13323" width="0" style="257" hidden="1" customWidth="1"/>
    <col min="13324" max="13324" width="17.7109375" style="257" customWidth="1"/>
    <col min="13325" max="13325" width="3.42578125" style="257" customWidth="1"/>
    <col min="13326" max="13326" width="0" style="257" hidden="1" customWidth="1"/>
    <col min="13327" max="13327" width="23.7109375" style="257" customWidth="1"/>
    <col min="13328" max="13328" width="10" style="257" customWidth="1"/>
    <col min="13329" max="13329" width="0" style="257" hidden="1" customWidth="1"/>
    <col min="13330" max="13331" width="14.7109375" style="257" customWidth="1"/>
    <col min="13332" max="13332" width="12.85546875" style="257" customWidth="1"/>
    <col min="13333" max="13333" width="3.28515625" style="257" customWidth="1"/>
    <col min="13334" max="13334" width="30.28515625" style="257" customWidth="1"/>
    <col min="13335" max="13335" width="5" style="257" customWidth="1"/>
    <col min="13336" max="13336" width="0" style="257" hidden="1" customWidth="1"/>
    <col min="13337" max="13337" width="14.28515625" style="257" customWidth="1"/>
    <col min="13338" max="13338" width="5.7109375" style="257" customWidth="1"/>
    <col min="13339" max="13339" width="0" style="257" hidden="1" customWidth="1"/>
    <col min="13340" max="13340" width="17.28515625" style="257" customWidth="1"/>
    <col min="13341" max="13341" width="12.7109375" style="257" customWidth="1"/>
    <col min="13342" max="13342" width="0" style="257" hidden="1" customWidth="1"/>
    <col min="13343" max="13343" width="5.28515625" style="257" customWidth="1"/>
    <col min="13344" max="13344" width="0" style="257" hidden="1" customWidth="1"/>
    <col min="13345" max="13345" width="17" style="257" customWidth="1"/>
    <col min="13346" max="13346" width="6.28515625" style="257" customWidth="1"/>
    <col min="13347" max="13347" width="0" style="257" hidden="1" customWidth="1"/>
    <col min="13348" max="13348" width="14.28515625" style="257" customWidth="1"/>
    <col min="13349" max="13349" width="7.5703125" style="257" customWidth="1"/>
    <col min="13350" max="13350" width="0" style="257" hidden="1" customWidth="1"/>
    <col min="13351" max="13352" width="14.28515625" style="257" customWidth="1"/>
    <col min="13353" max="13353" width="20.85546875" style="257" customWidth="1"/>
    <col min="13354" max="13354" width="14.42578125" style="257" customWidth="1"/>
    <col min="13355" max="13355" width="15" style="257" customWidth="1"/>
    <col min="13356" max="13356" width="2.7109375" style="257" customWidth="1"/>
    <col min="13357" max="13357" width="11.7109375" style="257" customWidth="1"/>
    <col min="13358" max="13358" width="11.5703125" style="257" customWidth="1"/>
    <col min="13359" max="13359" width="2.28515625" style="257" customWidth="1"/>
    <col min="13360" max="13360" width="41" style="257" customWidth="1"/>
    <col min="13361" max="13361" width="14.28515625" style="257" customWidth="1"/>
    <col min="13362" max="13363" width="11.5703125" style="257" customWidth="1"/>
    <col min="13364" max="13364" width="21.85546875" style="257" customWidth="1"/>
    <col min="13365" max="13556" width="11.42578125" style="257"/>
    <col min="13557" max="13557" width="21.85546875" style="257" customWidth="1"/>
    <col min="13558" max="13558" width="13.85546875" style="257" customWidth="1"/>
    <col min="13559" max="13559" width="38.7109375" style="257" customWidth="1"/>
    <col min="13560" max="13560" width="3" style="257" bestFit="1" customWidth="1"/>
    <col min="13561" max="13561" width="32.28515625" style="257" customWidth="1"/>
    <col min="13562" max="13562" width="46.28515625" style="257" customWidth="1"/>
    <col min="13563" max="13563" width="19" style="257" customWidth="1"/>
    <col min="13564" max="13564" width="0" style="257" hidden="1" customWidth="1"/>
    <col min="13565" max="13565" width="17.7109375" style="257" customWidth="1"/>
    <col min="13566" max="13566" width="0" style="257" hidden="1" customWidth="1"/>
    <col min="13567" max="13567" width="22.28515625" style="257" customWidth="1"/>
    <col min="13568" max="13568" width="5.28515625" style="257" customWidth="1"/>
    <col min="13569" max="13569" width="36.28515625" style="257" customWidth="1"/>
    <col min="13570" max="13570" width="5.7109375" style="257" customWidth="1"/>
    <col min="13571" max="13571" width="0" style="257" hidden="1" customWidth="1"/>
    <col min="13572" max="13572" width="20.7109375" style="257" customWidth="1"/>
    <col min="13573" max="13573" width="4.85546875" style="257" customWidth="1"/>
    <col min="13574" max="13574" width="0" style="257" hidden="1" customWidth="1"/>
    <col min="13575" max="13575" width="24.7109375" style="257" customWidth="1"/>
    <col min="13576" max="13576" width="12.28515625" style="257" customWidth="1"/>
    <col min="13577" max="13577" width="0" style="257" hidden="1" customWidth="1"/>
    <col min="13578" max="13578" width="3.42578125" style="257" customWidth="1"/>
    <col min="13579" max="13579" width="0" style="257" hidden="1" customWidth="1"/>
    <col min="13580" max="13580" width="17.7109375" style="257" customWidth="1"/>
    <col min="13581" max="13581" width="3.42578125" style="257" customWidth="1"/>
    <col min="13582" max="13582" width="0" style="257" hidden="1" customWidth="1"/>
    <col min="13583" max="13583" width="23.7109375" style="257" customWidth="1"/>
    <col min="13584" max="13584" width="10" style="257" customWidth="1"/>
    <col min="13585" max="13585" width="0" style="257" hidden="1" customWidth="1"/>
    <col min="13586" max="13587" width="14.7109375" style="257" customWidth="1"/>
    <col min="13588" max="13588" width="12.85546875" style="257" customWidth="1"/>
    <col min="13589" max="13589" width="3.28515625" style="257" customWidth="1"/>
    <col min="13590" max="13590" width="30.28515625" style="257" customWidth="1"/>
    <col min="13591" max="13591" width="5" style="257" customWidth="1"/>
    <col min="13592" max="13592" width="0" style="257" hidden="1" customWidth="1"/>
    <col min="13593" max="13593" width="14.28515625" style="257" customWidth="1"/>
    <col min="13594" max="13594" width="5.7109375" style="257" customWidth="1"/>
    <col min="13595" max="13595" width="0" style="257" hidden="1" customWidth="1"/>
    <col min="13596" max="13596" width="17.28515625" style="257" customWidth="1"/>
    <col min="13597" max="13597" width="12.7109375" style="257" customWidth="1"/>
    <col min="13598" max="13598" width="0" style="257" hidden="1" customWidth="1"/>
    <col min="13599" max="13599" width="5.28515625" style="257" customWidth="1"/>
    <col min="13600" max="13600" width="0" style="257" hidden="1" customWidth="1"/>
    <col min="13601" max="13601" width="17" style="257" customWidth="1"/>
    <col min="13602" max="13602" width="6.28515625" style="257" customWidth="1"/>
    <col min="13603" max="13603" width="0" style="257" hidden="1" customWidth="1"/>
    <col min="13604" max="13604" width="14.28515625" style="257" customWidth="1"/>
    <col min="13605" max="13605" width="7.5703125" style="257" customWidth="1"/>
    <col min="13606" max="13606" width="0" style="257" hidden="1" customWidth="1"/>
    <col min="13607" max="13608" width="14.28515625" style="257" customWidth="1"/>
    <col min="13609" max="13609" width="20.85546875" style="257" customWidth="1"/>
    <col min="13610" max="13610" width="14.42578125" style="257" customWidth="1"/>
    <col min="13611" max="13611" width="15" style="257" customWidth="1"/>
    <col min="13612" max="13612" width="2.7109375" style="257" customWidth="1"/>
    <col min="13613" max="13613" width="11.7109375" style="257" customWidth="1"/>
    <col min="13614" max="13614" width="11.5703125" style="257" customWidth="1"/>
    <col min="13615" max="13615" width="2.28515625" style="257" customWidth="1"/>
    <col min="13616" max="13616" width="41" style="257" customWidth="1"/>
    <col min="13617" max="13617" width="14.28515625" style="257" customWidth="1"/>
    <col min="13618" max="13619" width="11.5703125" style="257" customWidth="1"/>
    <col min="13620" max="13620" width="21.85546875" style="257" customWidth="1"/>
    <col min="13621" max="13812" width="11.42578125" style="257"/>
    <col min="13813" max="13813" width="21.85546875" style="257" customWidth="1"/>
    <col min="13814" max="13814" width="13.85546875" style="257" customWidth="1"/>
    <col min="13815" max="13815" width="38.7109375" style="257" customWidth="1"/>
    <col min="13816" max="13816" width="3" style="257" bestFit="1" customWidth="1"/>
    <col min="13817" max="13817" width="32.28515625" style="257" customWidth="1"/>
    <col min="13818" max="13818" width="46.28515625" style="257" customWidth="1"/>
    <col min="13819" max="13819" width="19" style="257" customWidth="1"/>
    <col min="13820" max="13820" width="0" style="257" hidden="1" customWidth="1"/>
    <col min="13821" max="13821" width="17.7109375" style="257" customWidth="1"/>
    <col min="13822" max="13822" width="0" style="257" hidden="1" customWidth="1"/>
    <col min="13823" max="13823" width="22.28515625" style="257" customWidth="1"/>
    <col min="13824" max="13824" width="5.28515625" style="257" customWidth="1"/>
    <col min="13825" max="13825" width="36.28515625" style="257" customWidth="1"/>
    <col min="13826" max="13826" width="5.7109375" style="257" customWidth="1"/>
    <col min="13827" max="13827" width="0" style="257" hidden="1" customWidth="1"/>
    <col min="13828" max="13828" width="20.7109375" style="257" customWidth="1"/>
    <col min="13829" max="13829" width="4.85546875" style="257" customWidth="1"/>
    <col min="13830" max="13830" width="0" style="257" hidden="1" customWidth="1"/>
    <col min="13831" max="13831" width="24.7109375" style="257" customWidth="1"/>
    <col min="13832" max="13832" width="12.28515625" style="257" customWidth="1"/>
    <col min="13833" max="13833" width="0" style="257" hidden="1" customWidth="1"/>
    <col min="13834" max="13834" width="3.42578125" style="257" customWidth="1"/>
    <col min="13835" max="13835" width="0" style="257" hidden="1" customWidth="1"/>
    <col min="13836" max="13836" width="17.7109375" style="257" customWidth="1"/>
    <col min="13837" max="13837" width="3.42578125" style="257" customWidth="1"/>
    <col min="13838" max="13838" width="0" style="257" hidden="1" customWidth="1"/>
    <col min="13839" max="13839" width="23.7109375" style="257" customWidth="1"/>
    <col min="13840" max="13840" width="10" style="257" customWidth="1"/>
    <col min="13841" max="13841" width="0" style="257" hidden="1" customWidth="1"/>
    <col min="13842" max="13843" width="14.7109375" style="257" customWidth="1"/>
    <col min="13844" max="13844" width="12.85546875" style="257" customWidth="1"/>
    <col min="13845" max="13845" width="3.28515625" style="257" customWidth="1"/>
    <col min="13846" max="13846" width="30.28515625" style="257" customWidth="1"/>
    <col min="13847" max="13847" width="5" style="257" customWidth="1"/>
    <col min="13848" max="13848" width="0" style="257" hidden="1" customWidth="1"/>
    <col min="13849" max="13849" width="14.28515625" style="257" customWidth="1"/>
    <col min="13850" max="13850" width="5.7109375" style="257" customWidth="1"/>
    <col min="13851" max="13851" width="0" style="257" hidden="1" customWidth="1"/>
    <col min="13852" max="13852" width="17.28515625" style="257" customWidth="1"/>
    <col min="13853" max="13853" width="12.7109375" style="257" customWidth="1"/>
    <col min="13854" max="13854" width="0" style="257" hidden="1" customWidth="1"/>
    <col min="13855" max="13855" width="5.28515625" style="257" customWidth="1"/>
    <col min="13856" max="13856" width="0" style="257" hidden="1" customWidth="1"/>
    <col min="13857" max="13857" width="17" style="257" customWidth="1"/>
    <col min="13858" max="13858" width="6.28515625" style="257" customWidth="1"/>
    <col min="13859" max="13859" width="0" style="257" hidden="1" customWidth="1"/>
    <col min="13860" max="13860" width="14.28515625" style="257" customWidth="1"/>
    <col min="13861" max="13861" width="7.5703125" style="257" customWidth="1"/>
    <col min="13862" max="13862" width="0" style="257" hidden="1" customWidth="1"/>
    <col min="13863" max="13864" width="14.28515625" style="257" customWidth="1"/>
    <col min="13865" max="13865" width="20.85546875" style="257" customWidth="1"/>
    <col min="13866" max="13866" width="14.42578125" style="257" customWidth="1"/>
    <col min="13867" max="13867" width="15" style="257" customWidth="1"/>
    <col min="13868" max="13868" width="2.7109375" style="257" customWidth="1"/>
    <col min="13869" max="13869" width="11.7109375" style="257" customWidth="1"/>
    <col min="13870" max="13870" width="11.5703125" style="257" customWidth="1"/>
    <col min="13871" max="13871" width="2.28515625" style="257" customWidth="1"/>
    <col min="13872" max="13872" width="41" style="257" customWidth="1"/>
    <col min="13873" max="13873" width="14.28515625" style="257" customWidth="1"/>
    <col min="13874" max="13875" width="11.5703125" style="257" customWidth="1"/>
    <col min="13876" max="13876" width="21.85546875" style="257" customWidth="1"/>
    <col min="13877" max="14068" width="11.42578125" style="257"/>
    <col min="14069" max="14069" width="21.85546875" style="257" customWidth="1"/>
    <col min="14070" max="14070" width="13.85546875" style="257" customWidth="1"/>
    <col min="14071" max="14071" width="38.7109375" style="257" customWidth="1"/>
    <col min="14072" max="14072" width="3" style="257" bestFit="1" customWidth="1"/>
    <col min="14073" max="14073" width="32.28515625" style="257" customWidth="1"/>
    <col min="14074" max="14074" width="46.28515625" style="257" customWidth="1"/>
    <col min="14075" max="14075" width="19" style="257" customWidth="1"/>
    <col min="14076" max="14076" width="0" style="257" hidden="1" customWidth="1"/>
    <col min="14077" max="14077" width="17.7109375" style="257" customWidth="1"/>
    <col min="14078" max="14078" width="0" style="257" hidden="1" customWidth="1"/>
    <col min="14079" max="14079" width="22.28515625" style="257" customWidth="1"/>
    <col min="14080" max="14080" width="5.28515625" style="257" customWidth="1"/>
    <col min="14081" max="14081" width="36.28515625" style="257" customWidth="1"/>
    <col min="14082" max="14082" width="5.7109375" style="257" customWidth="1"/>
    <col min="14083" max="14083" width="0" style="257" hidden="1" customWidth="1"/>
    <col min="14084" max="14084" width="20.7109375" style="257" customWidth="1"/>
    <col min="14085" max="14085" width="4.85546875" style="257" customWidth="1"/>
    <col min="14086" max="14086" width="0" style="257" hidden="1" customWidth="1"/>
    <col min="14087" max="14087" width="24.7109375" style="257" customWidth="1"/>
    <col min="14088" max="14088" width="12.28515625" style="257" customWidth="1"/>
    <col min="14089" max="14089" width="0" style="257" hidden="1" customWidth="1"/>
    <col min="14090" max="14090" width="3.42578125" style="257" customWidth="1"/>
    <col min="14091" max="14091" width="0" style="257" hidden="1" customWidth="1"/>
    <col min="14092" max="14092" width="17.7109375" style="257" customWidth="1"/>
    <col min="14093" max="14093" width="3.42578125" style="257" customWidth="1"/>
    <col min="14094" max="14094" width="0" style="257" hidden="1" customWidth="1"/>
    <col min="14095" max="14095" width="23.7109375" style="257" customWidth="1"/>
    <col min="14096" max="14096" width="10" style="257" customWidth="1"/>
    <col min="14097" max="14097" width="0" style="257" hidden="1" customWidth="1"/>
    <col min="14098" max="14099" width="14.7109375" style="257" customWidth="1"/>
    <col min="14100" max="14100" width="12.85546875" style="257" customWidth="1"/>
    <col min="14101" max="14101" width="3.28515625" style="257" customWidth="1"/>
    <col min="14102" max="14102" width="30.28515625" style="257" customWidth="1"/>
    <col min="14103" max="14103" width="5" style="257" customWidth="1"/>
    <col min="14104" max="14104" width="0" style="257" hidden="1" customWidth="1"/>
    <col min="14105" max="14105" width="14.28515625" style="257" customWidth="1"/>
    <col min="14106" max="14106" width="5.7109375" style="257" customWidth="1"/>
    <col min="14107" max="14107" width="0" style="257" hidden="1" customWidth="1"/>
    <col min="14108" max="14108" width="17.28515625" style="257" customWidth="1"/>
    <col min="14109" max="14109" width="12.7109375" style="257" customWidth="1"/>
    <col min="14110" max="14110" width="0" style="257" hidden="1" customWidth="1"/>
    <col min="14111" max="14111" width="5.28515625" style="257" customWidth="1"/>
    <col min="14112" max="14112" width="0" style="257" hidden="1" customWidth="1"/>
    <col min="14113" max="14113" width="17" style="257" customWidth="1"/>
    <col min="14114" max="14114" width="6.28515625" style="257" customWidth="1"/>
    <col min="14115" max="14115" width="0" style="257" hidden="1" customWidth="1"/>
    <col min="14116" max="14116" width="14.28515625" style="257" customWidth="1"/>
    <col min="14117" max="14117" width="7.5703125" style="257" customWidth="1"/>
    <col min="14118" max="14118" width="0" style="257" hidden="1" customWidth="1"/>
    <col min="14119" max="14120" width="14.28515625" style="257" customWidth="1"/>
    <col min="14121" max="14121" width="20.85546875" style="257" customWidth="1"/>
    <col min="14122" max="14122" width="14.42578125" style="257" customWidth="1"/>
    <col min="14123" max="14123" width="15" style="257" customWidth="1"/>
    <col min="14124" max="14124" width="2.7109375" style="257" customWidth="1"/>
    <col min="14125" max="14125" width="11.7109375" style="257" customWidth="1"/>
    <col min="14126" max="14126" width="11.5703125" style="257" customWidth="1"/>
    <col min="14127" max="14127" width="2.28515625" style="257" customWidth="1"/>
    <col min="14128" max="14128" width="41" style="257" customWidth="1"/>
    <col min="14129" max="14129" width="14.28515625" style="257" customWidth="1"/>
    <col min="14130" max="14131" width="11.5703125" style="257" customWidth="1"/>
    <col min="14132" max="14132" width="21.85546875" style="257" customWidth="1"/>
    <col min="14133" max="14324" width="11.42578125" style="257"/>
    <col min="14325" max="14325" width="21.85546875" style="257" customWidth="1"/>
    <col min="14326" max="14326" width="13.85546875" style="257" customWidth="1"/>
    <col min="14327" max="14327" width="38.7109375" style="257" customWidth="1"/>
    <col min="14328" max="14328" width="3" style="257" bestFit="1" customWidth="1"/>
    <col min="14329" max="14329" width="32.28515625" style="257" customWidth="1"/>
    <col min="14330" max="14330" width="46.28515625" style="257" customWidth="1"/>
    <col min="14331" max="14331" width="19" style="257" customWidth="1"/>
    <col min="14332" max="14332" width="0" style="257" hidden="1" customWidth="1"/>
    <col min="14333" max="14333" width="17.7109375" style="257" customWidth="1"/>
    <col min="14334" max="14334" width="0" style="257" hidden="1" customWidth="1"/>
    <col min="14335" max="14335" width="22.28515625" style="257" customWidth="1"/>
    <col min="14336" max="14336" width="5.28515625" style="257" customWidth="1"/>
    <col min="14337" max="14337" width="36.28515625" style="257" customWidth="1"/>
    <col min="14338" max="14338" width="5.7109375" style="257" customWidth="1"/>
    <col min="14339" max="14339" width="0" style="257" hidden="1" customWidth="1"/>
    <col min="14340" max="14340" width="20.7109375" style="257" customWidth="1"/>
    <col min="14341" max="14341" width="4.85546875" style="257" customWidth="1"/>
    <col min="14342" max="14342" width="0" style="257" hidden="1" customWidth="1"/>
    <col min="14343" max="14343" width="24.7109375" style="257" customWidth="1"/>
    <col min="14344" max="14344" width="12.28515625" style="257" customWidth="1"/>
    <col min="14345" max="14345" width="0" style="257" hidden="1" customWidth="1"/>
    <col min="14346" max="14346" width="3.42578125" style="257" customWidth="1"/>
    <col min="14347" max="14347" width="0" style="257" hidden="1" customWidth="1"/>
    <col min="14348" max="14348" width="17.7109375" style="257" customWidth="1"/>
    <col min="14349" max="14349" width="3.42578125" style="257" customWidth="1"/>
    <col min="14350" max="14350" width="0" style="257" hidden="1" customWidth="1"/>
    <col min="14351" max="14351" width="23.7109375" style="257" customWidth="1"/>
    <col min="14352" max="14352" width="10" style="257" customWidth="1"/>
    <col min="14353" max="14353" width="0" style="257" hidden="1" customWidth="1"/>
    <col min="14354" max="14355" width="14.7109375" style="257" customWidth="1"/>
    <col min="14356" max="14356" width="12.85546875" style="257" customWidth="1"/>
    <col min="14357" max="14357" width="3.28515625" style="257" customWidth="1"/>
    <col min="14358" max="14358" width="30.28515625" style="257" customWidth="1"/>
    <col min="14359" max="14359" width="5" style="257" customWidth="1"/>
    <col min="14360" max="14360" width="0" style="257" hidden="1" customWidth="1"/>
    <col min="14361" max="14361" width="14.28515625" style="257" customWidth="1"/>
    <col min="14362" max="14362" width="5.7109375" style="257" customWidth="1"/>
    <col min="14363" max="14363" width="0" style="257" hidden="1" customWidth="1"/>
    <col min="14364" max="14364" width="17.28515625" style="257" customWidth="1"/>
    <col min="14365" max="14365" width="12.7109375" style="257" customWidth="1"/>
    <col min="14366" max="14366" width="0" style="257" hidden="1" customWidth="1"/>
    <col min="14367" max="14367" width="5.28515625" style="257" customWidth="1"/>
    <col min="14368" max="14368" width="0" style="257" hidden="1" customWidth="1"/>
    <col min="14369" max="14369" width="17" style="257" customWidth="1"/>
    <col min="14370" max="14370" width="6.28515625" style="257" customWidth="1"/>
    <col min="14371" max="14371" width="0" style="257" hidden="1" customWidth="1"/>
    <col min="14372" max="14372" width="14.28515625" style="257" customWidth="1"/>
    <col min="14373" max="14373" width="7.5703125" style="257" customWidth="1"/>
    <col min="14374" max="14374" width="0" style="257" hidden="1" customWidth="1"/>
    <col min="14375" max="14376" width="14.28515625" style="257" customWidth="1"/>
    <col min="14377" max="14377" width="20.85546875" style="257" customWidth="1"/>
    <col min="14378" max="14378" width="14.42578125" style="257" customWidth="1"/>
    <col min="14379" max="14379" width="15" style="257" customWidth="1"/>
    <col min="14380" max="14380" width="2.7109375" style="257" customWidth="1"/>
    <col min="14381" max="14381" width="11.7109375" style="257" customWidth="1"/>
    <col min="14382" max="14382" width="11.5703125" style="257" customWidth="1"/>
    <col min="14383" max="14383" width="2.28515625" style="257" customWidth="1"/>
    <col min="14384" max="14384" width="41" style="257" customWidth="1"/>
    <col min="14385" max="14385" width="14.28515625" style="257" customWidth="1"/>
    <col min="14386" max="14387" width="11.5703125" style="257" customWidth="1"/>
    <col min="14388" max="14388" width="21.85546875" style="257" customWidth="1"/>
    <col min="14389" max="14580" width="11.42578125" style="257"/>
    <col min="14581" max="14581" width="21.85546875" style="257" customWidth="1"/>
    <col min="14582" max="14582" width="13.85546875" style="257" customWidth="1"/>
    <col min="14583" max="14583" width="38.7109375" style="257" customWidth="1"/>
    <col min="14584" max="14584" width="3" style="257" bestFit="1" customWidth="1"/>
    <col min="14585" max="14585" width="32.28515625" style="257" customWidth="1"/>
    <col min="14586" max="14586" width="46.28515625" style="257" customWidth="1"/>
    <col min="14587" max="14587" width="19" style="257" customWidth="1"/>
    <col min="14588" max="14588" width="0" style="257" hidden="1" customWidth="1"/>
    <col min="14589" max="14589" width="17.7109375" style="257" customWidth="1"/>
    <col min="14590" max="14590" width="0" style="257" hidden="1" customWidth="1"/>
    <col min="14591" max="14591" width="22.28515625" style="257" customWidth="1"/>
    <col min="14592" max="14592" width="5.28515625" style="257" customWidth="1"/>
    <col min="14593" max="14593" width="36.28515625" style="257" customWidth="1"/>
    <col min="14594" max="14594" width="5.7109375" style="257" customWidth="1"/>
    <col min="14595" max="14595" width="0" style="257" hidden="1" customWidth="1"/>
    <col min="14596" max="14596" width="20.7109375" style="257" customWidth="1"/>
    <col min="14597" max="14597" width="4.85546875" style="257" customWidth="1"/>
    <col min="14598" max="14598" width="0" style="257" hidden="1" customWidth="1"/>
    <col min="14599" max="14599" width="24.7109375" style="257" customWidth="1"/>
    <col min="14600" max="14600" width="12.28515625" style="257" customWidth="1"/>
    <col min="14601" max="14601" width="0" style="257" hidden="1" customWidth="1"/>
    <col min="14602" max="14602" width="3.42578125" style="257" customWidth="1"/>
    <col min="14603" max="14603" width="0" style="257" hidden="1" customWidth="1"/>
    <col min="14604" max="14604" width="17.7109375" style="257" customWidth="1"/>
    <col min="14605" max="14605" width="3.42578125" style="257" customWidth="1"/>
    <col min="14606" max="14606" width="0" style="257" hidden="1" customWidth="1"/>
    <col min="14607" max="14607" width="23.7109375" style="257" customWidth="1"/>
    <col min="14608" max="14608" width="10" style="257" customWidth="1"/>
    <col min="14609" max="14609" width="0" style="257" hidden="1" customWidth="1"/>
    <col min="14610" max="14611" width="14.7109375" style="257" customWidth="1"/>
    <col min="14612" max="14612" width="12.85546875" style="257" customWidth="1"/>
    <col min="14613" max="14613" width="3.28515625" style="257" customWidth="1"/>
    <col min="14614" max="14614" width="30.28515625" style="257" customWidth="1"/>
    <col min="14615" max="14615" width="5" style="257" customWidth="1"/>
    <col min="14616" max="14616" width="0" style="257" hidden="1" customWidth="1"/>
    <col min="14617" max="14617" width="14.28515625" style="257" customWidth="1"/>
    <col min="14618" max="14618" width="5.7109375" style="257" customWidth="1"/>
    <col min="14619" max="14619" width="0" style="257" hidden="1" customWidth="1"/>
    <col min="14620" max="14620" width="17.28515625" style="257" customWidth="1"/>
    <col min="14621" max="14621" width="12.7109375" style="257" customWidth="1"/>
    <col min="14622" max="14622" width="0" style="257" hidden="1" customWidth="1"/>
    <col min="14623" max="14623" width="5.28515625" style="257" customWidth="1"/>
    <col min="14624" max="14624" width="0" style="257" hidden="1" customWidth="1"/>
    <col min="14625" max="14625" width="17" style="257" customWidth="1"/>
    <col min="14626" max="14626" width="6.28515625" style="257" customWidth="1"/>
    <col min="14627" max="14627" width="0" style="257" hidden="1" customWidth="1"/>
    <col min="14628" max="14628" width="14.28515625" style="257" customWidth="1"/>
    <col min="14629" max="14629" width="7.5703125" style="257" customWidth="1"/>
    <col min="14630" max="14630" width="0" style="257" hidden="1" customWidth="1"/>
    <col min="14631" max="14632" width="14.28515625" style="257" customWidth="1"/>
    <col min="14633" max="14633" width="20.85546875" style="257" customWidth="1"/>
    <col min="14634" max="14634" width="14.42578125" style="257" customWidth="1"/>
    <col min="14635" max="14635" width="15" style="257" customWidth="1"/>
    <col min="14636" max="14636" width="2.7109375" style="257" customWidth="1"/>
    <col min="14637" max="14637" width="11.7109375" style="257" customWidth="1"/>
    <col min="14638" max="14638" width="11.5703125" style="257" customWidth="1"/>
    <col min="14639" max="14639" width="2.28515625" style="257" customWidth="1"/>
    <col min="14640" max="14640" width="41" style="257" customWidth="1"/>
    <col min="14641" max="14641" width="14.28515625" style="257" customWidth="1"/>
    <col min="14642" max="14643" width="11.5703125" style="257" customWidth="1"/>
    <col min="14644" max="14644" width="21.85546875" style="257" customWidth="1"/>
    <col min="14645" max="14836" width="11.42578125" style="257"/>
    <col min="14837" max="14837" width="21.85546875" style="257" customWidth="1"/>
    <col min="14838" max="14838" width="13.85546875" style="257" customWidth="1"/>
    <col min="14839" max="14839" width="38.7109375" style="257" customWidth="1"/>
    <col min="14840" max="14840" width="3" style="257" bestFit="1" customWidth="1"/>
    <col min="14841" max="14841" width="32.28515625" style="257" customWidth="1"/>
    <col min="14842" max="14842" width="46.28515625" style="257" customWidth="1"/>
    <col min="14843" max="14843" width="19" style="257" customWidth="1"/>
    <col min="14844" max="14844" width="0" style="257" hidden="1" customWidth="1"/>
    <col min="14845" max="14845" width="17.7109375" style="257" customWidth="1"/>
    <col min="14846" max="14846" width="0" style="257" hidden="1" customWidth="1"/>
    <col min="14847" max="14847" width="22.28515625" style="257" customWidth="1"/>
    <col min="14848" max="14848" width="5.28515625" style="257" customWidth="1"/>
    <col min="14849" max="14849" width="36.28515625" style="257" customWidth="1"/>
    <col min="14850" max="14850" width="5.7109375" style="257" customWidth="1"/>
    <col min="14851" max="14851" width="0" style="257" hidden="1" customWidth="1"/>
    <col min="14852" max="14852" width="20.7109375" style="257" customWidth="1"/>
    <col min="14853" max="14853" width="4.85546875" style="257" customWidth="1"/>
    <col min="14854" max="14854" width="0" style="257" hidden="1" customWidth="1"/>
    <col min="14855" max="14855" width="24.7109375" style="257" customWidth="1"/>
    <col min="14856" max="14856" width="12.28515625" style="257" customWidth="1"/>
    <col min="14857" max="14857" width="0" style="257" hidden="1" customWidth="1"/>
    <col min="14858" max="14858" width="3.42578125" style="257" customWidth="1"/>
    <col min="14859" max="14859" width="0" style="257" hidden="1" customWidth="1"/>
    <col min="14860" max="14860" width="17.7109375" style="257" customWidth="1"/>
    <col min="14861" max="14861" width="3.42578125" style="257" customWidth="1"/>
    <col min="14862" max="14862" width="0" style="257" hidden="1" customWidth="1"/>
    <col min="14863" max="14863" width="23.7109375" style="257" customWidth="1"/>
    <col min="14864" max="14864" width="10" style="257" customWidth="1"/>
    <col min="14865" max="14865" width="0" style="257" hidden="1" customWidth="1"/>
    <col min="14866" max="14867" width="14.7109375" style="257" customWidth="1"/>
    <col min="14868" max="14868" width="12.85546875" style="257" customWidth="1"/>
    <col min="14869" max="14869" width="3.28515625" style="257" customWidth="1"/>
    <col min="14870" max="14870" width="30.28515625" style="257" customWidth="1"/>
    <col min="14871" max="14871" width="5" style="257" customWidth="1"/>
    <col min="14872" max="14872" width="0" style="257" hidden="1" customWidth="1"/>
    <col min="14873" max="14873" width="14.28515625" style="257" customWidth="1"/>
    <col min="14874" max="14874" width="5.7109375" style="257" customWidth="1"/>
    <col min="14875" max="14875" width="0" style="257" hidden="1" customWidth="1"/>
    <col min="14876" max="14876" width="17.28515625" style="257" customWidth="1"/>
    <col min="14877" max="14877" width="12.7109375" style="257" customWidth="1"/>
    <col min="14878" max="14878" width="0" style="257" hidden="1" customWidth="1"/>
    <col min="14879" max="14879" width="5.28515625" style="257" customWidth="1"/>
    <col min="14880" max="14880" width="0" style="257" hidden="1" customWidth="1"/>
    <col min="14881" max="14881" width="17" style="257" customWidth="1"/>
    <col min="14882" max="14882" width="6.28515625" style="257" customWidth="1"/>
    <col min="14883" max="14883" width="0" style="257" hidden="1" customWidth="1"/>
    <col min="14884" max="14884" width="14.28515625" style="257" customWidth="1"/>
    <col min="14885" max="14885" width="7.5703125" style="257" customWidth="1"/>
    <col min="14886" max="14886" width="0" style="257" hidden="1" customWidth="1"/>
    <col min="14887" max="14888" width="14.28515625" style="257" customWidth="1"/>
    <col min="14889" max="14889" width="20.85546875" style="257" customWidth="1"/>
    <col min="14890" max="14890" width="14.42578125" style="257" customWidth="1"/>
    <col min="14891" max="14891" width="15" style="257" customWidth="1"/>
    <col min="14892" max="14892" width="2.7109375" style="257" customWidth="1"/>
    <col min="14893" max="14893" width="11.7109375" style="257" customWidth="1"/>
    <col min="14894" max="14894" width="11.5703125" style="257" customWidth="1"/>
    <col min="14895" max="14895" width="2.28515625" style="257" customWidth="1"/>
    <col min="14896" max="14896" width="41" style="257" customWidth="1"/>
    <col min="14897" max="14897" width="14.28515625" style="257" customWidth="1"/>
    <col min="14898" max="14899" width="11.5703125" style="257" customWidth="1"/>
    <col min="14900" max="14900" width="21.85546875" style="257" customWidth="1"/>
    <col min="14901" max="15092" width="11.42578125" style="257"/>
    <col min="15093" max="15093" width="21.85546875" style="257" customWidth="1"/>
    <col min="15094" max="15094" width="13.85546875" style="257" customWidth="1"/>
    <col min="15095" max="15095" width="38.7109375" style="257" customWidth="1"/>
    <col min="15096" max="15096" width="3" style="257" bestFit="1" customWidth="1"/>
    <col min="15097" max="15097" width="32.28515625" style="257" customWidth="1"/>
    <col min="15098" max="15098" width="46.28515625" style="257" customWidth="1"/>
    <col min="15099" max="15099" width="19" style="257" customWidth="1"/>
    <col min="15100" max="15100" width="0" style="257" hidden="1" customWidth="1"/>
    <col min="15101" max="15101" width="17.7109375" style="257" customWidth="1"/>
    <col min="15102" max="15102" width="0" style="257" hidden="1" customWidth="1"/>
    <col min="15103" max="15103" width="22.28515625" style="257" customWidth="1"/>
    <col min="15104" max="15104" width="5.28515625" style="257" customWidth="1"/>
    <col min="15105" max="15105" width="36.28515625" style="257" customWidth="1"/>
    <col min="15106" max="15106" width="5.7109375" style="257" customWidth="1"/>
    <col min="15107" max="15107" width="0" style="257" hidden="1" customWidth="1"/>
    <col min="15108" max="15108" width="20.7109375" style="257" customWidth="1"/>
    <col min="15109" max="15109" width="4.85546875" style="257" customWidth="1"/>
    <col min="15110" max="15110" width="0" style="257" hidden="1" customWidth="1"/>
    <col min="15111" max="15111" width="24.7109375" style="257" customWidth="1"/>
    <col min="15112" max="15112" width="12.28515625" style="257" customWidth="1"/>
    <col min="15113" max="15113" width="0" style="257" hidden="1" customWidth="1"/>
    <col min="15114" max="15114" width="3.42578125" style="257" customWidth="1"/>
    <col min="15115" max="15115" width="0" style="257" hidden="1" customWidth="1"/>
    <col min="15116" max="15116" width="17.7109375" style="257" customWidth="1"/>
    <col min="15117" max="15117" width="3.42578125" style="257" customWidth="1"/>
    <col min="15118" max="15118" width="0" style="257" hidden="1" customWidth="1"/>
    <col min="15119" max="15119" width="23.7109375" style="257" customWidth="1"/>
    <col min="15120" max="15120" width="10" style="257" customWidth="1"/>
    <col min="15121" max="15121" width="0" style="257" hidden="1" customWidth="1"/>
    <col min="15122" max="15123" width="14.7109375" style="257" customWidth="1"/>
    <col min="15124" max="15124" width="12.85546875" style="257" customWidth="1"/>
    <col min="15125" max="15125" width="3.28515625" style="257" customWidth="1"/>
    <col min="15126" max="15126" width="30.28515625" style="257" customWidth="1"/>
    <col min="15127" max="15127" width="5" style="257" customWidth="1"/>
    <col min="15128" max="15128" width="0" style="257" hidden="1" customWidth="1"/>
    <col min="15129" max="15129" width="14.28515625" style="257" customWidth="1"/>
    <col min="15130" max="15130" width="5.7109375" style="257" customWidth="1"/>
    <col min="15131" max="15131" width="0" style="257" hidden="1" customWidth="1"/>
    <col min="15132" max="15132" width="17.28515625" style="257" customWidth="1"/>
    <col min="15133" max="15133" width="12.7109375" style="257" customWidth="1"/>
    <col min="15134" max="15134" width="0" style="257" hidden="1" customWidth="1"/>
    <col min="15135" max="15135" width="5.28515625" style="257" customWidth="1"/>
    <col min="15136" max="15136" width="0" style="257" hidden="1" customWidth="1"/>
    <col min="15137" max="15137" width="17" style="257" customWidth="1"/>
    <col min="15138" max="15138" width="6.28515625" style="257" customWidth="1"/>
    <col min="15139" max="15139" width="0" style="257" hidden="1" customWidth="1"/>
    <col min="15140" max="15140" width="14.28515625" style="257" customWidth="1"/>
    <col min="15141" max="15141" width="7.5703125" style="257" customWidth="1"/>
    <col min="15142" max="15142" width="0" style="257" hidden="1" customWidth="1"/>
    <col min="15143" max="15144" width="14.28515625" style="257" customWidth="1"/>
    <col min="15145" max="15145" width="20.85546875" style="257" customWidth="1"/>
    <col min="15146" max="15146" width="14.42578125" style="257" customWidth="1"/>
    <col min="15147" max="15147" width="15" style="257" customWidth="1"/>
    <col min="15148" max="15148" width="2.7109375" style="257" customWidth="1"/>
    <col min="15149" max="15149" width="11.7109375" style="257" customWidth="1"/>
    <col min="15150" max="15150" width="11.5703125" style="257" customWidth="1"/>
    <col min="15151" max="15151" width="2.28515625" style="257" customWidth="1"/>
    <col min="15152" max="15152" width="41" style="257" customWidth="1"/>
    <col min="15153" max="15153" width="14.28515625" style="257" customWidth="1"/>
    <col min="15154" max="15155" width="11.5703125" style="257" customWidth="1"/>
    <col min="15156" max="15156" width="21.85546875" style="257" customWidth="1"/>
    <col min="15157" max="15348" width="11.42578125" style="257"/>
    <col min="15349" max="15349" width="21.85546875" style="257" customWidth="1"/>
    <col min="15350" max="15350" width="13.85546875" style="257" customWidth="1"/>
    <col min="15351" max="15351" width="38.7109375" style="257" customWidth="1"/>
    <col min="15352" max="15352" width="3" style="257" bestFit="1" customWidth="1"/>
    <col min="15353" max="15353" width="32.28515625" style="257" customWidth="1"/>
    <col min="15354" max="15354" width="46.28515625" style="257" customWidth="1"/>
    <col min="15355" max="15355" width="19" style="257" customWidth="1"/>
    <col min="15356" max="15356" width="0" style="257" hidden="1" customWidth="1"/>
    <col min="15357" max="15357" width="17.7109375" style="257" customWidth="1"/>
    <col min="15358" max="15358" width="0" style="257" hidden="1" customWidth="1"/>
    <col min="15359" max="15359" width="22.28515625" style="257" customWidth="1"/>
    <col min="15360" max="15360" width="5.28515625" style="257" customWidth="1"/>
    <col min="15361" max="15361" width="36.28515625" style="257" customWidth="1"/>
    <col min="15362" max="15362" width="5.7109375" style="257" customWidth="1"/>
    <col min="15363" max="15363" width="0" style="257" hidden="1" customWidth="1"/>
    <col min="15364" max="15364" width="20.7109375" style="257" customWidth="1"/>
    <col min="15365" max="15365" width="4.85546875" style="257" customWidth="1"/>
    <col min="15366" max="15366" width="0" style="257" hidden="1" customWidth="1"/>
    <col min="15367" max="15367" width="24.7109375" style="257" customWidth="1"/>
    <col min="15368" max="15368" width="12.28515625" style="257" customWidth="1"/>
    <col min="15369" max="15369" width="0" style="257" hidden="1" customWidth="1"/>
    <col min="15370" max="15370" width="3.42578125" style="257" customWidth="1"/>
    <col min="15371" max="15371" width="0" style="257" hidden="1" customWidth="1"/>
    <col min="15372" max="15372" width="17.7109375" style="257" customWidth="1"/>
    <col min="15373" max="15373" width="3.42578125" style="257" customWidth="1"/>
    <col min="15374" max="15374" width="0" style="257" hidden="1" customWidth="1"/>
    <col min="15375" max="15375" width="23.7109375" style="257" customWidth="1"/>
    <col min="15376" max="15376" width="10" style="257" customWidth="1"/>
    <col min="15377" max="15377" width="0" style="257" hidden="1" customWidth="1"/>
    <col min="15378" max="15379" width="14.7109375" style="257" customWidth="1"/>
    <col min="15380" max="15380" width="12.85546875" style="257" customWidth="1"/>
    <col min="15381" max="15381" width="3.28515625" style="257" customWidth="1"/>
    <col min="15382" max="15382" width="30.28515625" style="257" customWidth="1"/>
    <col min="15383" max="15383" width="5" style="257" customWidth="1"/>
    <col min="15384" max="15384" width="0" style="257" hidden="1" customWidth="1"/>
    <col min="15385" max="15385" width="14.28515625" style="257" customWidth="1"/>
    <col min="15386" max="15386" width="5.7109375" style="257" customWidth="1"/>
    <col min="15387" max="15387" width="0" style="257" hidden="1" customWidth="1"/>
    <col min="15388" max="15388" width="17.28515625" style="257" customWidth="1"/>
    <col min="15389" max="15389" width="12.7109375" style="257" customWidth="1"/>
    <col min="15390" max="15390" width="0" style="257" hidden="1" customWidth="1"/>
    <col min="15391" max="15391" width="5.28515625" style="257" customWidth="1"/>
    <col min="15392" max="15392" width="0" style="257" hidden="1" customWidth="1"/>
    <col min="15393" max="15393" width="17" style="257" customWidth="1"/>
    <col min="15394" max="15394" width="6.28515625" style="257" customWidth="1"/>
    <col min="15395" max="15395" width="0" style="257" hidden="1" customWidth="1"/>
    <col min="15396" max="15396" width="14.28515625" style="257" customWidth="1"/>
    <col min="15397" max="15397" width="7.5703125" style="257" customWidth="1"/>
    <col min="15398" max="15398" width="0" style="257" hidden="1" customWidth="1"/>
    <col min="15399" max="15400" width="14.28515625" style="257" customWidth="1"/>
    <col min="15401" max="15401" width="20.85546875" style="257" customWidth="1"/>
    <col min="15402" max="15402" width="14.42578125" style="257" customWidth="1"/>
    <col min="15403" max="15403" width="15" style="257" customWidth="1"/>
    <col min="15404" max="15404" width="2.7109375" style="257" customWidth="1"/>
    <col min="15405" max="15405" width="11.7109375" style="257" customWidth="1"/>
    <col min="15406" max="15406" width="11.5703125" style="257" customWidth="1"/>
    <col min="15407" max="15407" width="2.28515625" style="257" customWidth="1"/>
    <col min="15408" max="15408" width="41" style="257" customWidth="1"/>
    <col min="15409" max="15409" width="14.28515625" style="257" customWidth="1"/>
    <col min="15410" max="15411" width="11.5703125" style="257" customWidth="1"/>
    <col min="15412" max="15412" width="21.85546875" style="257" customWidth="1"/>
    <col min="15413" max="15604" width="11.42578125" style="257"/>
    <col min="15605" max="15605" width="21.85546875" style="257" customWidth="1"/>
    <col min="15606" max="15606" width="13.85546875" style="257" customWidth="1"/>
    <col min="15607" max="15607" width="38.7109375" style="257" customWidth="1"/>
    <col min="15608" max="15608" width="3" style="257" bestFit="1" customWidth="1"/>
    <col min="15609" max="15609" width="32.28515625" style="257" customWidth="1"/>
    <col min="15610" max="15610" width="46.28515625" style="257" customWidth="1"/>
    <col min="15611" max="15611" width="19" style="257" customWidth="1"/>
    <col min="15612" max="15612" width="0" style="257" hidden="1" customWidth="1"/>
    <col min="15613" max="15613" width="17.7109375" style="257" customWidth="1"/>
    <col min="15614" max="15614" width="0" style="257" hidden="1" customWidth="1"/>
    <col min="15615" max="15615" width="22.28515625" style="257" customWidth="1"/>
    <col min="15616" max="15616" width="5.28515625" style="257" customWidth="1"/>
    <col min="15617" max="15617" width="36.28515625" style="257" customWidth="1"/>
    <col min="15618" max="15618" width="5.7109375" style="257" customWidth="1"/>
    <col min="15619" max="15619" width="0" style="257" hidden="1" customWidth="1"/>
    <col min="15620" max="15620" width="20.7109375" style="257" customWidth="1"/>
    <col min="15621" max="15621" width="4.85546875" style="257" customWidth="1"/>
    <col min="15622" max="15622" width="0" style="257" hidden="1" customWidth="1"/>
    <col min="15623" max="15623" width="24.7109375" style="257" customWidth="1"/>
    <col min="15624" max="15624" width="12.28515625" style="257" customWidth="1"/>
    <col min="15625" max="15625" width="0" style="257" hidden="1" customWidth="1"/>
    <col min="15626" max="15626" width="3.42578125" style="257" customWidth="1"/>
    <col min="15627" max="15627" width="0" style="257" hidden="1" customWidth="1"/>
    <col min="15628" max="15628" width="17.7109375" style="257" customWidth="1"/>
    <col min="15629" max="15629" width="3.42578125" style="257" customWidth="1"/>
    <col min="15630" max="15630" width="0" style="257" hidden="1" customWidth="1"/>
    <col min="15631" max="15631" width="23.7109375" style="257" customWidth="1"/>
    <col min="15632" max="15632" width="10" style="257" customWidth="1"/>
    <col min="15633" max="15633" width="0" style="257" hidden="1" customWidth="1"/>
    <col min="15634" max="15635" width="14.7109375" style="257" customWidth="1"/>
    <col min="15636" max="15636" width="12.85546875" style="257" customWidth="1"/>
    <col min="15637" max="15637" width="3.28515625" style="257" customWidth="1"/>
    <col min="15638" max="15638" width="30.28515625" style="257" customWidth="1"/>
    <col min="15639" max="15639" width="5" style="257" customWidth="1"/>
    <col min="15640" max="15640" width="0" style="257" hidden="1" customWidth="1"/>
    <col min="15641" max="15641" width="14.28515625" style="257" customWidth="1"/>
    <col min="15642" max="15642" width="5.7109375" style="257" customWidth="1"/>
    <col min="15643" max="15643" width="0" style="257" hidden="1" customWidth="1"/>
    <col min="15644" max="15644" width="17.28515625" style="257" customWidth="1"/>
    <col min="15645" max="15645" width="12.7109375" style="257" customWidth="1"/>
    <col min="15646" max="15646" width="0" style="257" hidden="1" customWidth="1"/>
    <col min="15647" max="15647" width="5.28515625" style="257" customWidth="1"/>
    <col min="15648" max="15648" width="0" style="257" hidden="1" customWidth="1"/>
    <col min="15649" max="15649" width="17" style="257" customWidth="1"/>
    <col min="15650" max="15650" width="6.28515625" style="257" customWidth="1"/>
    <col min="15651" max="15651" width="0" style="257" hidden="1" customWidth="1"/>
    <col min="15652" max="15652" width="14.28515625" style="257" customWidth="1"/>
    <col min="15653" max="15653" width="7.5703125" style="257" customWidth="1"/>
    <col min="15654" max="15654" width="0" style="257" hidden="1" customWidth="1"/>
    <col min="15655" max="15656" width="14.28515625" style="257" customWidth="1"/>
    <col min="15657" max="15657" width="20.85546875" style="257" customWidth="1"/>
    <col min="15658" max="15658" width="14.42578125" style="257" customWidth="1"/>
    <col min="15659" max="15659" width="15" style="257" customWidth="1"/>
    <col min="15660" max="15660" width="2.7109375" style="257" customWidth="1"/>
    <col min="15661" max="15661" width="11.7109375" style="257" customWidth="1"/>
    <col min="15662" max="15662" width="11.5703125" style="257" customWidth="1"/>
    <col min="15663" max="15663" width="2.28515625" style="257" customWidth="1"/>
    <col min="15664" max="15664" width="41" style="257" customWidth="1"/>
    <col min="15665" max="15665" width="14.28515625" style="257" customWidth="1"/>
    <col min="15666" max="15667" width="11.5703125" style="257" customWidth="1"/>
    <col min="15668" max="15668" width="21.85546875" style="257" customWidth="1"/>
    <col min="15669" max="15860" width="11.42578125" style="257"/>
    <col min="15861" max="15861" width="21.85546875" style="257" customWidth="1"/>
    <col min="15862" max="15862" width="13.85546875" style="257" customWidth="1"/>
    <col min="15863" max="15863" width="38.7109375" style="257" customWidth="1"/>
    <col min="15864" max="15864" width="3" style="257" bestFit="1" customWidth="1"/>
    <col min="15865" max="15865" width="32.28515625" style="257" customWidth="1"/>
    <col min="15866" max="15866" width="46.28515625" style="257" customWidth="1"/>
    <col min="15867" max="15867" width="19" style="257" customWidth="1"/>
    <col min="15868" max="15868" width="0" style="257" hidden="1" customWidth="1"/>
    <col min="15869" max="15869" width="17.7109375" style="257" customWidth="1"/>
    <col min="15870" max="15870" width="0" style="257" hidden="1" customWidth="1"/>
    <col min="15871" max="15871" width="22.28515625" style="257" customWidth="1"/>
    <col min="15872" max="15872" width="5.28515625" style="257" customWidth="1"/>
    <col min="15873" max="15873" width="36.28515625" style="257" customWidth="1"/>
    <col min="15874" max="15874" width="5.7109375" style="257" customWidth="1"/>
    <col min="15875" max="15875" width="0" style="257" hidden="1" customWidth="1"/>
    <col min="15876" max="15876" width="20.7109375" style="257" customWidth="1"/>
    <col min="15877" max="15877" width="4.85546875" style="257" customWidth="1"/>
    <col min="15878" max="15878" width="0" style="257" hidden="1" customWidth="1"/>
    <col min="15879" max="15879" width="24.7109375" style="257" customWidth="1"/>
    <col min="15880" max="15880" width="12.28515625" style="257" customWidth="1"/>
    <col min="15881" max="15881" width="0" style="257" hidden="1" customWidth="1"/>
    <col min="15882" max="15882" width="3.42578125" style="257" customWidth="1"/>
    <col min="15883" max="15883" width="0" style="257" hidden="1" customWidth="1"/>
    <col min="15884" max="15884" width="17.7109375" style="257" customWidth="1"/>
    <col min="15885" max="15885" width="3.42578125" style="257" customWidth="1"/>
    <col min="15886" max="15886" width="0" style="257" hidden="1" customWidth="1"/>
    <col min="15887" max="15887" width="23.7109375" style="257" customWidth="1"/>
    <col min="15888" max="15888" width="10" style="257" customWidth="1"/>
    <col min="15889" max="15889" width="0" style="257" hidden="1" customWidth="1"/>
    <col min="15890" max="15891" width="14.7109375" style="257" customWidth="1"/>
    <col min="15892" max="15892" width="12.85546875" style="257" customWidth="1"/>
    <col min="15893" max="15893" width="3.28515625" style="257" customWidth="1"/>
    <col min="15894" max="15894" width="30.28515625" style="257" customWidth="1"/>
    <col min="15895" max="15895" width="5" style="257" customWidth="1"/>
    <col min="15896" max="15896" width="0" style="257" hidden="1" customWidth="1"/>
    <col min="15897" max="15897" width="14.28515625" style="257" customWidth="1"/>
    <col min="15898" max="15898" width="5.7109375" style="257" customWidth="1"/>
    <col min="15899" max="15899" width="0" style="257" hidden="1" customWidth="1"/>
    <col min="15900" max="15900" width="17.28515625" style="257" customWidth="1"/>
    <col min="15901" max="15901" width="12.7109375" style="257" customWidth="1"/>
    <col min="15902" max="15902" width="0" style="257" hidden="1" customWidth="1"/>
    <col min="15903" max="15903" width="5.28515625" style="257" customWidth="1"/>
    <col min="15904" max="15904" width="0" style="257" hidden="1" customWidth="1"/>
    <col min="15905" max="15905" width="17" style="257" customWidth="1"/>
    <col min="15906" max="15906" width="6.28515625" style="257" customWidth="1"/>
    <col min="15907" max="15907" width="0" style="257" hidden="1" customWidth="1"/>
    <col min="15908" max="15908" width="14.28515625" style="257" customWidth="1"/>
    <col min="15909" max="15909" width="7.5703125" style="257" customWidth="1"/>
    <col min="15910" max="15910" width="0" style="257" hidden="1" customWidth="1"/>
    <col min="15911" max="15912" width="14.28515625" style="257" customWidth="1"/>
    <col min="15913" max="15913" width="20.85546875" style="257" customWidth="1"/>
    <col min="15914" max="15914" width="14.42578125" style="257" customWidth="1"/>
    <col min="15915" max="15915" width="15" style="257" customWidth="1"/>
    <col min="15916" max="15916" width="2.7109375" style="257" customWidth="1"/>
    <col min="15917" max="15917" width="11.7109375" style="257" customWidth="1"/>
    <col min="15918" max="15918" width="11.5703125" style="257" customWidth="1"/>
    <col min="15919" max="15919" width="2.28515625" style="257" customWidth="1"/>
    <col min="15920" max="15920" width="41" style="257" customWidth="1"/>
    <col min="15921" max="15921" width="14.28515625" style="257" customWidth="1"/>
    <col min="15922" max="15923" width="11.5703125" style="257" customWidth="1"/>
    <col min="15924" max="15924" width="21.85546875" style="257" customWidth="1"/>
    <col min="15925" max="16116" width="11.42578125" style="257"/>
    <col min="16117" max="16117" width="21.85546875" style="257" customWidth="1"/>
    <col min="16118" max="16118" width="13.85546875" style="257" customWidth="1"/>
    <col min="16119" max="16119" width="38.7109375" style="257" customWidth="1"/>
    <col min="16120" max="16120" width="3" style="257" bestFit="1" customWidth="1"/>
    <col min="16121" max="16121" width="32.28515625" style="257" customWidth="1"/>
    <col min="16122" max="16122" width="46.28515625" style="257" customWidth="1"/>
    <col min="16123" max="16123" width="19" style="257" customWidth="1"/>
    <col min="16124" max="16124" width="0" style="257" hidden="1" customWidth="1"/>
    <col min="16125" max="16125" width="17.7109375" style="257" customWidth="1"/>
    <col min="16126" max="16126" width="0" style="257" hidden="1" customWidth="1"/>
    <col min="16127" max="16127" width="22.28515625" style="257" customWidth="1"/>
    <col min="16128" max="16128" width="5.28515625" style="257" customWidth="1"/>
    <col min="16129" max="16129" width="36.28515625" style="257" customWidth="1"/>
    <col min="16130" max="16130" width="5.7109375" style="257" customWidth="1"/>
    <col min="16131" max="16131" width="0" style="257" hidden="1" customWidth="1"/>
    <col min="16132" max="16132" width="20.7109375" style="257" customWidth="1"/>
    <col min="16133" max="16133" width="4.85546875" style="257" customWidth="1"/>
    <col min="16134" max="16134" width="0" style="257" hidden="1" customWidth="1"/>
    <col min="16135" max="16135" width="24.7109375" style="257" customWidth="1"/>
    <col min="16136" max="16136" width="12.28515625" style="257" customWidth="1"/>
    <col min="16137" max="16137" width="0" style="257" hidden="1" customWidth="1"/>
    <col min="16138" max="16138" width="3.42578125" style="257" customWidth="1"/>
    <col min="16139" max="16139" width="0" style="257" hidden="1" customWidth="1"/>
    <col min="16140" max="16140" width="17.7109375" style="257" customWidth="1"/>
    <col min="16141" max="16141" width="3.42578125" style="257" customWidth="1"/>
    <col min="16142" max="16142" width="0" style="257" hidden="1" customWidth="1"/>
    <col min="16143" max="16143" width="23.7109375" style="257" customWidth="1"/>
    <col min="16144" max="16144" width="10" style="257" customWidth="1"/>
    <col min="16145" max="16145" width="0" style="257" hidden="1" customWidth="1"/>
    <col min="16146" max="16147" width="14.7109375" style="257" customWidth="1"/>
    <col min="16148" max="16148" width="12.85546875" style="257" customWidth="1"/>
    <col min="16149" max="16149" width="3.28515625" style="257" customWidth="1"/>
    <col min="16150" max="16150" width="30.28515625" style="257" customWidth="1"/>
    <col min="16151" max="16151" width="5" style="257" customWidth="1"/>
    <col min="16152" max="16152" width="0" style="257" hidden="1" customWidth="1"/>
    <col min="16153" max="16153" width="14.28515625" style="257" customWidth="1"/>
    <col min="16154" max="16154" width="5.7109375" style="257" customWidth="1"/>
    <col min="16155" max="16155" width="0" style="257" hidden="1" customWidth="1"/>
    <col min="16156" max="16156" width="17.28515625" style="257" customWidth="1"/>
    <col min="16157" max="16157" width="12.7109375" style="257" customWidth="1"/>
    <col min="16158" max="16158" width="0" style="257" hidden="1" customWidth="1"/>
    <col min="16159" max="16159" width="5.28515625" style="257" customWidth="1"/>
    <col min="16160" max="16160" width="0" style="257" hidden="1" customWidth="1"/>
    <col min="16161" max="16161" width="17" style="257" customWidth="1"/>
    <col min="16162" max="16162" width="6.28515625" style="257" customWidth="1"/>
    <col min="16163" max="16163" width="0" style="257" hidden="1" customWidth="1"/>
    <col min="16164" max="16164" width="14.28515625" style="257" customWidth="1"/>
    <col min="16165" max="16165" width="7.5703125" style="257" customWidth="1"/>
    <col min="16166" max="16166" width="0" style="257" hidden="1" customWidth="1"/>
    <col min="16167" max="16168" width="14.28515625" style="257" customWidth="1"/>
    <col min="16169" max="16169" width="20.85546875" style="257" customWidth="1"/>
    <col min="16170" max="16170" width="14.42578125" style="257" customWidth="1"/>
    <col min="16171" max="16171" width="15" style="257" customWidth="1"/>
    <col min="16172" max="16172" width="2.7109375" style="257" customWidth="1"/>
    <col min="16173" max="16173" width="11.7109375" style="257" customWidth="1"/>
    <col min="16174" max="16174" width="11.5703125" style="257" customWidth="1"/>
    <col min="16175" max="16175" width="2.28515625" style="257" customWidth="1"/>
    <col min="16176" max="16176" width="41" style="257" customWidth="1"/>
    <col min="16177" max="16177" width="14.28515625" style="257" customWidth="1"/>
    <col min="16178" max="16179" width="11.5703125" style="257" customWidth="1"/>
    <col min="16180" max="16180" width="21.85546875" style="257" customWidth="1"/>
    <col min="16181" max="16374" width="11.42578125" style="257"/>
    <col min="16375" max="16384" width="11.5703125" style="257" customWidth="1"/>
  </cols>
  <sheetData>
    <row r="1" spans="1:71" ht="22.5" customHeight="1" x14ac:dyDescent="0.2">
      <c r="A1" s="808" t="s">
        <v>151</v>
      </c>
      <c r="B1" s="809"/>
      <c r="C1" s="809"/>
      <c r="D1" s="809"/>
      <c r="E1" s="809"/>
      <c r="F1" s="809"/>
      <c r="G1" s="809"/>
      <c r="H1" s="809"/>
      <c r="I1" s="809"/>
      <c r="J1" s="809"/>
      <c r="K1" s="809"/>
      <c r="L1" s="809"/>
      <c r="M1" s="809"/>
      <c r="N1" s="809"/>
      <c r="O1" s="809"/>
      <c r="P1" s="809"/>
      <c r="Q1" s="809"/>
      <c r="R1" s="809"/>
      <c r="S1" s="809"/>
      <c r="T1" s="809"/>
      <c r="U1" s="784" t="s">
        <v>152</v>
      </c>
      <c r="V1" s="784"/>
      <c r="W1" s="784"/>
      <c r="X1" s="784"/>
      <c r="Y1" s="784"/>
      <c r="Z1" s="784"/>
      <c r="AA1" s="784"/>
      <c r="AB1" s="784"/>
      <c r="AC1" s="781" t="s">
        <v>153</v>
      </c>
      <c r="AD1" s="781"/>
      <c r="AE1" s="781"/>
      <c r="AF1" s="781"/>
      <c r="AG1" s="781"/>
      <c r="AH1" s="781"/>
      <c r="AI1" s="781"/>
      <c r="AJ1" s="781"/>
      <c r="AK1" s="781"/>
      <c r="AL1" s="287"/>
      <c r="AM1" s="782" t="s">
        <v>154</v>
      </c>
      <c r="AN1" s="782"/>
      <c r="AO1" s="783"/>
      <c r="AP1" s="744" t="s">
        <v>523</v>
      </c>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row>
    <row r="2" spans="1:71" ht="15" customHeight="1" x14ac:dyDescent="0.2">
      <c r="A2" s="810"/>
      <c r="B2" s="811"/>
      <c r="C2" s="811"/>
      <c r="D2" s="811"/>
      <c r="E2" s="811"/>
      <c r="F2" s="811"/>
      <c r="G2" s="811"/>
      <c r="H2" s="811"/>
      <c r="I2" s="811"/>
      <c r="J2" s="811"/>
      <c r="K2" s="811"/>
      <c r="L2" s="811"/>
      <c r="M2" s="811"/>
      <c r="N2" s="811"/>
      <c r="O2" s="811"/>
      <c r="P2" s="811"/>
      <c r="Q2" s="811"/>
      <c r="R2" s="811"/>
      <c r="S2" s="811"/>
      <c r="T2" s="811"/>
      <c r="U2" s="785"/>
      <c r="V2" s="785"/>
      <c r="W2" s="785"/>
      <c r="X2" s="785"/>
      <c r="Y2" s="785"/>
      <c r="Z2" s="785"/>
      <c r="AA2" s="785"/>
      <c r="AB2" s="785"/>
      <c r="AC2" s="761" t="s">
        <v>155</v>
      </c>
      <c r="AD2" s="761" t="s">
        <v>157</v>
      </c>
      <c r="AE2" s="761"/>
      <c r="AF2" s="761"/>
      <c r="AG2" s="761"/>
      <c r="AH2" s="761" t="s">
        <v>158</v>
      </c>
      <c r="AI2" s="761" t="s">
        <v>159</v>
      </c>
      <c r="AJ2" s="761"/>
      <c r="AK2" s="761"/>
      <c r="AL2" s="786" t="s">
        <v>160</v>
      </c>
      <c r="AM2" s="786"/>
      <c r="AN2" s="786"/>
      <c r="AO2" s="787" t="s">
        <v>9</v>
      </c>
      <c r="AP2" s="788" t="s">
        <v>161</v>
      </c>
      <c r="AQ2" s="760"/>
      <c r="AR2" s="760" t="s">
        <v>126</v>
      </c>
      <c r="AS2" s="760" t="s">
        <v>162</v>
      </c>
      <c r="AT2" s="760" t="s">
        <v>163</v>
      </c>
      <c r="AU2" s="760" t="s">
        <v>164</v>
      </c>
      <c r="AV2" s="742" t="s">
        <v>165</v>
      </c>
      <c r="AW2" s="743"/>
      <c r="AX2" s="743"/>
      <c r="AY2" s="743"/>
      <c r="AZ2" s="743"/>
      <c r="BA2" s="743"/>
      <c r="BB2" s="743"/>
      <c r="BC2" s="743"/>
      <c r="BD2" s="743"/>
      <c r="BE2" s="743"/>
      <c r="BF2" s="743"/>
      <c r="BG2" s="743"/>
      <c r="BH2" s="743"/>
      <c r="BI2" s="743"/>
      <c r="BJ2" s="743"/>
      <c r="BK2" s="743"/>
      <c r="BL2" s="743"/>
      <c r="BM2" s="743"/>
      <c r="BN2" s="743"/>
      <c r="BO2" s="743"/>
      <c r="BP2" s="743"/>
      <c r="BQ2" s="743"/>
      <c r="BR2" s="743"/>
      <c r="BS2" s="743"/>
    </row>
    <row r="3" spans="1:71" s="264" customFormat="1" ht="50.25" customHeight="1" x14ac:dyDescent="0.25">
      <c r="A3" s="286" t="s">
        <v>166</v>
      </c>
      <c r="B3" s="428" t="s">
        <v>124</v>
      </c>
      <c r="C3" s="428" t="s">
        <v>6</v>
      </c>
      <c r="D3" s="428" t="s">
        <v>1</v>
      </c>
      <c r="E3" s="428" t="s">
        <v>2</v>
      </c>
      <c r="F3" s="428" t="s">
        <v>167</v>
      </c>
      <c r="G3" s="776" t="s">
        <v>168</v>
      </c>
      <c r="H3" s="776"/>
      <c r="I3" s="428" t="s">
        <v>169</v>
      </c>
      <c r="J3" s="428" t="s">
        <v>16</v>
      </c>
      <c r="K3" s="428" t="s">
        <v>170</v>
      </c>
      <c r="L3" s="428" t="s">
        <v>171</v>
      </c>
      <c r="M3" s="428" t="s">
        <v>13</v>
      </c>
      <c r="N3" s="428" t="s">
        <v>147</v>
      </c>
      <c r="O3" s="428" t="s">
        <v>14</v>
      </c>
      <c r="P3" s="428" t="s">
        <v>147</v>
      </c>
      <c r="Q3" s="428" t="s">
        <v>15</v>
      </c>
      <c r="R3" s="428" t="s">
        <v>147</v>
      </c>
      <c r="S3" s="428" t="s">
        <v>172</v>
      </c>
      <c r="T3" s="428" t="s">
        <v>11</v>
      </c>
      <c r="U3" s="285" t="s">
        <v>173</v>
      </c>
      <c r="V3" s="432" t="s">
        <v>174</v>
      </c>
      <c r="W3" s="285" t="s">
        <v>147</v>
      </c>
      <c r="X3" s="432" t="s">
        <v>175</v>
      </c>
      <c r="Y3" s="285" t="s">
        <v>147</v>
      </c>
      <c r="Z3" s="432" t="s">
        <v>176</v>
      </c>
      <c r="AA3" s="432" t="s">
        <v>147</v>
      </c>
      <c r="AB3" s="432" t="s">
        <v>177</v>
      </c>
      <c r="AC3" s="761"/>
      <c r="AD3" s="424" t="s">
        <v>5</v>
      </c>
      <c r="AE3" s="284" t="s">
        <v>178</v>
      </c>
      <c r="AF3" s="424" t="s">
        <v>179</v>
      </c>
      <c r="AG3" s="424" t="s">
        <v>178</v>
      </c>
      <c r="AH3" s="761"/>
      <c r="AI3" s="424" t="s">
        <v>180</v>
      </c>
      <c r="AJ3" s="761" t="s">
        <v>7</v>
      </c>
      <c r="AK3" s="761"/>
      <c r="AL3" s="786"/>
      <c r="AM3" s="786"/>
      <c r="AN3" s="786"/>
      <c r="AO3" s="787"/>
      <c r="AP3" s="788"/>
      <c r="AQ3" s="760"/>
      <c r="AR3" s="760"/>
      <c r="AS3" s="760"/>
      <c r="AT3" s="760"/>
      <c r="AU3" s="760"/>
      <c r="AV3" s="423" t="s">
        <v>184</v>
      </c>
      <c r="AW3" s="423" t="s">
        <v>185</v>
      </c>
      <c r="AX3" s="423" t="s">
        <v>186</v>
      </c>
      <c r="AY3" s="423" t="s">
        <v>184</v>
      </c>
      <c r="AZ3" s="423" t="s">
        <v>185</v>
      </c>
      <c r="BA3" s="423" t="s">
        <v>186</v>
      </c>
      <c r="BB3" s="423" t="s">
        <v>184</v>
      </c>
      <c r="BC3" s="423" t="s">
        <v>185</v>
      </c>
      <c r="BD3" s="423" t="s">
        <v>186</v>
      </c>
      <c r="BE3" s="423" t="s">
        <v>184</v>
      </c>
      <c r="BF3" s="392" t="s">
        <v>1561</v>
      </c>
      <c r="BG3" s="392" t="s">
        <v>185</v>
      </c>
      <c r="BH3" s="392" t="s">
        <v>1557</v>
      </c>
      <c r="BI3" s="392" t="s">
        <v>1558</v>
      </c>
      <c r="BJ3" s="392" t="s">
        <v>184</v>
      </c>
      <c r="BK3" s="392" t="s">
        <v>1561</v>
      </c>
      <c r="BL3" s="392" t="s">
        <v>185</v>
      </c>
      <c r="BM3" s="392" t="s">
        <v>1557</v>
      </c>
      <c r="BN3" s="392" t="s">
        <v>1558</v>
      </c>
      <c r="BO3" s="392" t="s">
        <v>184</v>
      </c>
      <c r="BP3" s="392" t="s">
        <v>1561</v>
      </c>
      <c r="BQ3" s="392" t="s">
        <v>185</v>
      </c>
      <c r="BR3" s="392" t="s">
        <v>1557</v>
      </c>
      <c r="BS3" s="392" t="s">
        <v>1558</v>
      </c>
    </row>
    <row r="4" spans="1:71" ht="408.6" customHeight="1" x14ac:dyDescent="0.2">
      <c r="A4" s="420" t="s">
        <v>187</v>
      </c>
      <c r="B4" s="434" t="s">
        <v>59</v>
      </c>
      <c r="C4" s="434" t="s">
        <v>89</v>
      </c>
      <c r="D4" s="434" t="s">
        <v>12</v>
      </c>
      <c r="E4" s="434" t="s">
        <v>93</v>
      </c>
      <c r="F4" s="313" t="s">
        <v>1438</v>
      </c>
      <c r="G4" s="422" t="s">
        <v>1640</v>
      </c>
      <c r="H4" s="418" t="s">
        <v>1579</v>
      </c>
      <c r="I4" s="313" t="s">
        <v>1437</v>
      </c>
      <c r="J4" s="434" t="s">
        <v>63</v>
      </c>
      <c r="K4" s="434">
        <v>1</v>
      </c>
      <c r="L4" s="485">
        <f>IF(J4="Diaria",+(K4/360),IF(J4="Mensual",+(K4/12),IF(J4="Bimestral",+(K4/6),IF(J4="Trimestral",+(K4/4),IF(J4="Semestral",+(K4/2),IF(J4="Anual",+(K4/1),""))))))</f>
        <v>8.3333333333333329E-2</v>
      </c>
      <c r="M4" s="434" t="s">
        <v>83</v>
      </c>
      <c r="N4" s="43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434" t="s">
        <v>84</v>
      </c>
      <c r="P4" s="434"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434" t="s">
        <v>70</v>
      </c>
      <c r="R4" s="43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83" t="s">
        <v>57</v>
      </c>
      <c r="T4" s="483" t="s">
        <v>58</v>
      </c>
      <c r="U4" s="483">
        <f>+MAX(N4,P4,R4)</f>
        <v>1</v>
      </c>
      <c r="V4" s="421" t="str">
        <f>IF(L4&lt;=20%,"Muy baja",IF(L4&lt;=40%,"Baja",IF(L4&lt;=60%,"Media",IF(L4&lt;=80%,"Alta",IF(L4&lt;=100%,"Muy alta",IF(L4&gt;=100%,"Muy alta",""))))))</f>
        <v>Muy baja</v>
      </c>
      <c r="W4" s="484">
        <f>+IFERROR(VLOOKUP(V4,[4]Fórmula!$F$1:$G$6,2,FALSE),"")</f>
        <v>0.2</v>
      </c>
      <c r="X4" s="429" t="str">
        <f>IF(U4=20%,"Leve",IF(U4=40%,"Menor",IF(U4=60%,"Moderado",IF(U4=80%,"Mayor",IF(U4=100%,"Catastrófico","")))))</f>
        <v>Catastrófico</v>
      </c>
      <c r="Y4" s="484">
        <f>+IFERROR(VLOOKUP(X4,[4]Fórmula!$H$1:$I$6,2,FALSE),"")</f>
        <v>1</v>
      </c>
      <c r="Z4" s="429" t="str">
        <f>+IFERROR(VLOOKUP(V4&amp;X4,[4]Fórmula!$C$2:$D$26,2,FALSE),"")</f>
        <v>Extremo</v>
      </c>
      <c r="AA4" s="484">
        <f>IF(Z4="Bajo",25%,IF(Z4="Moderado",50%,IF(Z4="Alto",75%,IF(Z4="Extremo",100%,""))))</f>
        <v>1</v>
      </c>
      <c r="AB4" s="486" t="s">
        <v>839</v>
      </c>
      <c r="AC4" s="311" t="s">
        <v>1588</v>
      </c>
      <c r="AD4" s="311" t="s">
        <v>54</v>
      </c>
      <c r="AE4" s="312">
        <f t="shared" ref="AE4:AE9" si="0">IF(AD4="Preventivo",25%,IF(AD4="Detectivo",15%,IF(AD4="Correctivo",10%,"")))</f>
        <v>0.25</v>
      </c>
      <c r="AF4" s="313" t="s">
        <v>195</v>
      </c>
      <c r="AG4" s="312">
        <f>IF(AF4="Manual",15%,IF(AF4="Automático",25%,""))</f>
        <v>0.15</v>
      </c>
      <c r="AH4" s="312">
        <f>+AG4+AE4</f>
        <v>0.4</v>
      </c>
      <c r="AI4" s="313" t="s">
        <v>196</v>
      </c>
      <c r="AJ4" s="418" t="s">
        <v>23</v>
      </c>
      <c r="AK4" s="313" t="s">
        <v>840</v>
      </c>
      <c r="AL4" s="435">
        <f>+AA4*AH4</f>
        <v>0.4</v>
      </c>
      <c r="AM4" s="280">
        <f>+AA4-AL4</f>
        <v>0.6</v>
      </c>
      <c r="AN4" s="564" t="str">
        <f>+IF(C4="Corrupción","Moderado",IF(AM4&lt;=25%,"Bajo",IF(AM4&lt;=50%,"Moderado",IF(AM4&lt;=75%,"Alto",IF(AM4&gt;75%,"Extremo","")))))</f>
        <v>Alto</v>
      </c>
      <c r="AO4" s="427" t="s">
        <v>56</v>
      </c>
      <c r="AP4" s="317">
        <v>1</v>
      </c>
      <c r="AQ4" s="568" t="s">
        <v>1586</v>
      </c>
      <c r="AR4" s="434" t="s">
        <v>1584</v>
      </c>
      <c r="AS4" s="279">
        <v>44927</v>
      </c>
      <c r="AT4" s="278">
        <v>45291</v>
      </c>
      <c r="AU4" s="277" t="s">
        <v>812</v>
      </c>
      <c r="AV4" s="276">
        <v>44985</v>
      </c>
      <c r="AW4" s="274" t="s">
        <v>841</v>
      </c>
      <c r="AX4" s="119" t="s">
        <v>633</v>
      </c>
      <c r="AY4" s="273">
        <v>45046</v>
      </c>
      <c r="AZ4" s="274" t="s">
        <v>1436</v>
      </c>
      <c r="BA4" s="119" t="s">
        <v>1435</v>
      </c>
      <c r="BB4" s="273">
        <v>45107</v>
      </c>
      <c r="BC4" s="283"/>
      <c r="BD4" s="283"/>
      <c r="BE4" s="273">
        <v>45169</v>
      </c>
      <c r="BF4" s="34"/>
      <c r="BG4" s="97"/>
      <c r="BH4" s="97"/>
      <c r="BI4" s="97"/>
      <c r="BJ4" s="34">
        <v>45230</v>
      </c>
      <c r="BK4" s="34"/>
      <c r="BL4" s="97"/>
      <c r="BM4" s="97"/>
      <c r="BN4" s="97"/>
      <c r="BO4" s="34">
        <v>45291</v>
      </c>
      <c r="BP4" s="34"/>
      <c r="BQ4" s="97"/>
      <c r="BR4" s="97"/>
      <c r="BS4" s="97"/>
    </row>
    <row r="5" spans="1:71" ht="217.15" customHeight="1" x14ac:dyDescent="0.2">
      <c r="A5" s="770" t="s">
        <v>197</v>
      </c>
      <c r="B5" s="802" t="s">
        <v>59</v>
      </c>
      <c r="C5" s="802" t="s">
        <v>89</v>
      </c>
      <c r="D5" s="802" t="s">
        <v>17</v>
      </c>
      <c r="E5" s="802" t="s">
        <v>64</v>
      </c>
      <c r="F5" s="804" t="s">
        <v>1434</v>
      </c>
      <c r="G5" s="764" t="s">
        <v>1641</v>
      </c>
      <c r="H5" s="764" t="s">
        <v>1574</v>
      </c>
      <c r="I5" s="804" t="s">
        <v>1549</v>
      </c>
      <c r="J5" s="802" t="s">
        <v>92</v>
      </c>
      <c r="K5" s="802">
        <v>2</v>
      </c>
      <c r="L5" s="806">
        <f>IF(J5="Diaria",+(K5/360),IF(J5="Mensual",+(K5/12),IF(J5="Bimestral",+(K5/6),IF(J5="Trimestral",+(K5/4),IF(J5="Semestral",+(K5/2),IF(J5="Anual",+(K5/1),""))))))</f>
        <v>1</v>
      </c>
      <c r="M5" s="802" t="s">
        <v>83</v>
      </c>
      <c r="N5" s="802">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802" t="s">
        <v>73</v>
      </c>
      <c r="P5" s="802"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02" t="s">
        <v>70</v>
      </c>
      <c r="R5" s="80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5" t="s">
        <v>57</v>
      </c>
      <c r="T5" s="795" t="s">
        <v>70</v>
      </c>
      <c r="U5" s="795">
        <f>+MAX(N5,P5,R5)</f>
        <v>1</v>
      </c>
      <c r="V5" s="750" t="str">
        <f>IF(L5&lt;=20%,"Muy baja",IF(L5&lt;=40%,"Baja",IF(L5&lt;=60%,"Media",IF(L5&lt;=80%,"Alta",IF(L5&lt;=100%,"Muy alta",IF(L5&gt;=100%,"Muy alta",""))))))</f>
        <v>Muy alta</v>
      </c>
      <c r="W5" s="797">
        <f>+IFERROR(VLOOKUP(V5,[4]Fórmula!$F$1:$G$6,2,FALSE),"")</f>
        <v>1</v>
      </c>
      <c r="X5" s="746" t="str">
        <f>IF(U5=20%,"Leve",IF(U5=40%,"Menor",IF(U5=60%,"Moderado",IF(U5=80%,"Mayor",IF(U5=100%,"Catastrófico","")))))</f>
        <v>Catastrófico</v>
      </c>
      <c r="Y5" s="797">
        <f>+IFERROR(VLOOKUP(X5,[4]Fórmula!$H$1:$I$6,2,FALSE),"")</f>
        <v>1</v>
      </c>
      <c r="Z5" s="746" t="str">
        <f>+IFERROR(VLOOKUP(V5&amp;X5,[4]Fórmula!$C$2:$D$26,2,FALSE),"")</f>
        <v>Extremo</v>
      </c>
      <c r="AA5" s="797">
        <f>IF(Z5="Bajo",25%,IF(Z5="Moderado",50%,IF(Z5="Alto",75%,IF(Z5="Extremo",100%,""))))</f>
        <v>1</v>
      </c>
      <c r="AB5" s="800" t="s">
        <v>842</v>
      </c>
      <c r="AC5" s="311" t="s">
        <v>1577</v>
      </c>
      <c r="AD5" s="311" t="s">
        <v>54</v>
      </c>
      <c r="AE5" s="312">
        <f t="shared" si="0"/>
        <v>0.25</v>
      </c>
      <c r="AF5" s="313" t="s">
        <v>195</v>
      </c>
      <c r="AG5" s="312">
        <f>IF(AF5="Manual",15%,IF(AF5="Automático",25%,""))</f>
        <v>0.15</v>
      </c>
      <c r="AH5" s="312">
        <f>+AG5+AE5</f>
        <v>0.4</v>
      </c>
      <c r="AI5" s="313" t="s">
        <v>196</v>
      </c>
      <c r="AJ5" s="418" t="s">
        <v>23</v>
      </c>
      <c r="AK5" s="313" t="s">
        <v>843</v>
      </c>
      <c r="AL5" s="435">
        <f>+AA5*AH5</f>
        <v>0.4</v>
      </c>
      <c r="AM5" s="280">
        <f>+AA5-AL5</f>
        <v>0.6</v>
      </c>
      <c r="AN5" s="750" t="str">
        <f>+IF(C5="Corrupción","Moderado",IF(AM6&lt;=25%,"Bajo",IF(AM6&lt;=50%,"Moderado",IF(AM6&lt;=75%,"Alto",IF(AM6&gt;75%,"Extremo","")))))</f>
        <v>Moderado</v>
      </c>
      <c r="AO5" s="752" t="s">
        <v>56</v>
      </c>
      <c r="AP5" s="317">
        <v>1</v>
      </c>
      <c r="AQ5" s="569" t="s">
        <v>1580</v>
      </c>
      <c r="AR5" s="434" t="s">
        <v>640</v>
      </c>
      <c r="AS5" s="279">
        <v>44927</v>
      </c>
      <c r="AT5" s="278">
        <v>45291</v>
      </c>
      <c r="AU5" s="277" t="s">
        <v>844</v>
      </c>
      <c r="AV5" s="276">
        <v>44985</v>
      </c>
      <c r="AW5" s="554" t="s">
        <v>845</v>
      </c>
      <c r="AY5" s="273">
        <v>45046</v>
      </c>
      <c r="AZ5" s="274" t="s">
        <v>1433</v>
      </c>
      <c r="BA5" s="509" t="s">
        <v>1432</v>
      </c>
      <c r="BB5" s="273">
        <v>45107</v>
      </c>
      <c r="BC5" s="282"/>
      <c r="BD5" s="282"/>
      <c r="BE5" s="273">
        <v>45169</v>
      </c>
      <c r="BF5" s="34"/>
      <c r="BG5" s="97"/>
      <c r="BH5" s="97"/>
      <c r="BI5" s="97"/>
      <c r="BJ5" s="34">
        <v>45230</v>
      </c>
      <c r="BK5" s="34"/>
      <c r="BL5" s="97"/>
      <c r="BM5" s="97"/>
      <c r="BN5" s="97"/>
      <c r="BO5" s="34">
        <v>45291</v>
      </c>
      <c r="BP5" s="34"/>
      <c r="BQ5" s="97"/>
      <c r="BR5" s="97"/>
      <c r="BS5" s="97"/>
    </row>
    <row r="6" spans="1:71" ht="324.75" customHeight="1" x14ac:dyDescent="0.25">
      <c r="A6" s="770"/>
      <c r="B6" s="802"/>
      <c r="C6" s="802"/>
      <c r="D6" s="802"/>
      <c r="E6" s="802"/>
      <c r="F6" s="804"/>
      <c r="G6" s="764"/>
      <c r="H6" s="764"/>
      <c r="I6" s="804"/>
      <c r="J6" s="802"/>
      <c r="K6" s="802"/>
      <c r="L6" s="806"/>
      <c r="M6" s="802"/>
      <c r="N6" s="802"/>
      <c r="O6" s="802"/>
      <c r="P6" s="802"/>
      <c r="Q6" s="802"/>
      <c r="R6" s="802"/>
      <c r="S6" s="795"/>
      <c r="T6" s="795"/>
      <c r="U6" s="795"/>
      <c r="V6" s="750"/>
      <c r="W6" s="797"/>
      <c r="X6" s="746"/>
      <c r="Y6" s="797"/>
      <c r="Z6" s="746"/>
      <c r="AA6" s="797"/>
      <c r="AB6" s="800"/>
      <c r="AC6" s="311" t="s">
        <v>1578</v>
      </c>
      <c r="AD6" s="311" t="s">
        <v>54</v>
      </c>
      <c r="AE6" s="312">
        <f t="shared" si="0"/>
        <v>0.25</v>
      </c>
      <c r="AF6" s="313" t="s">
        <v>195</v>
      </c>
      <c r="AG6" s="312">
        <f>IF(AF6="Manual",15%,IF(AF6="Automático",25%,""))</f>
        <v>0.15</v>
      </c>
      <c r="AH6" s="312">
        <f>+AG6+AE6</f>
        <v>0.4</v>
      </c>
      <c r="AI6" s="313" t="s">
        <v>196</v>
      </c>
      <c r="AJ6" s="418" t="s">
        <v>23</v>
      </c>
      <c r="AK6" s="313" t="s">
        <v>846</v>
      </c>
      <c r="AL6" s="435">
        <f>+AM5*AH6</f>
        <v>0.24</v>
      </c>
      <c r="AM6" s="280">
        <f>+AM5-AL6</f>
        <v>0.36</v>
      </c>
      <c r="AN6" s="750"/>
      <c r="AO6" s="752"/>
      <c r="AP6" s="318">
        <v>2</v>
      </c>
      <c r="AQ6" s="568" t="s">
        <v>1581</v>
      </c>
      <c r="AR6" s="434" t="s">
        <v>1582</v>
      </c>
      <c r="AS6" s="279">
        <v>44927</v>
      </c>
      <c r="AT6" s="278">
        <v>45291</v>
      </c>
      <c r="AU6" s="377" t="s">
        <v>621</v>
      </c>
      <c r="AV6" s="276">
        <v>44985</v>
      </c>
      <c r="AW6" s="529" t="s">
        <v>1431</v>
      </c>
      <c r="AX6" s="274" t="s">
        <v>847</v>
      </c>
      <c r="AY6" s="273">
        <v>45046</v>
      </c>
      <c r="AZ6" s="529" t="s">
        <v>1430</v>
      </c>
      <c r="BA6" s="117" t="s">
        <v>1429</v>
      </c>
      <c r="BB6" s="273">
        <v>45107</v>
      </c>
      <c r="BC6" s="275"/>
      <c r="BD6" s="281"/>
      <c r="BE6" s="273">
        <v>45169</v>
      </c>
      <c r="BF6" s="34"/>
      <c r="BG6" s="85"/>
      <c r="BH6" s="85"/>
      <c r="BI6" s="85"/>
      <c r="BJ6" s="34">
        <v>45230</v>
      </c>
      <c r="BK6" s="34"/>
      <c r="BL6" s="85"/>
      <c r="BM6" s="85"/>
      <c r="BN6" s="85"/>
      <c r="BO6" s="34">
        <v>45291</v>
      </c>
      <c r="BP6" s="34"/>
      <c r="BQ6" s="85"/>
      <c r="BR6" s="85"/>
      <c r="BS6" s="85"/>
    </row>
    <row r="7" spans="1:71" ht="207" customHeight="1" x14ac:dyDescent="0.2">
      <c r="A7" s="770" t="s">
        <v>197</v>
      </c>
      <c r="B7" s="802" t="s">
        <v>59</v>
      </c>
      <c r="C7" s="802" t="s">
        <v>104</v>
      </c>
      <c r="D7" s="802" t="s">
        <v>76</v>
      </c>
      <c r="E7" s="802" t="s">
        <v>97</v>
      </c>
      <c r="F7" s="804" t="s">
        <v>848</v>
      </c>
      <c r="G7" s="764" t="s">
        <v>1642</v>
      </c>
      <c r="H7" s="764" t="s">
        <v>1428</v>
      </c>
      <c r="I7" s="804" t="s">
        <v>1550</v>
      </c>
      <c r="J7" s="802" t="s">
        <v>86</v>
      </c>
      <c r="K7" s="802">
        <v>4</v>
      </c>
      <c r="L7" s="806">
        <f>IF(J7="Diaria",+(K7/360),IF(J7="Mensual",+(K7/12),IF(J7="Bimestral",+(K7/6),IF(J7="Trimestral",+(K7/4),IF(J7="Semestral",+(K7/2),IF(J7="Anual",+(K7/1),""))))))</f>
        <v>1</v>
      </c>
      <c r="M7" s="802" t="s">
        <v>45</v>
      </c>
      <c r="N7" s="802">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802" t="s">
        <v>73</v>
      </c>
      <c r="P7" s="802">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sistenido a nivel país",100%,IF(O7="NA",0%,""))))))</f>
        <v>0.8</v>
      </c>
      <c r="Q7" s="802" t="s">
        <v>70</v>
      </c>
      <c r="R7" s="802">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95" t="s">
        <v>57</v>
      </c>
      <c r="T7" s="795" t="s">
        <v>70</v>
      </c>
      <c r="U7" s="795">
        <f>+MAX(N7,P7,R7)</f>
        <v>0.8</v>
      </c>
      <c r="V7" s="756" t="str">
        <f>IF(L7&lt;=20%,"Muy baja",IF(L7&lt;=40%,"Baja",IF(L7&lt;=60%,"Media",IF(L7&lt;=80%,"Alta",IF(L7&lt;=100%,"Muy alta",IF(L7&gt;=100%,"Muy alta",""))))))</f>
        <v>Muy alta</v>
      </c>
      <c r="W7" s="797">
        <f>+IFERROR(VLOOKUP(V7,[4]Fórmula!$F$1:$G$6,2,FALSE),"")</f>
        <v>1</v>
      </c>
      <c r="X7" s="759" t="str">
        <f>IF(U7=20%,"Leve",IF(U7=40%,"Menor",IF(U7=60%,"Moderado",IF(U7=80%,"Mayor",IF(U7=100%,"Catastrófico","")))))</f>
        <v>Mayor</v>
      </c>
      <c r="Y7" s="797">
        <f>+IFERROR(VLOOKUP(X7,[4]Fórmula!$H$1:$I$6,2,FALSE),"")</f>
        <v>0.8</v>
      </c>
      <c r="Z7" s="759" t="str">
        <f>+IFERROR(VLOOKUP(V7&amp;X7,[4]Fórmula!$C$2:$D$26,2,FALSE),"")</f>
        <v>Alto</v>
      </c>
      <c r="AA7" s="797">
        <f>IF(Z7="Bajo",25%,IF(Z7="Moderado",50%,IF(Z7="Alto",75%,IF(Z7="Extremo",100%,""))))</f>
        <v>0.75</v>
      </c>
      <c r="AB7" s="800" t="s">
        <v>849</v>
      </c>
      <c r="AC7" s="571" t="s">
        <v>1575</v>
      </c>
      <c r="AD7" s="311" t="s">
        <v>54</v>
      </c>
      <c r="AE7" s="312">
        <f t="shared" si="0"/>
        <v>0.25</v>
      </c>
      <c r="AF7" s="313" t="s">
        <v>195</v>
      </c>
      <c r="AG7" s="312">
        <f>IF(AF7="Manual",15%,IF(AF7="Automático",25%,""))</f>
        <v>0.15</v>
      </c>
      <c r="AH7" s="312">
        <f>+AG7+AE7</f>
        <v>0.4</v>
      </c>
      <c r="AI7" s="313" t="s">
        <v>196</v>
      </c>
      <c r="AJ7" s="418" t="s">
        <v>23</v>
      </c>
      <c r="AK7" s="313" t="s">
        <v>840</v>
      </c>
      <c r="AL7" s="435">
        <f>+AA7*AH7</f>
        <v>0.30000000000000004</v>
      </c>
      <c r="AM7" s="280">
        <f>+AA7-AL7</f>
        <v>0.44999999999999996</v>
      </c>
      <c r="AN7" s="750" t="str">
        <f>+IF(C7="Corrupción","Moderado",IF(AM8&lt;=25%,"Bajo",IF(AM8&lt;=50%,"Moderado",IF(AM8&lt;=75%,"Alto",IF(AM8&gt;75%,"Extremo","")))))</f>
        <v>Moderado</v>
      </c>
      <c r="AO7" s="752" t="s">
        <v>56</v>
      </c>
      <c r="AP7" s="317">
        <v>1</v>
      </c>
      <c r="AQ7" s="569" t="s">
        <v>1551</v>
      </c>
      <c r="AR7" s="434" t="s">
        <v>1585</v>
      </c>
      <c r="AS7" s="279">
        <v>44927</v>
      </c>
      <c r="AT7" s="278">
        <v>45291</v>
      </c>
      <c r="AU7" s="277" t="s">
        <v>850</v>
      </c>
      <c r="AV7" s="276">
        <v>44985</v>
      </c>
      <c r="AW7" s="553" t="s">
        <v>851</v>
      </c>
      <c r="AX7" s="274"/>
      <c r="AY7" s="273">
        <v>45046</v>
      </c>
      <c r="AZ7" s="551" t="s">
        <v>1427</v>
      </c>
      <c r="BA7" s="119" t="s">
        <v>1426</v>
      </c>
      <c r="BB7" s="273">
        <v>45107</v>
      </c>
      <c r="BC7" s="272"/>
      <c r="BD7" s="272"/>
      <c r="BE7" s="273">
        <v>45169</v>
      </c>
      <c r="BF7" s="34"/>
      <c r="BG7" s="84"/>
      <c r="BH7" s="84"/>
      <c r="BI7" s="84"/>
      <c r="BJ7" s="34">
        <v>45230</v>
      </c>
      <c r="BK7" s="34"/>
      <c r="BL7" s="84"/>
      <c r="BM7" s="84"/>
      <c r="BN7" s="84"/>
      <c r="BO7" s="34">
        <v>45291</v>
      </c>
      <c r="BP7" s="34"/>
      <c r="BQ7" s="84"/>
      <c r="BR7" s="84"/>
      <c r="BS7" s="84"/>
    </row>
    <row r="8" spans="1:71" ht="225" customHeight="1" thickBot="1" x14ac:dyDescent="0.25">
      <c r="A8" s="771"/>
      <c r="B8" s="803"/>
      <c r="C8" s="803"/>
      <c r="D8" s="803"/>
      <c r="E8" s="803"/>
      <c r="F8" s="805"/>
      <c r="G8" s="765"/>
      <c r="H8" s="765"/>
      <c r="I8" s="805"/>
      <c r="J8" s="803"/>
      <c r="K8" s="803"/>
      <c r="L8" s="807"/>
      <c r="M8" s="803"/>
      <c r="N8" s="803"/>
      <c r="O8" s="803"/>
      <c r="P8" s="803"/>
      <c r="Q8" s="803"/>
      <c r="R8" s="803"/>
      <c r="S8" s="796"/>
      <c r="T8" s="796"/>
      <c r="U8" s="796"/>
      <c r="V8" s="757"/>
      <c r="W8" s="798"/>
      <c r="X8" s="799"/>
      <c r="Y8" s="798"/>
      <c r="Z8" s="799"/>
      <c r="AA8" s="798"/>
      <c r="AB8" s="801"/>
      <c r="AC8" s="571" t="s">
        <v>1576</v>
      </c>
      <c r="AD8" s="314" t="s">
        <v>54</v>
      </c>
      <c r="AE8" s="315">
        <f t="shared" si="0"/>
        <v>0.25</v>
      </c>
      <c r="AF8" s="316" t="s">
        <v>195</v>
      </c>
      <c r="AG8" s="315">
        <f>IF(AF8="Manual",15%,IF(AF8="Automático",25%,""))</f>
        <v>0.15</v>
      </c>
      <c r="AH8" s="315">
        <f>+AG8+AE8</f>
        <v>0.4</v>
      </c>
      <c r="AI8" s="316" t="s">
        <v>196</v>
      </c>
      <c r="AJ8" s="419" t="s">
        <v>23</v>
      </c>
      <c r="AK8" s="316" t="s">
        <v>840</v>
      </c>
      <c r="AL8" s="271">
        <f>+AM7*AH8</f>
        <v>0.18</v>
      </c>
      <c r="AM8" s="270">
        <f>+AM7-AL8</f>
        <v>0.26999999999999996</v>
      </c>
      <c r="AN8" s="751"/>
      <c r="AO8" s="753"/>
      <c r="AP8" s="319">
        <v>2</v>
      </c>
      <c r="AQ8" s="570" t="s">
        <v>1587</v>
      </c>
      <c r="AR8" s="436" t="s">
        <v>1583</v>
      </c>
      <c r="AS8" s="269">
        <v>44927</v>
      </c>
      <c r="AT8" s="268">
        <v>45291</v>
      </c>
      <c r="AU8" s="436" t="s">
        <v>852</v>
      </c>
      <c r="AV8" s="267">
        <v>44985</v>
      </c>
      <c r="AW8" s="552" t="s">
        <v>1425</v>
      </c>
      <c r="AX8" s="165" t="s">
        <v>853</v>
      </c>
      <c r="AY8" s="266">
        <v>45046</v>
      </c>
      <c r="AZ8" s="551" t="s">
        <v>1424</v>
      </c>
      <c r="BA8" s="165" t="s">
        <v>1423</v>
      </c>
      <c r="BB8" s="266">
        <v>45107</v>
      </c>
      <c r="BC8" s="266"/>
      <c r="BD8" s="266"/>
      <c r="BE8" s="266">
        <v>45169</v>
      </c>
      <c r="BF8" s="34"/>
      <c r="BG8" s="90"/>
      <c r="BH8" s="90"/>
      <c r="BI8" s="90"/>
      <c r="BJ8" s="34">
        <v>45230</v>
      </c>
      <c r="BK8" s="34"/>
      <c r="BL8" s="90"/>
      <c r="BM8" s="90"/>
      <c r="BN8" s="90"/>
      <c r="BO8" s="34">
        <v>45291</v>
      </c>
      <c r="BP8" s="34"/>
      <c r="BQ8" s="90"/>
      <c r="BR8" s="90"/>
      <c r="BS8" s="90"/>
    </row>
    <row r="9" spans="1:71" ht="123.75" customHeight="1" thickBot="1" x14ac:dyDescent="0.3">
      <c r="A9" s="441" t="s">
        <v>197</v>
      </c>
      <c r="B9" s="438" t="s">
        <v>59</v>
      </c>
      <c r="C9" s="438" t="s">
        <v>89</v>
      </c>
      <c r="D9" s="438" t="s">
        <v>76</v>
      </c>
      <c r="E9" s="438" t="s">
        <v>93</v>
      </c>
      <c r="F9" s="442" t="s">
        <v>868</v>
      </c>
      <c r="G9" s="438" t="s">
        <v>1632</v>
      </c>
      <c r="H9" s="438" t="s">
        <v>1604</v>
      </c>
      <c r="I9" s="442" t="s">
        <v>869</v>
      </c>
      <c r="J9" s="438" t="s">
        <v>32</v>
      </c>
      <c r="K9" s="438">
        <v>1</v>
      </c>
      <c r="L9" s="440">
        <f>IF(J9="Diaria",+(K9/360),IF(J9="Mensual",+(K9/12),IF(J9="Bimestral",+(K9/6),IF(J9="Trimestral",+(K9/4),IF(J9="Semestral",+(K9/2),IF(J9="Anual",+(K9/1),""))))))</f>
        <v>2.7777777777777779E-3</v>
      </c>
      <c r="M9" s="438" t="s">
        <v>70</v>
      </c>
      <c r="N9" s="438">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438" t="s">
        <v>30</v>
      </c>
      <c r="P9" s="438">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438" t="s">
        <v>70</v>
      </c>
      <c r="R9" s="438">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437" t="s">
        <v>57</v>
      </c>
      <c r="T9" s="437" t="s">
        <v>43</v>
      </c>
      <c r="U9" s="437">
        <f>+MAX(N9,P9,R9)</f>
        <v>0.2</v>
      </c>
      <c r="V9" s="448" t="str">
        <f>IF(L9&lt;=20%,"Muy baja",IF(L9&lt;=40%,"Baja",IF(L9&lt;=60%,"Media",IF(L9&lt;=80%,"Alta",IF(L9&lt;=100%,"Muy alta",IF(L9&gt;=100%,"Muy alta",""))))))</f>
        <v>Muy baja</v>
      </c>
      <c r="W9" s="449">
        <f>+IFERROR(VLOOKUP(V9,Fórmula!$F$1:$G$6,2,FALSE),"")</f>
        <v>0.2</v>
      </c>
      <c r="X9" s="448" t="str">
        <f>IF(U9=20%,"Leve",IF(U9=40%,"Menor",IF(U9=60%,"Moderado",IF(U9=80%,"Mayor",IF(U9=100%,"Catastrófico","")))))</f>
        <v>Leve</v>
      </c>
      <c r="Y9" s="448" t="s">
        <v>20</v>
      </c>
      <c r="Z9" s="449" t="s">
        <v>148</v>
      </c>
      <c r="AA9" s="446" t="s">
        <v>148</v>
      </c>
      <c r="AB9" s="450" t="s">
        <v>870</v>
      </c>
      <c r="AC9" s="74" t="s">
        <v>1605</v>
      </c>
      <c r="AD9" s="75" t="s">
        <v>54</v>
      </c>
      <c r="AE9" s="76">
        <f t="shared" si="0"/>
        <v>0.25</v>
      </c>
      <c r="AF9" s="442" t="s">
        <v>195</v>
      </c>
      <c r="AG9" s="22">
        <f t="shared" ref="AG9:AG10" si="1">IF(AF9="Manual",15%,IF(AF9="Automático",25%,""))</f>
        <v>0.15</v>
      </c>
      <c r="AH9" s="22">
        <f t="shared" ref="AH9:AH10" si="2">+AG9+AE9</f>
        <v>0.4</v>
      </c>
      <c r="AI9" s="385" t="s">
        <v>196</v>
      </c>
      <c r="AJ9" s="438" t="s">
        <v>39</v>
      </c>
      <c r="AK9" s="385" t="s">
        <v>70</v>
      </c>
      <c r="AL9" s="589">
        <v>0.15</v>
      </c>
      <c r="AM9" s="589">
        <v>0.15</v>
      </c>
      <c r="AN9" s="583" t="s">
        <v>148</v>
      </c>
      <c r="AO9" s="368" t="s">
        <v>56</v>
      </c>
      <c r="AP9" s="386">
        <v>1</v>
      </c>
      <c r="AQ9" s="386" t="s">
        <v>1606</v>
      </c>
      <c r="AR9" s="310" t="s">
        <v>640</v>
      </c>
      <c r="AS9" s="30">
        <v>45108</v>
      </c>
      <c r="AT9" s="30">
        <v>45291</v>
      </c>
      <c r="AU9" s="377" t="s">
        <v>1607</v>
      </c>
      <c r="AV9" s="30">
        <v>45290</v>
      </c>
      <c r="AW9" s="84"/>
      <c r="AX9" s="34">
        <v>45046</v>
      </c>
      <c r="AY9" s="84"/>
      <c r="AZ9" s="84"/>
      <c r="BA9" s="34">
        <v>45107</v>
      </c>
      <c r="BB9" s="494"/>
      <c r="BC9" s="84"/>
      <c r="BD9" s="299">
        <v>45169</v>
      </c>
      <c r="BE9" s="266">
        <v>45169</v>
      </c>
      <c r="BF9" s="34"/>
      <c r="BG9" s="90"/>
      <c r="BH9" s="90"/>
      <c r="BI9" s="90"/>
      <c r="BJ9" s="34">
        <v>45230</v>
      </c>
      <c r="BK9" s="34"/>
      <c r="BL9" s="90"/>
      <c r="BM9" s="90"/>
      <c r="BN9" s="90"/>
      <c r="BO9" s="34">
        <v>45291</v>
      </c>
      <c r="BP9" s="34"/>
      <c r="BQ9" s="90"/>
      <c r="BR9" s="90"/>
      <c r="BS9" s="85"/>
    </row>
    <row r="10" spans="1:71" ht="138.75" customHeight="1" thickBot="1" x14ac:dyDescent="0.3">
      <c r="A10" s="383" t="s">
        <v>197</v>
      </c>
      <c r="B10" s="362" t="s">
        <v>59</v>
      </c>
      <c r="C10" s="362" t="s">
        <v>89</v>
      </c>
      <c r="D10" s="362" t="s">
        <v>76</v>
      </c>
      <c r="E10" s="362" t="s">
        <v>34</v>
      </c>
      <c r="F10" s="385" t="s">
        <v>568</v>
      </c>
      <c r="G10" s="362" t="s">
        <v>1630</v>
      </c>
      <c r="H10" s="362" t="s">
        <v>569</v>
      </c>
      <c r="I10" s="385" t="s">
        <v>570</v>
      </c>
      <c r="J10" s="362" t="s">
        <v>63</v>
      </c>
      <c r="K10" s="362">
        <v>1</v>
      </c>
      <c r="L10" s="365">
        <v>2.7777777777777779E-3</v>
      </c>
      <c r="M10" s="362" t="s">
        <v>29</v>
      </c>
      <c r="N10" s="362">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62" t="s">
        <v>61</v>
      </c>
      <c r="P10" s="362">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362" t="s">
        <v>70</v>
      </c>
      <c r="R10" s="36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8" t="s">
        <v>57</v>
      </c>
      <c r="T10" s="358" t="s">
        <v>43</v>
      </c>
      <c r="U10" s="358">
        <f>+MAX(N10,P10,R10)</f>
        <v>0.6</v>
      </c>
      <c r="V10" s="369" t="str">
        <f>IF(L10&lt;=20%,"Muy baja",IF(L10&lt;=40%,"Baja",IF(L10&lt;=60%,"Media",IF(L10&lt;=80%,"Alta",IF(L10&lt;=100%,"Muy alta",IF(L10&gt;=100%,"Muy alta",""))))))</f>
        <v>Muy baja</v>
      </c>
      <c r="W10" s="351">
        <f>+IFERROR(VLOOKUP(V10,Fórmula!$F$1:$G$6,2,FALSE),"")</f>
        <v>0.2</v>
      </c>
      <c r="X10" s="360" t="str">
        <f>IF(U10=20%,"Leve",IF(U10=40%,"Menor",IF(U10=60%,"Moderado",IF(U10=80%,"Mayor",IF(U10=100%,"Catastrófico","")))))</f>
        <v>Moderado</v>
      </c>
      <c r="Y10" s="378" t="s">
        <v>53</v>
      </c>
      <c r="Z10" s="355" t="str">
        <f>+IFERROR(VLOOKUP(V10&amp;X10,Fórmula!$C$2:$D$26,2,FALSE),"")</f>
        <v>Moderado</v>
      </c>
      <c r="AA10" s="378" t="s">
        <v>53</v>
      </c>
      <c r="AB10" s="397" t="s">
        <v>571</v>
      </c>
      <c r="AC10" s="60" t="s">
        <v>1598</v>
      </c>
      <c r="AD10" s="50" t="s">
        <v>54</v>
      </c>
      <c r="AE10" s="22">
        <f t="shared" ref="AE10" si="3">IF(AD10="Preventivo",25%,IF(AD10="Detectivo",15%,IF(AD10="Correctivo",10%,"")))</f>
        <v>0.25</v>
      </c>
      <c r="AF10" s="385" t="s">
        <v>195</v>
      </c>
      <c r="AG10" s="22">
        <f t="shared" si="1"/>
        <v>0.15</v>
      </c>
      <c r="AH10" s="22">
        <f t="shared" si="2"/>
        <v>0.4</v>
      </c>
      <c r="AI10" s="385" t="s">
        <v>196</v>
      </c>
      <c r="AJ10" s="362" t="s">
        <v>23</v>
      </c>
      <c r="AK10" s="385" t="s">
        <v>572</v>
      </c>
      <c r="AL10" s="466">
        <v>0.3</v>
      </c>
      <c r="AM10" s="466">
        <v>0.3</v>
      </c>
      <c r="AN10" s="426" t="s">
        <v>53</v>
      </c>
      <c r="AO10" s="368" t="s">
        <v>56</v>
      </c>
      <c r="AP10" s="587">
        <v>2</v>
      </c>
      <c r="AQ10" s="587" t="s">
        <v>1602</v>
      </c>
      <c r="AR10" s="310" t="s">
        <v>640</v>
      </c>
      <c r="AS10" s="30">
        <v>45108</v>
      </c>
      <c r="AT10" s="30">
        <v>45291</v>
      </c>
      <c r="AU10" s="588" t="s">
        <v>1603</v>
      </c>
      <c r="AV10" s="588" t="s">
        <v>1603</v>
      </c>
      <c r="AW10" s="84"/>
      <c r="AX10" s="34">
        <v>45046</v>
      </c>
      <c r="AY10" s="84"/>
      <c r="AZ10" s="84"/>
      <c r="BA10" s="34">
        <v>45107</v>
      </c>
      <c r="BB10" s="494"/>
      <c r="BC10" s="84"/>
      <c r="BD10" s="299">
        <v>45169</v>
      </c>
      <c r="BE10" s="266">
        <v>45169</v>
      </c>
      <c r="BF10" s="34"/>
      <c r="BG10" s="90"/>
      <c r="BH10" s="90"/>
      <c r="BI10" s="90"/>
      <c r="BJ10" s="34">
        <v>45230</v>
      </c>
      <c r="BK10" s="34"/>
      <c r="BL10" s="90"/>
      <c r="BM10" s="90"/>
      <c r="BN10" s="90"/>
      <c r="BO10" s="34">
        <v>45291</v>
      </c>
      <c r="BP10" s="34"/>
      <c r="BQ10" s="90"/>
      <c r="BR10" s="90"/>
      <c r="BS10" s="85"/>
    </row>
  </sheetData>
  <sheetProtection formatCells="0" formatColumns="0" formatRows="0"/>
  <mergeCells count="79">
    <mergeCell ref="AU2:AU3"/>
    <mergeCell ref="AL2:AN3"/>
    <mergeCell ref="A5:A6"/>
    <mergeCell ref="B5:B6"/>
    <mergeCell ref="C5:C6"/>
    <mergeCell ref="D5:D6"/>
    <mergeCell ref="E5:E6"/>
    <mergeCell ref="F5:F6"/>
    <mergeCell ref="AS2:AS3"/>
    <mergeCell ref="AT2:AT3"/>
    <mergeCell ref="AI2:AK2"/>
    <mergeCell ref="AP2:AQ3"/>
    <mergeCell ref="AR2:AR3"/>
    <mergeCell ref="AB5:AB6"/>
    <mergeCell ref="AA5:AA6"/>
    <mergeCell ref="AO2:AO3"/>
    <mergeCell ref="AH2:AH3"/>
    <mergeCell ref="X5:X6"/>
    <mergeCell ref="U1:AB2"/>
    <mergeCell ref="AC1:AK1"/>
    <mergeCell ref="AC2:AC3"/>
    <mergeCell ref="AJ3:AK3"/>
    <mergeCell ref="A1:T2"/>
    <mergeCell ref="AD2:AG2"/>
    <mergeCell ref="AM1:AO1"/>
    <mergeCell ref="J5:J6"/>
    <mergeCell ref="K5:K6"/>
    <mergeCell ref="L5:L6"/>
    <mergeCell ref="M5:M6"/>
    <mergeCell ref="G3:H3"/>
    <mergeCell ref="AO5:AO6"/>
    <mergeCell ref="G5:G6"/>
    <mergeCell ref="H5:H6"/>
    <mergeCell ref="I5:I6"/>
    <mergeCell ref="S5:S6"/>
    <mergeCell ref="T5:T6"/>
    <mergeCell ref="Y5:Y6"/>
    <mergeCell ref="Z5:Z6"/>
    <mergeCell ref="T7:T8"/>
    <mergeCell ref="Q5:Q6"/>
    <mergeCell ref="N5:N6"/>
    <mergeCell ref="O5:O6"/>
    <mergeCell ref="P5:P6"/>
    <mergeCell ref="P7:P8"/>
    <mergeCell ref="Q7:Q8"/>
    <mergeCell ref="R5:R6"/>
    <mergeCell ref="F7:F8"/>
    <mergeCell ref="R7:R8"/>
    <mergeCell ref="S7:S8"/>
    <mergeCell ref="K7:K8"/>
    <mergeCell ref="L7:L8"/>
    <mergeCell ref="M7:M8"/>
    <mergeCell ref="N7:N8"/>
    <mergeCell ref="O7:O8"/>
    <mergeCell ref="G7:G8"/>
    <mergeCell ref="H7:H8"/>
    <mergeCell ref="I7:I8"/>
    <mergeCell ref="J7:J8"/>
    <mergeCell ref="A7:A8"/>
    <mergeCell ref="B7:B8"/>
    <mergeCell ref="C7:C8"/>
    <mergeCell ref="D7:D8"/>
    <mergeCell ref="E7:E8"/>
    <mergeCell ref="AV2:BS2"/>
    <mergeCell ref="AP1:BS1"/>
    <mergeCell ref="AN7:AN8"/>
    <mergeCell ref="AO7:AO8"/>
    <mergeCell ref="U7:U8"/>
    <mergeCell ref="V7:V8"/>
    <mergeCell ref="W7:W8"/>
    <mergeCell ref="X7:X8"/>
    <mergeCell ref="Y7:Y8"/>
    <mergeCell ref="Z7:Z8"/>
    <mergeCell ref="AA7:AA8"/>
    <mergeCell ref="AB7:AB8"/>
    <mergeCell ref="AN5:AN6"/>
    <mergeCell ref="U5:U6"/>
    <mergeCell ref="V5:V6"/>
    <mergeCell ref="W5:W6"/>
  </mergeCells>
  <conditionalFormatting sqref="AC5">
    <cfRule type="containsText" dxfId="950" priority="84" operator="containsText" text="ALTA">
      <formula>NOT(ISERROR(SEARCH("ALTA",AC5)))</formula>
    </cfRule>
    <cfRule type="containsText" dxfId="949" priority="83" operator="containsText" text="MEDIA">
      <formula>NOT(ISERROR(SEARCH("MEDIA",AC5)))</formula>
    </cfRule>
    <cfRule type="containsText" dxfId="948" priority="82" operator="containsText" text="BAJA">
      <formula>NOT(ISERROR(SEARCH("BAJA",AC5)))</formula>
    </cfRule>
  </conditionalFormatting>
  <conditionalFormatting sqref="AC9:AD9">
    <cfRule type="containsText" dxfId="947" priority="31" operator="containsText" text="BAJA">
      <formula>NOT(ISERROR(SEARCH("BAJA",AC9)))</formula>
    </cfRule>
    <cfRule type="containsText" dxfId="946" priority="32" operator="containsText" text="MEDIA">
      <formula>NOT(ISERROR(SEARCH("MEDIA",AC9)))</formula>
    </cfRule>
    <cfRule type="containsText" dxfId="945" priority="33" operator="containsText" text="ALTA">
      <formula>NOT(ISERROR(SEARCH("ALTA",AC9)))</formula>
    </cfRule>
  </conditionalFormatting>
  <conditionalFormatting sqref="AI4:AI8">
    <cfRule type="containsText" dxfId="944" priority="73" operator="containsText" text="BAJA">
      <formula>NOT(ISERROR(SEARCH("BAJA",AI4)))</formula>
    </cfRule>
    <cfRule type="containsText" dxfId="943" priority="74" operator="containsText" text="MEDIA">
      <formula>NOT(ISERROR(SEARCH("MEDIA",AI4)))</formula>
    </cfRule>
    <cfRule type="containsText" dxfId="942" priority="75" operator="containsText" text="ALTA">
      <formula>NOT(ISERROR(SEARCH("ALTA",AI4)))</formula>
    </cfRule>
  </conditionalFormatting>
  <conditionalFormatting sqref="AI9:AJ10">
    <cfRule type="containsText" dxfId="941" priority="18" operator="containsText" text="BAJA">
      <formula>NOT(ISERROR(SEARCH("BAJA",AI9)))</formula>
    </cfRule>
    <cfRule type="containsText" dxfId="940" priority="19" operator="containsText" text="MEDIA">
      <formula>NOT(ISERROR(SEARCH("MEDIA",AI9)))</formula>
    </cfRule>
    <cfRule type="containsText" dxfId="939" priority="20" operator="containsText" text="ALTA">
      <formula>NOT(ISERROR(SEARCH("ALTA",AI9)))</formula>
    </cfRule>
  </conditionalFormatting>
  <conditionalFormatting sqref="AK6">
    <cfRule type="containsText" dxfId="938" priority="86" operator="containsText" text="MEDIA">
      <formula>NOT(ISERROR(SEARCH("MEDIA",AK6)))</formula>
    </cfRule>
    <cfRule type="containsText" dxfId="937" priority="85" operator="containsText" text="BAJA">
      <formula>NOT(ISERROR(SEARCH("BAJA",AK6)))</formula>
    </cfRule>
    <cfRule type="containsText" dxfId="936" priority="87" operator="containsText" text="ALTA">
      <formula>NOT(ISERROR(SEARCH("ALTA",AK6)))</formula>
    </cfRule>
  </conditionalFormatting>
  <conditionalFormatting sqref="AK8">
    <cfRule type="containsText" dxfId="935" priority="59" operator="containsText" text="BAJA">
      <formula>NOT(ISERROR(SEARCH("BAJA",AK8)))</formula>
    </cfRule>
    <cfRule type="containsText" dxfId="934" priority="60" operator="containsText" text="MEDIA">
      <formula>NOT(ISERROR(SEARCH("MEDIA",AK8)))</formula>
    </cfRule>
    <cfRule type="containsText" dxfId="933" priority="61" operator="containsText" text="ALTA">
      <formula>NOT(ISERROR(SEARCH("ALTA",AK8)))</formula>
    </cfRule>
  </conditionalFormatting>
  <conditionalFormatting sqref="AL4:AM5">
    <cfRule type="containsText" dxfId="932" priority="101" operator="containsText" text="ALTA">
      <formula>NOT(ISERROR(SEARCH("ALTA",AL4)))</formula>
    </cfRule>
    <cfRule type="cellIs" dxfId="931" priority="95" operator="greaterThan">
      <formula>75%</formula>
    </cfRule>
    <cfRule type="cellIs" dxfId="930" priority="96" operator="between">
      <formula>51%</formula>
      <formula>75%</formula>
    </cfRule>
    <cfRule type="cellIs" dxfId="929" priority="97" operator="between">
      <formula>26%</formula>
      <formula>50%</formula>
    </cfRule>
    <cfRule type="cellIs" dxfId="928" priority="98" operator="between">
      <formula>0%</formula>
      <formula>25%</formula>
    </cfRule>
    <cfRule type="containsText" dxfId="927" priority="99" operator="containsText" text="BAJA">
      <formula>NOT(ISERROR(SEARCH("BAJA",AL4)))</formula>
    </cfRule>
    <cfRule type="containsText" dxfId="926" priority="100" operator="containsText" text="MEDIA">
      <formula>NOT(ISERROR(SEARCH("MEDIA",AL4)))</formula>
    </cfRule>
  </conditionalFormatting>
  <conditionalFormatting sqref="AL6:AM6">
    <cfRule type="containsText" dxfId="925" priority="93" operator="containsText" text="MEDIA">
      <formula>NOT(ISERROR(SEARCH("MEDIA",AL6)))</formula>
    </cfRule>
    <cfRule type="containsText" dxfId="924" priority="92" operator="containsText" text="BAJA">
      <formula>NOT(ISERROR(SEARCH("BAJA",AL6)))</formula>
    </cfRule>
    <cfRule type="containsText" dxfId="923" priority="94" operator="containsText" text="ALTA">
      <formula>NOT(ISERROR(SEARCH("ALTA",AL6)))</formula>
    </cfRule>
  </conditionalFormatting>
  <conditionalFormatting sqref="AL7:AM7">
    <cfRule type="containsText" dxfId="922" priority="76" operator="containsText" text="BAJA">
      <formula>NOT(ISERROR(SEARCH("BAJA",AL7)))</formula>
    </cfRule>
    <cfRule type="containsText" dxfId="921" priority="78" operator="containsText" text="ALTA">
      <formula>NOT(ISERROR(SEARCH("ALTA",AL7)))</formula>
    </cfRule>
    <cfRule type="cellIs" dxfId="920" priority="71" operator="between">
      <formula>26%</formula>
      <formula>50%</formula>
    </cfRule>
    <cfRule type="cellIs" dxfId="919" priority="70" operator="between">
      <formula>51%</formula>
      <formula>75%</formula>
    </cfRule>
    <cfRule type="cellIs" dxfId="918" priority="72" operator="between">
      <formula>0%</formula>
      <formula>25%</formula>
    </cfRule>
    <cfRule type="cellIs" dxfId="917" priority="69" operator="greaterThan">
      <formula>75%</formula>
    </cfRule>
    <cfRule type="containsText" dxfId="916" priority="77" operator="containsText" text="MEDIA">
      <formula>NOT(ISERROR(SEARCH("MEDIA",AL7)))</formula>
    </cfRule>
  </conditionalFormatting>
  <conditionalFormatting sqref="AL8:AM8">
    <cfRule type="containsText" dxfId="915" priority="68" operator="containsText" text="ALTA">
      <formula>NOT(ISERROR(SEARCH("ALTA",AL8)))</formula>
    </cfRule>
    <cfRule type="containsText" dxfId="914" priority="66" operator="containsText" text="BAJA">
      <formula>NOT(ISERROR(SEARCH("BAJA",AL8)))</formula>
    </cfRule>
    <cfRule type="containsText" dxfId="913" priority="67" operator="containsText" text="MEDIA">
      <formula>NOT(ISERROR(SEARCH("MEDIA",AL8)))</formula>
    </cfRule>
  </conditionalFormatting>
  <conditionalFormatting sqref="AL9:AM10">
    <cfRule type="cellIs" dxfId="912" priority="14" operator="between">
      <formula>0%</formula>
      <formula>25%</formula>
    </cfRule>
    <cfRule type="containsText" dxfId="911" priority="15" operator="containsText" text="BAJA">
      <formula>NOT(ISERROR(SEARCH("BAJA",AL9)))</formula>
    </cfRule>
    <cfRule type="containsText" dxfId="910" priority="17" operator="containsText" text="ALTA">
      <formula>NOT(ISERROR(SEARCH("ALTA",AL9)))</formula>
    </cfRule>
    <cfRule type="containsText" dxfId="909" priority="16" operator="containsText" text="MEDIA">
      <formula>NOT(ISERROR(SEARCH("MEDIA",AL9)))</formula>
    </cfRule>
    <cfRule type="cellIs" dxfId="908" priority="11" operator="greaterThan">
      <formula>75%</formula>
    </cfRule>
    <cfRule type="cellIs" dxfId="907" priority="12" operator="between">
      <formula>51%</formula>
      <formula>75%</formula>
    </cfRule>
    <cfRule type="cellIs" dxfId="906" priority="13" operator="between">
      <formula>26%</formula>
      <formula>50%</formula>
    </cfRule>
  </conditionalFormatting>
  <conditionalFormatting sqref="AM6">
    <cfRule type="cellIs" dxfId="905" priority="88" operator="greaterThan">
      <formula>75%</formula>
    </cfRule>
    <cfRule type="cellIs" dxfId="904" priority="89" operator="between">
      <formula>51%</formula>
      <formula>75%</formula>
    </cfRule>
    <cfRule type="cellIs" dxfId="903" priority="90" operator="between">
      <formula>26%</formula>
      <formula>50%</formula>
    </cfRule>
    <cfRule type="cellIs" dxfId="902" priority="91" operator="between">
      <formula>0%</formula>
      <formula>25%</formula>
    </cfRule>
  </conditionalFormatting>
  <conditionalFormatting sqref="AM8">
    <cfRule type="cellIs" dxfId="901" priority="65" operator="between">
      <formula>0%</formula>
      <formula>25%</formula>
    </cfRule>
    <cfRule type="cellIs" dxfId="900" priority="63" operator="between">
      <formula>51%</formula>
      <formula>75%</formula>
    </cfRule>
    <cfRule type="cellIs" dxfId="899" priority="64" operator="between">
      <formula>26%</formula>
      <formula>50%</formula>
    </cfRule>
    <cfRule type="cellIs" dxfId="898" priority="62" operator="greaterThan">
      <formula>75%</formula>
    </cfRule>
  </conditionalFormatting>
  <conditionalFormatting sqref="AP9:AR9">
    <cfRule type="containsText" dxfId="897" priority="8" operator="containsText" text="BAJA">
      <formula>NOT(ISERROR(SEARCH("BAJA",AP9)))</formula>
    </cfRule>
    <cfRule type="containsText" dxfId="896" priority="10" operator="containsText" text="ALTA">
      <formula>NOT(ISERROR(SEARCH("ALTA",AP9)))</formula>
    </cfRule>
    <cfRule type="containsText" dxfId="895" priority="9" operator="containsText" text="MEDIA">
      <formula>NOT(ISERROR(SEARCH("MEDIA",AP9)))</formula>
    </cfRule>
  </conditionalFormatting>
  <dataValidations count="3">
    <dataValidation type="list" allowBlank="1" showInputMessage="1" showErrorMessage="1" sqref="A4:A10" xr:uid="{00000000-0002-0000-0A00-000004000000}">
      <formula1>"SI,NO"</formula1>
    </dataValidation>
    <dataValidation type="list" allowBlank="1" showInputMessage="1" showErrorMessage="1" sqref="AI4:AI10" xr:uid="{00000000-0002-0000-0A00-000003000000}">
      <formula1>"Confiable,No confiable"</formula1>
    </dataValidation>
    <dataValidation type="list" allowBlank="1" showInputMessage="1" showErrorMessage="1" sqref="AF4:AF10" xr:uid="{00000000-0002-0000-0A00-000000000000}">
      <formula1>"Manual,Automático"</formula1>
    </dataValidation>
  </dataValidations>
  <hyperlinks>
    <hyperlink ref="AX4" r:id="rId1" xr:uid="{91E0A26C-17F7-494C-B719-7358CCD6D294}"/>
    <hyperlink ref="AX8" r:id="rId2" xr:uid="{42E706D7-53CB-4E0A-A297-5ECDD6C1D39A}"/>
    <hyperlink ref="BA6" r:id="rId3" display="https://loteriadebogota.com/consecuencias-de-jugar-ilegal/" xr:uid="{969CF535-E378-409E-801D-63D2ED5B64A5}"/>
    <hyperlink ref="BA4" r:id="rId4" xr:uid="{50D767E5-3458-4712-8C49-B40267E40D0A}"/>
    <hyperlink ref="BA5" r:id="rId5" xr:uid="{355E53D6-448B-4C73-A7E9-DF1899949B3A}"/>
    <hyperlink ref="BA7" r:id="rId6" xr:uid="{5C7D88DC-9124-475C-B417-E392499A4AB2}"/>
    <hyperlink ref="BA8" r:id="rId7" xr:uid="{0124409D-7E72-487B-8492-78668D79F35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4">
        <x14:dataValidation type="list" allowBlank="1" showInputMessage="1" showErrorMessage="1" xr:uid="{4AE231FE-F474-4358-A211-7E8256892AC8}">
          <x14:formula1>
            <xm:f>Listas!$R$2:$R$3</xm:f>
          </x14:formula1>
          <xm:sqref>BF4:BF10 BK4:BK10 BP4:BP10</xm:sqref>
        </x14:dataValidation>
        <x14:dataValidation type="list" allowBlank="1" showInputMessage="1" showErrorMessage="1" xr:uid="{64C5F1B4-916E-4147-AE9E-6E5256D5558A}">
          <x14:formula1>
            <xm:f>Listas!$K$2:$K$6</xm:f>
          </x14:formula1>
          <xm:sqref>S10</xm:sqref>
        </x14:dataValidation>
        <x14:dataValidation type="list" allowBlank="1" showInputMessage="1" showErrorMessage="1" xr:uid="{06C65F9E-5ED3-48A8-AB8D-26F78575EA48}">
          <x14:formula1>
            <xm:f>Listas!$M$2:$M$15</xm:f>
          </x14:formula1>
          <xm:sqref>B9:B10</xm:sqref>
        </x14:dataValidation>
        <x14:dataValidation type="list" allowBlank="1" showInputMessage="1" showErrorMessage="1" xr:uid="{9A871F25-D50E-4412-A9C1-F9B79E37C0DE}">
          <x14:formula1>
            <xm:f>Listas!$L$2:$L$5</xm:f>
          </x14:formula1>
          <xm:sqref>T9:T10</xm:sqref>
        </x14:dataValidation>
        <x14:dataValidation type="list" allowBlank="1" showInputMessage="1" showErrorMessage="1" xr:uid="{CFA43B4F-4A89-49BD-A5D2-5436FCD482C3}">
          <x14:formula1>
            <xm:f>Listas!$G$2:$G$11</xm:f>
          </x14:formula1>
          <xm:sqref>C9:C10</xm:sqref>
        </x14:dataValidation>
        <x14:dataValidation type="list" allowBlank="1" showInputMessage="1" showErrorMessage="1" xr:uid="{39716252-8240-4092-BFB0-802315EFBD58}">
          <x14:formula1>
            <xm:f>Listas!$B$2:$B$7</xm:f>
          </x14:formula1>
          <xm:sqref>D9:D10</xm:sqref>
        </x14:dataValidation>
        <x14:dataValidation type="list" allowBlank="1" showInputMessage="1" showErrorMessage="1" xr:uid="{BA9EA3C8-6A81-406A-8A9E-53E10033E88C}">
          <x14:formula1>
            <xm:f>Listas!$H$2:$H$3</xm:f>
          </x14:formula1>
          <xm:sqref>AJ9:AJ10</xm:sqref>
        </x14:dataValidation>
        <x14:dataValidation type="list" allowBlank="1" showInputMessage="1" showErrorMessage="1" xr:uid="{44E47E95-DE5F-42CA-B96D-EB65A3D11482}">
          <x14:formula1>
            <xm:f>Listas!$C$2:$C$8</xm:f>
          </x14:formula1>
          <xm:sqref>E9:E10</xm:sqref>
        </x14:dataValidation>
        <x14:dataValidation type="list" allowBlank="1" showInputMessage="1" showErrorMessage="1" xr:uid="{C4E264E2-F510-4E1A-8463-B747EBB18F80}">
          <x14:formula1>
            <xm:f>Listas!$F$2:$F$4</xm:f>
          </x14:formula1>
          <xm:sqref>AD9:AD10</xm:sqref>
        </x14:dataValidation>
        <x14:dataValidation type="list" allowBlank="1" showInputMessage="1" showErrorMessage="1" xr:uid="{4A3888A2-92F0-4AFB-8336-4E20E6AAF717}">
          <x14:formula1>
            <xm:f>Listas!$Q$2:$Q$8</xm:f>
          </x14:formula1>
          <xm:sqref>J9:J10</xm:sqref>
        </x14:dataValidation>
        <x14:dataValidation type="list" allowBlank="1" showInputMessage="1" showErrorMessage="1" xr:uid="{54E4C41F-4E2E-4D1F-83E2-F943A122037F}">
          <x14:formula1>
            <xm:f>Listas!$P$2:$P$7</xm:f>
          </x14:formula1>
          <xm:sqref>Q9:Q10</xm:sqref>
        </x14:dataValidation>
        <x14:dataValidation type="list" allowBlank="1" showInputMessage="1" showErrorMessage="1" xr:uid="{236AE388-4C4D-4C3E-B127-9FF936D97CDC}">
          <x14:formula1>
            <xm:f>Listas!$O$2:$O$7</xm:f>
          </x14:formula1>
          <xm:sqref>O9:O10</xm:sqref>
        </x14:dataValidation>
        <x14:dataValidation type="list" allowBlank="1" showInputMessage="1" showErrorMessage="1" xr:uid="{130D2F29-9CE4-465D-AC1E-AD6BC66161B6}">
          <x14:formula1>
            <xm:f>Listas!$N$2:$N$7</xm:f>
          </x14:formula1>
          <xm:sqref>M9:M10</xm:sqref>
        </x14:dataValidation>
        <x14:dataValidation type="list" allowBlank="1" showInputMessage="1" showErrorMessage="1" xr:uid="{5C3CACCB-5154-4454-A892-E04F8674D279}">
          <x14:formula1>
            <xm:f>Listas!$K$2:$K$5</xm:f>
          </x14:formula1>
          <xm:sqref>S9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0" ma:contentTypeDescription="Crear nuevo documento." ma:contentTypeScope="" ma:versionID="f484f4892fdcdbffe8620f852baa63d9">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c0e0e1e8cdbc359fb845429a022f5587"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3C419A-6AC4-4DB1-90CB-FCD3670B2D4A}">
  <ds:schemaRefs>
    <ds:schemaRef ds:uri="a66a734e-d0ea-4b9e-8c38-f6696adae39a"/>
    <ds:schemaRef ds:uri="http://schemas.microsoft.com/office/2006/documentManagement/types"/>
    <ds:schemaRef ds:uri="http://purl.org/dc/dcmitype/"/>
    <ds:schemaRef ds:uri="http://www.w3.org/XML/1998/namespace"/>
    <ds:schemaRef ds:uri="0b03570a-dbab-4ad5-bdee-6c3636661c22"/>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3.xml><?xml version="1.0" encoding="utf-8"?>
<ds:datastoreItem xmlns:ds="http://schemas.openxmlformats.org/officeDocument/2006/customXml" ds:itemID="{0F7E2000-7A3F-4111-9894-49173FE927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Listas</vt:lpstr>
      <vt:lpstr>Ayudas diligenciamiento</vt:lpstr>
      <vt:lpstr>Inventario</vt:lpstr>
      <vt:lpstr>Fórmula</vt:lpstr>
      <vt:lpstr>Riesgos de Corrupción</vt:lpstr>
      <vt:lpstr>Planeación y D Estratégico</vt:lpstr>
      <vt:lpstr>G. Comunicaciones</vt:lpstr>
      <vt:lpstr>Explotación JSA AP</vt:lpstr>
      <vt:lpstr>Control, Ins y Fisca</vt:lpstr>
      <vt:lpstr>Explotación JSA Loterías</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Pinzon</cp:lastModifiedBy>
  <cp:revision/>
  <dcterms:created xsi:type="dcterms:W3CDTF">2021-01-27T23:17:16Z</dcterms:created>
  <dcterms:modified xsi:type="dcterms:W3CDTF">2023-09-04T19:00:42Z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