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11"/>
  <workbookPr/>
  <mc:AlternateContent xmlns:mc="http://schemas.openxmlformats.org/markup-compatibility/2006">
    <mc:Choice Requires="x15">
      <x15ac:absPath xmlns:x15ac="http://schemas.microsoft.com/office/spreadsheetml/2010/11/ac" url="https://loteriadbogota.sharepoint.com/sites/PlaneacionEstrategica/RIESGOS1/"/>
    </mc:Choice>
  </mc:AlternateContent>
  <xr:revisionPtr revIDLastSave="0" documentId="8_{C8480CD2-4134-41DC-9B6C-E5F44B52B311}" xr6:coauthVersionLast="47" xr6:coauthVersionMax="47" xr10:uidLastSave="{00000000-0000-0000-0000-000000000000}"/>
  <bookViews>
    <workbookView xWindow="-110" yWindow="-110" windowWidth="19420" windowHeight="10300" tabRatio="609" firstSheet="13" activeTab="13" xr2:uid="{00000000-000D-0000-FFFF-FFFF00000000}"/>
  </bookViews>
  <sheets>
    <sheet name="Listas" sheetId="15" state="hidden" r:id="rId1"/>
    <sheet name="Ayudas diligenciamiento" sheetId="16" r:id="rId2"/>
    <sheet name="Inventario" sheetId="32" r:id="rId3"/>
    <sheet name="Fórmula" sheetId="17" state="hidden" r:id="rId4"/>
    <sheet name="Planeación y D Estratégico" sheetId="11" r:id="rId5"/>
    <sheet name="G. Comunicaciones" sheetId="23" r:id="rId6"/>
    <sheet name="Explotación JSA AP" sheetId="19" r:id="rId7"/>
    <sheet name="Explotación JSA Loterías" sheetId="20" r:id="rId8"/>
    <sheet name="Recaudo" sheetId="22" r:id="rId9"/>
    <sheet name="Control, Ins y Fisca" sheetId="24" r:id="rId10"/>
    <sheet name="Atención al cliente" sheetId="25" r:id="rId11"/>
    <sheet name="G TH" sheetId="26" r:id="rId12"/>
    <sheet name="Hoja2" sheetId="36" r:id="rId13"/>
    <sheet name="G. Financiera" sheetId="21" r:id="rId14"/>
    <sheet name="Gestión ByS" sheetId="27" r:id="rId15"/>
    <sheet name="G. Documental" sheetId="28" r:id="rId16"/>
    <sheet name="G. TIC" sheetId="29" r:id="rId17"/>
    <sheet name="G Jurídica" sheetId="30" r:id="rId18"/>
    <sheet name="Evaluación Independiente G" sheetId="35" r:id="rId19"/>
    <sheet name="Control Disciplinario Interno" sheetId="34" r:id="rId20"/>
    <sheet name="Hoja1" sheetId="33" state="hidden" r:id="rId21"/>
  </sheets>
  <definedNames>
    <definedName name="_xlnm._FilterDatabase" localSheetId="19" hidden="1">'Control Disciplinario Interno'!$A$1:$BT$5</definedName>
    <definedName name="_xlnm._FilterDatabase" localSheetId="6" hidden="1">'Explotación JSA AP'!$A$1:$BT$15</definedName>
    <definedName name="_xlnm._FilterDatabase" localSheetId="7" hidden="1">'Explotación JSA Loterías'!$A$1:$BK$22</definedName>
    <definedName name="_xlnm._FilterDatabase" localSheetId="17" hidden="1">'G Jurídica'!$A$1:$BK$12</definedName>
    <definedName name="_xlnm._FilterDatabase" localSheetId="2" hidden="1">Inventario!$B$3:$I$38</definedName>
    <definedName name="_xlnm._FilterDatabase" localSheetId="4" hidden="1">'Planeación y D Estratégico'!$A$1:$BT$16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35" l="1"/>
  <c r="N4" i="35"/>
  <c r="P4" i="35"/>
  <c r="R4" i="35"/>
  <c r="V4" i="35"/>
  <c r="AA4" i="35"/>
  <c r="AF4" i="35"/>
  <c r="AH4" i="35"/>
  <c r="AI4" i="35"/>
  <c r="AU4" i="35" s="1"/>
  <c r="AV4" i="35" s="1"/>
  <c r="BD4" i="35"/>
  <c r="AF5" i="35"/>
  <c r="AH5" i="35"/>
  <c r="AI5" i="35" s="1"/>
  <c r="BD5" i="35"/>
  <c r="AF6" i="35"/>
  <c r="AH6" i="35"/>
  <c r="AI6" i="35" s="1"/>
  <c r="BD6" i="35"/>
  <c r="L7" i="35"/>
  <c r="V7" i="35" s="1"/>
  <c r="N7" i="35"/>
  <c r="P7" i="35"/>
  <c r="R7" i="35"/>
  <c r="U7" i="35"/>
  <c r="X7" i="35" s="1"/>
  <c r="AA7" i="35"/>
  <c r="AF7" i="35"/>
  <c r="AH7" i="35"/>
  <c r="AI7" i="35"/>
  <c r="AU7" i="35"/>
  <c r="AV7" i="35"/>
  <c r="BD7" i="35"/>
  <c r="AF8" i="35"/>
  <c r="AH8" i="35"/>
  <c r="AI8" i="35"/>
  <c r="BD8" i="35"/>
  <c r="L9" i="35"/>
  <c r="N9" i="35"/>
  <c r="P9" i="35"/>
  <c r="R9" i="35"/>
  <c r="U9" i="35"/>
  <c r="V9" i="35"/>
  <c r="X9" i="35"/>
  <c r="AA9" i="35"/>
  <c r="AF9" i="35"/>
  <c r="AH9" i="35"/>
  <c r="AI9" i="35" s="1"/>
  <c r="AU9" i="35" s="1"/>
  <c r="AF10" i="35"/>
  <c r="AH10" i="35"/>
  <c r="AI10" i="35" s="1"/>
  <c r="AV9" i="35" l="1"/>
  <c r="AU8" i="35"/>
  <c r="U4" i="35"/>
  <c r="X4" i="35" s="1"/>
  <c r="AU10" i="35"/>
  <c r="AV10" i="35"/>
  <c r="AW9" i="35" s="1"/>
  <c r="AU5" i="35"/>
  <c r="AV5" i="35" s="1"/>
  <c r="AV8" i="35"/>
  <c r="AW7" i="35" s="1"/>
  <c r="AU6" i="35" l="1"/>
  <c r="AV6" i="35"/>
  <c r="AW4" i="35" s="1"/>
  <c r="AH20" i="27"/>
  <c r="AF20" i="27"/>
  <c r="AI20" i="27" l="1"/>
  <c r="AW11" i="28"/>
  <c r="AH11" i="28"/>
  <c r="AF11" i="28"/>
  <c r="AI11" i="28" l="1"/>
  <c r="AU11" i="28" s="1"/>
  <c r="AV11" i="28" s="1"/>
  <c r="AH6" i="28"/>
  <c r="AF6" i="28"/>
  <c r="AH5" i="28"/>
  <c r="AF5" i="28"/>
  <c r="AH4" i="28"/>
  <c r="AF4" i="28"/>
  <c r="AI4" i="28" l="1"/>
  <c r="AI5" i="28"/>
  <c r="AI6" i="28"/>
  <c r="AW22" i="26"/>
  <c r="AH22" i="26"/>
  <c r="AF22" i="26"/>
  <c r="R22" i="26"/>
  <c r="P22" i="26"/>
  <c r="N22" i="26"/>
  <c r="U22" i="26" s="1"/>
  <c r="X22" i="26" s="1"/>
  <c r="Y22" i="26" s="1"/>
  <c r="L22" i="26"/>
  <c r="V22" i="26" s="1"/>
  <c r="AH21" i="26"/>
  <c r="AF21" i="26"/>
  <c r="AL20" i="26"/>
  <c r="AH20" i="26"/>
  <c r="AF20" i="26"/>
  <c r="R20" i="26"/>
  <c r="P20" i="26"/>
  <c r="N20" i="26"/>
  <c r="L20" i="26"/>
  <c r="V20" i="26" s="1"/>
  <c r="AH19" i="26"/>
  <c r="AF19" i="26"/>
  <c r="R19" i="26"/>
  <c r="P19" i="26"/>
  <c r="N19" i="26"/>
  <c r="L19" i="26"/>
  <c r="V19" i="26" s="1"/>
  <c r="BD18" i="26"/>
  <c r="BA18" i="26"/>
  <c r="AH18" i="26"/>
  <c r="AF18" i="26"/>
  <c r="AI18" i="26" l="1"/>
  <c r="AU18" i="26" s="1"/>
  <c r="AV18" i="26" s="1"/>
  <c r="AW17" i="26" s="1"/>
  <c r="AI19" i="26"/>
  <c r="AI20" i="26"/>
  <c r="AI21" i="26"/>
  <c r="AI22" i="26"/>
  <c r="W22" i="26"/>
  <c r="U20" i="26"/>
  <c r="X20" i="26" s="1"/>
  <c r="Y20" i="26" s="1"/>
  <c r="W20" i="26"/>
  <c r="U19" i="26"/>
  <c r="X19" i="26" s="1"/>
  <c r="Y19" i="26" s="1"/>
  <c r="W19" i="26"/>
  <c r="AW5" i="34"/>
  <c r="P5" i="34"/>
  <c r="P4" i="34"/>
  <c r="N4" i="34"/>
  <c r="D38" i="32"/>
  <c r="AH12" i="30" l="1"/>
  <c r="AF12" i="30"/>
  <c r="AW11" i="30"/>
  <c r="AH11" i="30"/>
  <c r="AF11" i="30"/>
  <c r="AA11" i="30"/>
  <c r="R11" i="30"/>
  <c r="P11" i="30"/>
  <c r="N11" i="30"/>
  <c r="U11" i="30" s="1"/>
  <c r="X11" i="30" s="1"/>
  <c r="L11" i="30"/>
  <c r="V11" i="30" s="1"/>
  <c r="AH10" i="30"/>
  <c r="AF10" i="30"/>
  <c r="AH9" i="30"/>
  <c r="AF9" i="30"/>
  <c r="AA9" i="30"/>
  <c r="R9" i="30"/>
  <c r="P9" i="30"/>
  <c r="N9" i="30"/>
  <c r="U9" i="30" s="1"/>
  <c r="X9" i="30" s="1"/>
  <c r="L9" i="30"/>
  <c r="V9" i="30" s="1"/>
  <c r="AH8" i="30"/>
  <c r="AF8" i="30"/>
  <c r="AH7" i="30"/>
  <c r="AF7" i="30"/>
  <c r="AA7" i="30"/>
  <c r="R7" i="30"/>
  <c r="P7" i="30"/>
  <c r="N7" i="30"/>
  <c r="U7" i="30" s="1"/>
  <c r="X7" i="30" s="1"/>
  <c r="L7" i="30"/>
  <c r="V7" i="30" s="1"/>
  <c r="AH6" i="30"/>
  <c r="AF6" i="30"/>
  <c r="AH5" i="30"/>
  <c r="AF5" i="30"/>
  <c r="AH4" i="30"/>
  <c r="AF4" i="30"/>
  <c r="AA4" i="30"/>
  <c r="R4" i="30"/>
  <c r="P4" i="30"/>
  <c r="N4" i="30"/>
  <c r="U4" i="30" s="1"/>
  <c r="X4" i="30" s="1"/>
  <c r="L4" i="30"/>
  <c r="V4" i="30" s="1"/>
  <c r="AH15" i="29"/>
  <c r="AF15" i="29"/>
  <c r="AA15" i="29"/>
  <c r="R15" i="29"/>
  <c r="P15" i="29"/>
  <c r="N15" i="29"/>
  <c r="U15" i="29" s="1"/>
  <c r="L15" i="29"/>
  <c r="V15" i="29" s="1"/>
  <c r="AH14" i="29"/>
  <c r="AF14" i="29"/>
  <c r="AA14" i="29"/>
  <c r="R14" i="29"/>
  <c r="P14" i="29"/>
  <c r="N14" i="29"/>
  <c r="U14" i="29" s="1"/>
  <c r="X14" i="29" s="1"/>
  <c r="L14" i="29"/>
  <c r="V14" i="29" s="1"/>
  <c r="AH13" i="29"/>
  <c r="AF13" i="29"/>
  <c r="AH12" i="29"/>
  <c r="AF12" i="29"/>
  <c r="AH11" i="29"/>
  <c r="AF11" i="29"/>
  <c r="AH10" i="29"/>
  <c r="AF10" i="29"/>
  <c r="R10" i="29"/>
  <c r="P10" i="29"/>
  <c r="N10" i="29"/>
  <c r="U10" i="29" s="1"/>
  <c r="L10" i="29"/>
  <c r="V10" i="29" s="1"/>
  <c r="AH9" i="29"/>
  <c r="AF9" i="29"/>
  <c r="AH8" i="29"/>
  <c r="AF8" i="29"/>
  <c r="AH7" i="29"/>
  <c r="AF7" i="29"/>
  <c r="AH6" i="29"/>
  <c r="AF6" i="29"/>
  <c r="AH5" i="29"/>
  <c r="AF5" i="29"/>
  <c r="AH4" i="29"/>
  <c r="AF4" i="29"/>
  <c r="R4" i="29"/>
  <c r="P4" i="29"/>
  <c r="N4" i="29"/>
  <c r="U4" i="29" s="1"/>
  <c r="X4" i="29" s="1"/>
  <c r="Y4" i="29" s="1"/>
  <c r="L4" i="29"/>
  <c r="V4" i="29" s="1"/>
  <c r="AW9" i="28"/>
  <c r="AH9" i="28"/>
  <c r="AF9" i="28"/>
  <c r="AA9" i="28"/>
  <c r="R9" i="28"/>
  <c r="P9" i="28"/>
  <c r="N9" i="28"/>
  <c r="L9" i="28"/>
  <c r="V9" i="28" s="1"/>
  <c r="AH8" i="28"/>
  <c r="AF8" i="28"/>
  <c r="AH7" i="28"/>
  <c r="AF7" i="28"/>
  <c r="AA7" i="28"/>
  <c r="R7" i="28"/>
  <c r="P7" i="28"/>
  <c r="N7" i="28"/>
  <c r="L7" i="28"/>
  <c r="V7" i="28" s="1"/>
  <c r="AW4" i="28"/>
  <c r="AA4" i="28"/>
  <c r="R4" i="28"/>
  <c r="P4" i="28"/>
  <c r="N4" i="28"/>
  <c r="L4" i="28"/>
  <c r="V4" i="28" s="1"/>
  <c r="AH19" i="27"/>
  <c r="AF19" i="27"/>
  <c r="R19" i="27"/>
  <c r="P19" i="27"/>
  <c r="N19" i="27"/>
  <c r="U19" i="27" s="1"/>
  <c r="X19" i="27" s="1"/>
  <c r="Y19" i="27" s="1"/>
  <c r="L19" i="27"/>
  <c r="V19" i="27" s="1"/>
  <c r="BD18" i="27"/>
  <c r="BA18" i="27"/>
  <c r="AH18" i="27"/>
  <c r="AF18" i="27"/>
  <c r="BD17" i="27"/>
  <c r="BA17" i="27"/>
  <c r="AH17" i="27"/>
  <c r="AF17" i="27"/>
  <c r="BD16" i="27"/>
  <c r="BA16" i="27"/>
  <c r="AH16" i="27"/>
  <c r="AF16" i="27"/>
  <c r="BD15" i="27"/>
  <c r="BA15" i="27"/>
  <c r="AH15" i="27"/>
  <c r="AF15" i="27"/>
  <c r="BD14" i="27"/>
  <c r="BA14" i="27"/>
  <c r="AH14" i="27"/>
  <c r="AF14" i="27"/>
  <c r="R14" i="27"/>
  <c r="P14" i="27"/>
  <c r="N14" i="27"/>
  <c r="U14" i="27" s="1"/>
  <c r="X14" i="27" s="1"/>
  <c r="Y14" i="27" s="1"/>
  <c r="L14" i="27"/>
  <c r="V14" i="27" s="1"/>
  <c r="AH13" i="27"/>
  <c r="AF13" i="27"/>
  <c r="AW12" i="27"/>
  <c r="AH12" i="27"/>
  <c r="AF12" i="27"/>
  <c r="AA12" i="27"/>
  <c r="Y12" i="27"/>
  <c r="R12" i="27"/>
  <c r="P12" i="27"/>
  <c r="N12" i="27"/>
  <c r="U12" i="27" s="1"/>
  <c r="L12" i="27"/>
  <c r="V12" i="27" s="1"/>
  <c r="W12" i="27" s="1"/>
  <c r="AH11" i="27"/>
  <c r="AF11" i="27"/>
  <c r="AH10" i="27"/>
  <c r="AF10" i="27"/>
  <c r="AH9" i="27"/>
  <c r="AF9" i="27"/>
  <c r="R9" i="27"/>
  <c r="P9" i="27"/>
  <c r="N9" i="27"/>
  <c r="U9" i="27" s="1"/>
  <c r="X9" i="27" s="1"/>
  <c r="Y9" i="27" s="1"/>
  <c r="L9" i="27"/>
  <c r="V9" i="27" s="1"/>
  <c r="AH8" i="27"/>
  <c r="AF8" i="27"/>
  <c r="AH7" i="27"/>
  <c r="AF7" i="27"/>
  <c r="AH6" i="27"/>
  <c r="AF6" i="27"/>
  <c r="AH5" i="27"/>
  <c r="AF5" i="27"/>
  <c r="AW4" i="27"/>
  <c r="AH4" i="27"/>
  <c r="AF4" i="27"/>
  <c r="AA4" i="27"/>
  <c r="Y4" i="27"/>
  <c r="R4" i="27"/>
  <c r="P4" i="27"/>
  <c r="N4" i="27"/>
  <c r="U4" i="27" s="1"/>
  <c r="L4" i="27"/>
  <c r="V4" i="27" s="1"/>
  <c r="W4" i="27" s="1"/>
  <c r="BH14" i="21"/>
  <c r="AT14" i="21"/>
  <c r="AR14" i="21"/>
  <c r="AK14" i="21"/>
  <c r="AJ14" i="21"/>
  <c r="AH14" i="21"/>
  <c r="AF14" i="21"/>
  <c r="BH13" i="21"/>
  <c r="AW13" i="21"/>
  <c r="AT13" i="21"/>
  <c r="AR13" i="21"/>
  <c r="AK13" i="21"/>
  <c r="AJ13" i="21"/>
  <c r="AH13" i="21"/>
  <c r="AF13" i="21"/>
  <c r="R13" i="21"/>
  <c r="P13" i="21"/>
  <c r="N13" i="21"/>
  <c r="U13" i="21" s="1"/>
  <c r="X13" i="21" s="1"/>
  <c r="Y13" i="21" s="1"/>
  <c r="L13" i="21"/>
  <c r="V13" i="21" s="1"/>
  <c r="AH12" i="21"/>
  <c r="AF12" i="21"/>
  <c r="AI12" i="21" s="1"/>
  <c r="AH11" i="21"/>
  <c r="AF11" i="21"/>
  <c r="AH10" i="21"/>
  <c r="AF10" i="21"/>
  <c r="R10" i="21"/>
  <c r="P10" i="21"/>
  <c r="N10" i="21"/>
  <c r="U10" i="21" s="1"/>
  <c r="X10" i="21" s="1"/>
  <c r="Y10" i="21" s="1"/>
  <c r="L10" i="21"/>
  <c r="V10" i="21" s="1"/>
  <c r="AT9" i="21"/>
  <c r="AT12" i="21" s="1"/>
  <c r="AR9" i="21"/>
  <c r="AR12" i="21" s="1"/>
  <c r="AK9" i="21"/>
  <c r="AK12" i="21" s="1"/>
  <c r="AJ9" i="21"/>
  <c r="AJ12" i="21" s="1"/>
  <c r="AH9" i="21"/>
  <c r="AF9" i="21"/>
  <c r="AH8" i="21"/>
  <c r="AF8" i="21"/>
  <c r="AW7" i="21"/>
  <c r="AH7" i="21"/>
  <c r="AF7" i="21"/>
  <c r="R7" i="21"/>
  <c r="P7" i="21"/>
  <c r="N7" i="21"/>
  <c r="U7" i="21" s="1"/>
  <c r="Y7" i="21" s="1"/>
  <c r="L7" i="21"/>
  <c r="V7" i="21" s="1"/>
  <c r="BH6" i="21"/>
  <c r="BD6" i="21"/>
  <c r="BA6" i="21"/>
  <c r="AH6" i="21"/>
  <c r="AF6" i="21"/>
  <c r="BH5" i="21"/>
  <c r="BD5" i="21"/>
  <c r="AH5" i="21"/>
  <c r="AF5" i="21"/>
  <c r="BD4" i="21"/>
  <c r="BA4" i="21"/>
  <c r="AH4" i="21"/>
  <c r="AF4" i="21"/>
  <c r="R4" i="21"/>
  <c r="P4" i="21"/>
  <c r="N4" i="21"/>
  <c r="U4" i="21" s="1"/>
  <c r="X4" i="21" s="1"/>
  <c r="Y4" i="21" s="1"/>
  <c r="L4" i="21"/>
  <c r="V4" i="21" s="1"/>
  <c r="BD17" i="26"/>
  <c r="BA17" i="26"/>
  <c r="AH17" i="26"/>
  <c r="AF17" i="26"/>
  <c r="R17" i="26"/>
  <c r="P17" i="26"/>
  <c r="N17" i="26"/>
  <c r="U17" i="26" s="1"/>
  <c r="X17" i="26" s="1"/>
  <c r="Y17" i="26" s="1"/>
  <c r="L17" i="26"/>
  <c r="V17" i="26" s="1"/>
  <c r="AH16" i="26"/>
  <c r="AF16" i="26"/>
  <c r="AS15" i="26"/>
  <c r="AQ15" i="26"/>
  <c r="AP15" i="26"/>
  <c r="AL15" i="26"/>
  <c r="AH15" i="26"/>
  <c r="AF15" i="26"/>
  <c r="AI15" i="26" s="1"/>
  <c r="AD15" i="26"/>
  <c r="R15" i="26"/>
  <c r="P15" i="26"/>
  <c r="N15" i="26"/>
  <c r="U15" i="26" s="1"/>
  <c r="X15" i="26" s="1"/>
  <c r="Y15" i="26" s="1"/>
  <c r="L15" i="26"/>
  <c r="V15" i="26" s="1"/>
  <c r="AH14" i="26"/>
  <c r="AF14" i="26"/>
  <c r="AS13" i="26"/>
  <c r="AP13" i="26"/>
  <c r="AH13" i="26"/>
  <c r="AF13" i="26"/>
  <c r="AS12" i="26"/>
  <c r="AS20" i="26" s="1"/>
  <c r="AQ12" i="26"/>
  <c r="AP12" i="26"/>
  <c r="AH12" i="26"/>
  <c r="AF12" i="26"/>
  <c r="AC12" i="26"/>
  <c r="R12" i="26"/>
  <c r="P12" i="26"/>
  <c r="N12" i="26"/>
  <c r="U12" i="26" s="1"/>
  <c r="X12" i="26" s="1"/>
  <c r="Y12" i="26" s="1"/>
  <c r="L12" i="26"/>
  <c r="V12" i="26" s="1"/>
  <c r="AH10" i="26"/>
  <c r="AF10" i="26"/>
  <c r="AH9" i="26"/>
  <c r="AF9" i="26"/>
  <c r="AH8" i="26"/>
  <c r="AF8" i="26"/>
  <c r="AH7" i="26"/>
  <c r="AF7" i="26"/>
  <c r="R7" i="26"/>
  <c r="P7" i="26"/>
  <c r="N7" i="26"/>
  <c r="U7" i="26" s="1"/>
  <c r="X7" i="26" s="1"/>
  <c r="Y7" i="26" s="1"/>
  <c r="L7" i="26"/>
  <c r="V7" i="26" s="1"/>
  <c r="AH6" i="26"/>
  <c r="AF6" i="26"/>
  <c r="AH5" i="26"/>
  <c r="AF5" i="26"/>
  <c r="AH4" i="26"/>
  <c r="AF4" i="26"/>
  <c r="R4" i="26"/>
  <c r="P4" i="26"/>
  <c r="N4" i="26"/>
  <c r="L4" i="26"/>
  <c r="V4" i="26" s="1"/>
  <c r="W4" i="26" s="1"/>
  <c r="AH6" i="25"/>
  <c r="AF6" i="25"/>
  <c r="R6" i="25"/>
  <c r="P6" i="25"/>
  <c r="N6" i="25"/>
  <c r="U6" i="25" s="1"/>
  <c r="X6" i="25" s="1"/>
  <c r="Y6" i="25" s="1"/>
  <c r="L6" i="25"/>
  <c r="V6" i="25" s="1"/>
  <c r="AH5" i="25"/>
  <c r="AF5" i="25"/>
  <c r="AH4" i="25"/>
  <c r="AF4" i="25"/>
  <c r="R4" i="25"/>
  <c r="P4" i="25"/>
  <c r="N4" i="25"/>
  <c r="U4" i="25" s="1"/>
  <c r="X4" i="25" s="1"/>
  <c r="Y4" i="25" s="1"/>
  <c r="L4" i="25"/>
  <c r="V4" i="25" s="1"/>
  <c r="AH9" i="24"/>
  <c r="AF9" i="24"/>
  <c r="AH8" i="24"/>
  <c r="AF8" i="24"/>
  <c r="R8" i="24"/>
  <c r="P8" i="24"/>
  <c r="N8" i="24"/>
  <c r="U8" i="24" s="1"/>
  <c r="X8" i="24" s="1"/>
  <c r="Y8" i="24" s="1"/>
  <c r="L8" i="24"/>
  <c r="V8" i="24" s="1"/>
  <c r="AH7" i="24"/>
  <c r="AF7" i="24"/>
  <c r="AH6" i="24"/>
  <c r="AF6" i="24"/>
  <c r="R6" i="24"/>
  <c r="P6" i="24"/>
  <c r="N6" i="24"/>
  <c r="U6" i="24" s="1"/>
  <c r="X6" i="24" s="1"/>
  <c r="Y6" i="24" s="1"/>
  <c r="L6" i="24"/>
  <c r="V6" i="24" s="1"/>
  <c r="AH5" i="24"/>
  <c r="AF5" i="24"/>
  <c r="AH4" i="24"/>
  <c r="AF4" i="24"/>
  <c r="R4" i="24"/>
  <c r="P4" i="24"/>
  <c r="N4" i="24"/>
  <c r="U4" i="24" s="1"/>
  <c r="X4" i="24" s="1"/>
  <c r="Y4" i="24" s="1"/>
  <c r="L4" i="24"/>
  <c r="V4" i="24" s="1"/>
  <c r="AW15" i="22"/>
  <c r="AH15" i="22"/>
  <c r="AF15" i="22"/>
  <c r="AA15" i="22"/>
  <c r="Y15" i="22"/>
  <c r="R15" i="22"/>
  <c r="P15" i="22"/>
  <c r="N15" i="22"/>
  <c r="U15" i="22" s="1"/>
  <c r="L15" i="22"/>
  <c r="V15" i="22" s="1"/>
  <c r="W15" i="22" s="1"/>
  <c r="AH14" i="22"/>
  <c r="AF14" i="22"/>
  <c r="AH13" i="22"/>
  <c r="AF13" i="22"/>
  <c r="R13" i="22"/>
  <c r="P13" i="22"/>
  <c r="N13" i="22"/>
  <c r="U13" i="22" s="1"/>
  <c r="X13" i="22" s="1"/>
  <c r="Y13" i="22" s="1"/>
  <c r="L13" i="22"/>
  <c r="V13" i="22" s="1"/>
  <c r="AH12" i="22"/>
  <c r="AF12" i="22"/>
  <c r="BD11" i="22"/>
  <c r="BA11" i="22"/>
  <c r="AH11" i="22"/>
  <c r="AF11" i="22"/>
  <c r="BD10" i="22"/>
  <c r="BA10" i="22"/>
  <c r="AH10" i="22"/>
  <c r="AF10" i="22"/>
  <c r="R10" i="22"/>
  <c r="P10" i="22"/>
  <c r="N10" i="22"/>
  <c r="U10" i="22" s="1"/>
  <c r="X10" i="22" s="1"/>
  <c r="Y10" i="22" s="1"/>
  <c r="L10" i="22"/>
  <c r="V10" i="22" s="1"/>
  <c r="BF9" i="22"/>
  <c r="AH9" i="22"/>
  <c r="AF9" i="22"/>
  <c r="BH8" i="22"/>
  <c r="BD8" i="22"/>
  <c r="AH8" i="22"/>
  <c r="AF8" i="22"/>
  <c r="R8" i="22"/>
  <c r="P8" i="22"/>
  <c r="N8" i="22"/>
  <c r="U8" i="22" s="1"/>
  <c r="X8" i="22" s="1"/>
  <c r="Y8" i="22" s="1"/>
  <c r="L8" i="22"/>
  <c r="V8" i="22" s="1"/>
  <c r="BH7" i="22"/>
  <c r="BH9" i="22" s="1"/>
  <c r="AH7" i="22"/>
  <c r="AF7" i="22"/>
  <c r="AH6" i="22"/>
  <c r="AF6" i="22"/>
  <c r="AH5" i="22"/>
  <c r="AF5" i="22"/>
  <c r="BH4" i="22"/>
  <c r="AH4" i="22"/>
  <c r="AF4" i="22"/>
  <c r="R4" i="22"/>
  <c r="P4" i="22"/>
  <c r="N4" i="22"/>
  <c r="U4" i="22" s="1"/>
  <c r="X4" i="22" s="1"/>
  <c r="Y4" i="22" s="1"/>
  <c r="L4" i="22"/>
  <c r="V4" i="22" s="1"/>
  <c r="AH22" i="20"/>
  <c r="AF22" i="20"/>
  <c r="AH21" i="20"/>
  <c r="AF21" i="20"/>
  <c r="R21" i="20"/>
  <c r="P21" i="20"/>
  <c r="N21" i="20"/>
  <c r="U21" i="20" s="1"/>
  <c r="X21" i="20" s="1"/>
  <c r="Y21" i="20" s="1"/>
  <c r="L21" i="20"/>
  <c r="V21" i="20" s="1"/>
  <c r="AH20" i="20"/>
  <c r="AF20" i="20"/>
  <c r="AH19" i="20"/>
  <c r="AF19" i="20"/>
  <c r="AH18" i="20"/>
  <c r="AF18" i="20"/>
  <c r="AH17" i="20"/>
  <c r="AF17" i="20"/>
  <c r="R17" i="20"/>
  <c r="P17" i="20"/>
  <c r="N17" i="20"/>
  <c r="U17" i="20" s="1"/>
  <c r="X17" i="20" s="1"/>
  <c r="Y17" i="20" s="1"/>
  <c r="L17" i="20"/>
  <c r="V17" i="20" s="1"/>
  <c r="BD16" i="20"/>
  <c r="AH16" i="20"/>
  <c r="AF16" i="20"/>
  <c r="BD15" i="20"/>
  <c r="AH15" i="20"/>
  <c r="AF15" i="20"/>
  <c r="BD14" i="20"/>
  <c r="AH14" i="20"/>
  <c r="AF14" i="20"/>
  <c r="BD13" i="20"/>
  <c r="BA13" i="20"/>
  <c r="AH13" i="20"/>
  <c r="AF13" i="20"/>
  <c r="AH12" i="20"/>
  <c r="AF12" i="20"/>
  <c r="AH11" i="20"/>
  <c r="AF11" i="20"/>
  <c r="V11" i="20"/>
  <c r="R11" i="20"/>
  <c r="P11" i="20"/>
  <c r="N11" i="20"/>
  <c r="U11" i="20" s="1"/>
  <c r="X11" i="20" s="1"/>
  <c r="Y11" i="20" s="1"/>
  <c r="AH10" i="20"/>
  <c r="AF10" i="20"/>
  <c r="BD9" i="20"/>
  <c r="BA9" i="20"/>
  <c r="AH9" i="20"/>
  <c r="AF9" i="20"/>
  <c r="BD8" i="20"/>
  <c r="BA8" i="20"/>
  <c r="AH8" i="20"/>
  <c r="AF8" i="20"/>
  <c r="BD7" i="20"/>
  <c r="AH7" i="20"/>
  <c r="AF7" i="20"/>
  <c r="AH6" i="20"/>
  <c r="AF6" i="20"/>
  <c r="R6" i="20"/>
  <c r="P6" i="20"/>
  <c r="N6" i="20"/>
  <c r="U6" i="20" s="1"/>
  <c r="X6" i="20" s="1"/>
  <c r="Y6" i="20" s="1"/>
  <c r="L6" i="20"/>
  <c r="V6" i="20" s="1"/>
  <c r="AH5" i="20"/>
  <c r="AF5" i="20"/>
  <c r="AW4" i="20"/>
  <c r="AH4" i="20"/>
  <c r="AF4" i="20"/>
  <c r="AA4" i="20"/>
  <c r="Y4" i="20"/>
  <c r="R4" i="20"/>
  <c r="P4" i="20"/>
  <c r="N4" i="20"/>
  <c r="U4" i="20" s="1"/>
  <c r="L4" i="20"/>
  <c r="V4" i="20" s="1"/>
  <c r="W4" i="20" s="1"/>
  <c r="AH15" i="19"/>
  <c r="AF15" i="19"/>
  <c r="AH14" i="19"/>
  <c r="AF14" i="19"/>
  <c r="R14" i="19"/>
  <c r="P14" i="19"/>
  <c r="N14" i="19"/>
  <c r="U14" i="19" s="1"/>
  <c r="X14" i="19" s="1"/>
  <c r="Y14" i="19" s="1"/>
  <c r="L14" i="19"/>
  <c r="V14" i="19" s="1"/>
  <c r="AH13" i="19"/>
  <c r="AF13" i="19"/>
  <c r="AH12" i="19"/>
  <c r="AF12" i="19"/>
  <c r="AH11" i="19"/>
  <c r="AF11" i="19"/>
  <c r="R11" i="19"/>
  <c r="P11" i="19"/>
  <c r="N11" i="19"/>
  <c r="U11" i="19" s="1"/>
  <c r="X11" i="19" s="1"/>
  <c r="Y11" i="19" s="1"/>
  <c r="L11" i="19"/>
  <c r="V11" i="19" s="1"/>
  <c r="BD10" i="19"/>
  <c r="BA10" i="19"/>
  <c r="AH10" i="19"/>
  <c r="AF10" i="19"/>
  <c r="R10" i="19"/>
  <c r="P10" i="19"/>
  <c r="N10" i="19"/>
  <c r="U10" i="19" s="1"/>
  <c r="X10" i="19" s="1"/>
  <c r="Y10" i="19" s="1"/>
  <c r="L10" i="19"/>
  <c r="V10" i="19" s="1"/>
  <c r="BD9" i="19"/>
  <c r="BA9" i="19"/>
  <c r="AT9" i="19"/>
  <c r="AR9" i="19"/>
  <c r="AK9" i="19"/>
  <c r="AJ9" i="19"/>
  <c r="AH9" i="19"/>
  <c r="AF9" i="19"/>
  <c r="BA8" i="19"/>
  <c r="AH8" i="19"/>
  <c r="AF8" i="19"/>
  <c r="BA7" i="19"/>
  <c r="AH7" i="19"/>
  <c r="AF7" i="19"/>
  <c r="R7" i="19"/>
  <c r="P7" i="19"/>
  <c r="N7" i="19"/>
  <c r="U7" i="19" s="1"/>
  <c r="X7" i="19" s="1"/>
  <c r="Y7" i="19" s="1"/>
  <c r="L7" i="19"/>
  <c r="V7" i="19" s="1"/>
  <c r="BD6" i="19"/>
  <c r="BA6" i="19"/>
  <c r="AW6" i="19"/>
  <c r="AH6" i="19"/>
  <c r="AF6" i="19"/>
  <c r="AA6" i="19"/>
  <c r="Y6" i="19"/>
  <c r="R6" i="19"/>
  <c r="P6" i="19"/>
  <c r="N6" i="19"/>
  <c r="U6" i="19" s="1"/>
  <c r="L6" i="19"/>
  <c r="V6" i="19" s="1"/>
  <c r="W6" i="19" s="1"/>
  <c r="BA5" i="19"/>
  <c r="AH5" i="19"/>
  <c r="AF5" i="19"/>
  <c r="BD4" i="19"/>
  <c r="BA4" i="19"/>
  <c r="AH4" i="19"/>
  <c r="AF4" i="19"/>
  <c r="R4" i="19"/>
  <c r="P4" i="19"/>
  <c r="N4" i="19"/>
  <c r="U4" i="19" s="1"/>
  <c r="X4" i="19" s="1"/>
  <c r="Y4" i="19" s="1"/>
  <c r="L4" i="19"/>
  <c r="V4" i="19" s="1"/>
  <c r="BE12" i="23"/>
  <c r="Z11" i="23"/>
  <c r="X11" i="23"/>
  <c r="R11" i="23"/>
  <c r="P11" i="23"/>
  <c r="N11" i="23"/>
  <c r="U11" i="23" s="1"/>
  <c r="V8" i="23"/>
  <c r="R8" i="23"/>
  <c r="P8" i="23"/>
  <c r="N8" i="23"/>
  <c r="U8" i="23" s="1"/>
  <c r="Y8" i="23" s="1"/>
  <c r="Z8" i="23" s="1"/>
  <c r="AI7" i="23"/>
  <c r="AG7" i="23"/>
  <c r="BE6" i="23"/>
  <c r="BB6" i="23"/>
  <c r="AI6" i="23"/>
  <c r="AG6" i="23"/>
  <c r="BE5" i="23"/>
  <c r="AI5" i="23"/>
  <c r="AG5" i="23"/>
  <c r="AI4" i="23"/>
  <c r="AG4" i="23"/>
  <c r="R4" i="23"/>
  <c r="P4" i="23"/>
  <c r="N4" i="23"/>
  <c r="U4" i="23" s="1"/>
  <c r="Y4" i="23" s="1"/>
  <c r="Z4" i="23" s="1"/>
  <c r="L4" i="23"/>
  <c r="V4" i="23" s="1"/>
  <c r="BA16" i="11"/>
  <c r="AH16" i="11"/>
  <c r="AF16" i="11"/>
  <c r="AH15" i="11"/>
  <c r="AF15" i="11"/>
  <c r="R15" i="11"/>
  <c r="P15" i="11"/>
  <c r="N15" i="11"/>
  <c r="U15" i="11" s="1"/>
  <c r="X15" i="11" s="1"/>
  <c r="Y15" i="11" s="1"/>
  <c r="L15" i="11"/>
  <c r="V15" i="11" s="1"/>
  <c r="BA14" i="11"/>
  <c r="AH14" i="11"/>
  <c r="AF14" i="11"/>
  <c r="BA13" i="11"/>
  <c r="AH13" i="11"/>
  <c r="AF13" i="11"/>
  <c r="R13" i="11"/>
  <c r="P13" i="11"/>
  <c r="N13" i="11"/>
  <c r="U13" i="11" s="1"/>
  <c r="X13" i="11" s="1"/>
  <c r="Y13" i="11" s="1"/>
  <c r="L13" i="11"/>
  <c r="V13" i="11" s="1"/>
  <c r="BA12" i="11"/>
  <c r="AH12" i="11"/>
  <c r="AF12" i="11"/>
  <c r="BA11" i="11"/>
  <c r="AH11" i="11"/>
  <c r="AF11" i="11"/>
  <c r="R11" i="11"/>
  <c r="P11" i="11"/>
  <c r="N11" i="11"/>
  <c r="U11" i="11" s="1"/>
  <c r="X11" i="11" s="1"/>
  <c r="Y11" i="11" s="1"/>
  <c r="L11" i="11"/>
  <c r="V11" i="11" s="1"/>
  <c r="AT10" i="11"/>
  <c r="AS10" i="11"/>
  <c r="AR10" i="11"/>
  <c r="AQ10" i="11"/>
  <c r="AP10" i="11"/>
  <c r="AN10" i="11"/>
  <c r="AK10" i="11"/>
  <c r="AJ10" i="11"/>
  <c r="AH10" i="11"/>
  <c r="AF10" i="11"/>
  <c r="AH9" i="11"/>
  <c r="AF9" i="11"/>
  <c r="BD8" i="11"/>
  <c r="BA8" i="11"/>
  <c r="AH8" i="11"/>
  <c r="AF8" i="11"/>
  <c r="R8" i="11"/>
  <c r="P8" i="11"/>
  <c r="N8" i="11"/>
  <c r="U8" i="11" s="1"/>
  <c r="X8" i="11" s="1"/>
  <c r="Y8" i="11" s="1"/>
  <c r="L8" i="11"/>
  <c r="V8" i="11" s="1"/>
  <c r="AH7" i="11"/>
  <c r="AF7" i="11"/>
  <c r="BD6" i="11"/>
  <c r="BA6" i="11"/>
  <c r="AH6" i="11"/>
  <c r="AF6" i="11"/>
  <c r="R6" i="11"/>
  <c r="P6" i="11"/>
  <c r="N6" i="11"/>
  <c r="U6" i="11" s="1"/>
  <c r="X6" i="11" s="1"/>
  <c r="Y6" i="11" s="1"/>
  <c r="L6" i="11"/>
  <c r="V6" i="11" s="1"/>
  <c r="BA5" i="11"/>
  <c r="AH5" i="11"/>
  <c r="AF5" i="11"/>
  <c r="BD4" i="11"/>
  <c r="BA4" i="11"/>
  <c r="AH4" i="11"/>
  <c r="AF4" i="11"/>
  <c r="R4" i="11"/>
  <c r="P4" i="11"/>
  <c r="N4" i="11"/>
  <c r="U4" i="11" s="1"/>
  <c r="X4" i="11" s="1"/>
  <c r="Y4" i="11" s="1"/>
  <c r="L4" i="11"/>
  <c r="V4" i="11" s="1"/>
  <c r="BD5" i="34"/>
  <c r="BA5" i="34"/>
  <c r="AH5" i="34"/>
  <c r="AF5" i="34"/>
  <c r="R5" i="34"/>
  <c r="N5" i="34"/>
  <c r="U5" i="34" s="1"/>
  <c r="X5" i="34" s="1"/>
  <c r="L5" i="34"/>
  <c r="V5" i="34" s="1"/>
  <c r="W5" i="34" s="1"/>
  <c r="BA4" i="34"/>
  <c r="AH4" i="34"/>
  <c r="AF4" i="34"/>
  <c r="R4" i="34"/>
  <c r="U4" i="34" s="1"/>
  <c r="X4" i="34" s="1"/>
  <c r="Y4" i="34" s="1"/>
  <c r="L4" i="34"/>
  <c r="V4" i="34" s="1"/>
  <c r="W4" i="34" s="1"/>
  <c r="C26" i="17"/>
  <c r="C25" i="17"/>
  <c r="C24" i="17"/>
  <c r="C23" i="17"/>
  <c r="C22" i="17"/>
  <c r="C21" i="17"/>
  <c r="C20" i="17"/>
  <c r="C19" i="17"/>
  <c r="C18" i="17"/>
  <c r="C17" i="17"/>
  <c r="C16" i="17"/>
  <c r="C15" i="17"/>
  <c r="C14" i="17"/>
  <c r="C13" i="17"/>
  <c r="C12" i="17"/>
  <c r="C11" i="17"/>
  <c r="C10" i="17"/>
  <c r="C9" i="17"/>
  <c r="C8" i="17"/>
  <c r="C7" i="17"/>
  <c r="C6" i="17"/>
  <c r="C5" i="17"/>
  <c r="C4" i="17"/>
  <c r="C3" i="17"/>
  <c r="C2" i="17"/>
  <c r="H8" i="32"/>
  <c r="H7" i="32"/>
  <c r="AA29" i="16"/>
  <c r="Z29" i="16"/>
  <c r="AA28" i="16"/>
  <c r="Z28" i="16"/>
  <c r="AA27" i="16"/>
  <c r="Z27" i="16"/>
  <c r="AA26" i="16"/>
  <c r="Z26" i="16"/>
  <c r="H12" i="32" l="1"/>
  <c r="U7" i="28"/>
  <c r="U9" i="28"/>
  <c r="X9" i="28" s="1"/>
  <c r="U4" i="28"/>
  <c r="X7" i="28" s="1"/>
  <c r="Z22" i="26"/>
  <c r="AA22" i="26" s="1"/>
  <c r="Z20" i="26"/>
  <c r="AA20" i="26" s="1"/>
  <c r="AU20" i="26" s="1"/>
  <c r="AV20" i="26" s="1"/>
  <c r="Z19" i="26"/>
  <c r="AA19" i="26" s="1"/>
  <c r="AU19" i="26" s="1"/>
  <c r="AV19" i="26" s="1"/>
  <c r="AA11" i="23"/>
  <c r="AB11" i="23" s="1"/>
  <c r="AI4" i="34"/>
  <c r="AI5" i="34"/>
  <c r="Z4" i="11"/>
  <c r="AA4" i="11" s="1"/>
  <c r="W4" i="11"/>
  <c r="AI4" i="11"/>
  <c r="AI5" i="11"/>
  <c r="Z6" i="11"/>
  <c r="AA6" i="11" s="1"/>
  <c r="W6" i="11"/>
  <c r="AI6" i="11"/>
  <c r="AI7" i="11"/>
  <c r="Z8" i="11"/>
  <c r="AA8" i="11" s="1"/>
  <c r="W8" i="11"/>
  <c r="AI8" i="11"/>
  <c r="AI9" i="11"/>
  <c r="AI10" i="11"/>
  <c r="Z11" i="11"/>
  <c r="AA11" i="11" s="1"/>
  <c r="W11" i="11"/>
  <c r="AI11" i="11"/>
  <c r="AI12" i="11"/>
  <c r="Z13" i="11"/>
  <c r="AA13" i="11" s="1"/>
  <c r="W13" i="11"/>
  <c r="AI13" i="11"/>
  <c r="AI14" i="11"/>
  <c r="Z15" i="11"/>
  <c r="AA15" i="11" s="1"/>
  <c r="W15" i="11"/>
  <c r="AI15" i="11"/>
  <c r="AI16" i="11"/>
  <c r="AA4" i="23"/>
  <c r="AB4" i="23" s="1"/>
  <c r="X4" i="23"/>
  <c r="W4" i="23"/>
  <c r="AJ4" i="23"/>
  <c r="AJ5" i="23"/>
  <c r="AJ6" i="23"/>
  <c r="AJ7" i="23"/>
  <c r="AA8" i="23"/>
  <c r="AB8" i="23" s="1"/>
  <c r="X8" i="23"/>
  <c r="Z4" i="19"/>
  <c r="AA4" i="19" s="1"/>
  <c r="W4" i="19"/>
  <c r="AI4" i="19"/>
  <c r="AI5" i="19"/>
  <c r="AI6" i="19"/>
  <c r="AU6" i="19" s="1"/>
  <c r="Z7" i="19"/>
  <c r="AA7" i="19" s="1"/>
  <c r="W7" i="19"/>
  <c r="AI7" i="19"/>
  <c r="AI8" i="19"/>
  <c r="AI9" i="19"/>
  <c r="Z10" i="19"/>
  <c r="AA10" i="19" s="1"/>
  <c r="W10" i="19"/>
  <c r="AI10" i="19"/>
  <c r="Z11" i="19"/>
  <c r="AA11" i="19" s="1"/>
  <c r="W11" i="19"/>
  <c r="AI11" i="19"/>
  <c r="AI12" i="19"/>
  <c r="AI13" i="19"/>
  <c r="Z14" i="19"/>
  <c r="AA14" i="19" s="1"/>
  <c r="W14" i="19"/>
  <c r="AI14" i="19"/>
  <c r="AI15" i="19"/>
  <c r="AI4" i="20"/>
  <c r="AU4" i="20" s="1"/>
  <c r="AV4" i="20" s="1"/>
  <c r="AI5" i="20"/>
  <c r="Z6" i="20"/>
  <c r="AA6" i="20" s="1"/>
  <c r="W6" i="20"/>
  <c r="AI6" i="20"/>
  <c r="AI7" i="20"/>
  <c r="AI8" i="20"/>
  <c r="AI9" i="20"/>
  <c r="AI10" i="20"/>
  <c r="Z11" i="20"/>
  <c r="AA11" i="20" s="1"/>
  <c r="W11" i="20"/>
  <c r="AI11" i="20"/>
  <c r="AI12" i="20"/>
  <c r="AI13" i="20"/>
  <c r="AI14" i="20"/>
  <c r="AI15" i="20"/>
  <c r="AI16" i="20"/>
  <c r="Z17" i="20"/>
  <c r="AA17" i="20" s="1"/>
  <c r="W17" i="20"/>
  <c r="AI17" i="20"/>
  <c r="AI18" i="20"/>
  <c r="AI19" i="20"/>
  <c r="AI20" i="20"/>
  <c r="Z21" i="20"/>
  <c r="AA21" i="20" s="1"/>
  <c r="W21" i="20"/>
  <c r="AI21" i="20"/>
  <c r="AI22" i="20"/>
  <c r="Z4" i="22"/>
  <c r="AA4" i="22" s="1"/>
  <c r="W4" i="22"/>
  <c r="AI4" i="22"/>
  <c r="AI5" i="22"/>
  <c r="AI6" i="22"/>
  <c r="AI7" i="22"/>
  <c r="Z8" i="22"/>
  <c r="AA8" i="22" s="1"/>
  <c r="W8" i="22"/>
  <c r="AI8" i="22"/>
  <c r="AI9" i="22"/>
  <c r="Z10" i="22"/>
  <c r="AA10" i="22" s="1"/>
  <c r="W10" i="22"/>
  <c r="AI10" i="22"/>
  <c r="AI11" i="22"/>
  <c r="AI12" i="22"/>
  <c r="Z13" i="22"/>
  <c r="AA13" i="22" s="1"/>
  <c r="W13" i="22"/>
  <c r="AI13" i="22"/>
  <c r="AI14" i="22"/>
  <c r="AI15" i="22"/>
  <c r="AU15" i="22" s="1"/>
  <c r="AV15" i="22" s="1"/>
  <c r="Z4" i="24"/>
  <c r="AA4" i="24" s="1"/>
  <c r="W4" i="24"/>
  <c r="AI4" i="24"/>
  <c r="AI5" i="24"/>
  <c r="Z6" i="24"/>
  <c r="AA6" i="24" s="1"/>
  <c r="W6" i="24"/>
  <c r="AI6" i="24"/>
  <c r="AI7" i="24"/>
  <c r="Z8" i="24"/>
  <c r="AA8" i="24" s="1"/>
  <c r="W8" i="24"/>
  <c r="AI8" i="24"/>
  <c r="AI9" i="24"/>
  <c r="Z4" i="25"/>
  <c r="AA4" i="25" s="1"/>
  <c r="W4" i="25"/>
  <c r="AI4" i="25"/>
  <c r="AI5" i="25"/>
  <c r="Z6" i="25"/>
  <c r="AA6" i="25" s="1"/>
  <c r="W6" i="25"/>
  <c r="AI6" i="25"/>
  <c r="AI4" i="26"/>
  <c r="AI5" i="26"/>
  <c r="AI6" i="26"/>
  <c r="AI7" i="26"/>
  <c r="AI8" i="26"/>
  <c r="AI9" i="26"/>
  <c r="AI10" i="26"/>
  <c r="AI12" i="26"/>
  <c r="AI13" i="26"/>
  <c r="AI14" i="26"/>
  <c r="AI16" i="26"/>
  <c r="AI17" i="26"/>
  <c r="AI4" i="21"/>
  <c r="AI5" i="21"/>
  <c r="AI6" i="21"/>
  <c r="AI7" i="21"/>
  <c r="AI8" i="21"/>
  <c r="AI9" i="21"/>
  <c r="AI10" i="21"/>
  <c r="AI11" i="21"/>
  <c r="AI13" i="21"/>
  <c r="AI14" i="21"/>
  <c r="AI4" i="27"/>
  <c r="AU4" i="27" s="1"/>
  <c r="AV4" i="27" s="1"/>
  <c r="AI5" i="27"/>
  <c r="AI6" i="27"/>
  <c r="AI7" i="27"/>
  <c r="AI8" i="27"/>
  <c r="Z9" i="27"/>
  <c r="AA9" i="27" s="1"/>
  <c r="W9" i="27"/>
  <c r="AI9" i="27"/>
  <c r="AI10" i="27"/>
  <c r="AI11" i="27"/>
  <c r="AI12" i="27"/>
  <c r="AU12" i="27" s="1"/>
  <c r="AV12" i="27" s="1"/>
  <c r="AI13" i="27"/>
  <c r="Z14" i="27"/>
  <c r="AA14" i="27" s="1"/>
  <c r="W14" i="27"/>
  <c r="AI14" i="27"/>
  <c r="AI15" i="27"/>
  <c r="AI16" i="27"/>
  <c r="AI17" i="27"/>
  <c r="AI18" i="27"/>
  <c r="Z19" i="27"/>
  <c r="AA19" i="27" s="1"/>
  <c r="W19" i="27"/>
  <c r="AI19" i="27"/>
  <c r="AU4" i="28"/>
  <c r="AV4" i="28" s="1"/>
  <c r="AI7" i="28"/>
  <c r="AU7" i="28" s="1"/>
  <c r="AV7" i="28" s="1"/>
  <c r="AI8" i="28"/>
  <c r="AI9" i="28"/>
  <c r="AU9" i="28" s="1"/>
  <c r="AV9" i="28" s="1"/>
  <c r="AU10" i="28" s="1"/>
  <c r="Z4" i="29"/>
  <c r="AA4" i="29" s="1"/>
  <c r="W4" i="29"/>
  <c r="AI4" i="29"/>
  <c r="AI5" i="29"/>
  <c r="AI6" i="29"/>
  <c r="AI7" i="29"/>
  <c r="AI8" i="29"/>
  <c r="AI9" i="29"/>
  <c r="W10" i="29"/>
  <c r="X15" i="29"/>
  <c r="X10" i="29"/>
  <c r="AI10" i="29"/>
  <c r="AI11" i="29"/>
  <c r="AI12" i="29"/>
  <c r="AI13" i="29"/>
  <c r="AI14" i="29"/>
  <c r="AU14" i="29" s="1"/>
  <c r="AV14" i="29" s="1"/>
  <c r="AW14" i="29" s="1"/>
  <c r="AI15" i="29"/>
  <c r="AU15" i="29" s="1"/>
  <c r="AV15" i="29" s="1"/>
  <c r="AW15" i="29" s="1"/>
  <c r="AI4" i="30"/>
  <c r="AU4" i="30" s="1"/>
  <c r="AV4" i="30" s="1"/>
  <c r="AI5" i="30"/>
  <c r="AI6" i="30"/>
  <c r="AI7" i="30"/>
  <c r="AU7" i="30" s="1"/>
  <c r="AV7" i="30" s="1"/>
  <c r="AI8" i="30"/>
  <c r="AI9" i="30"/>
  <c r="AU9" i="30" s="1"/>
  <c r="AV9" i="30" s="1"/>
  <c r="AI10" i="30"/>
  <c r="AI11" i="30"/>
  <c r="AU11" i="30" s="1"/>
  <c r="AV11" i="30" s="1"/>
  <c r="AI12" i="30"/>
  <c r="AU21" i="26"/>
  <c r="AV21" i="26" s="1"/>
  <c r="AW20" i="26" s="1"/>
  <c r="W15" i="26"/>
  <c r="Z15" i="26"/>
  <c r="AA15" i="26" s="1"/>
  <c r="AU15" i="26" s="1"/>
  <c r="AV15" i="26" s="1"/>
  <c r="Z12" i="26"/>
  <c r="AA12" i="26" s="1"/>
  <c r="AU12" i="26" s="1"/>
  <c r="AV12" i="26" s="1"/>
  <c r="W12" i="26"/>
  <c r="Z7" i="26"/>
  <c r="AA7" i="26" s="1"/>
  <c r="AU7" i="26" s="1"/>
  <c r="AV7" i="26" s="1"/>
  <c r="W17" i="26"/>
  <c r="Z17" i="26"/>
  <c r="AA17" i="26" s="1"/>
  <c r="AU17" i="26" s="1"/>
  <c r="W7" i="26"/>
  <c r="AW19" i="26"/>
  <c r="U4" i="26"/>
  <c r="X4" i="26" s="1"/>
  <c r="Y4" i="26" s="1"/>
  <c r="AV6" i="19"/>
  <c r="AU14" i="27"/>
  <c r="AV14" i="27" s="1"/>
  <c r="AU19" i="27"/>
  <c r="AV19" i="27" s="1"/>
  <c r="AU9" i="27"/>
  <c r="AV9" i="27" s="1"/>
  <c r="W13" i="21"/>
  <c r="Z13" i="21"/>
  <c r="AA13" i="21" s="1"/>
  <c r="W4" i="21"/>
  <c r="Z4" i="21"/>
  <c r="AA4" i="21" s="1"/>
  <c r="AU4" i="21" s="1"/>
  <c r="AV4" i="21" s="1"/>
  <c r="Z10" i="21"/>
  <c r="AA10" i="21" s="1"/>
  <c r="AU10" i="21" s="1"/>
  <c r="W10" i="21"/>
  <c r="Z7" i="21"/>
  <c r="AA7" i="21" s="1"/>
  <c r="AU7" i="21" s="1"/>
  <c r="W7" i="21"/>
  <c r="AU13" i="21"/>
  <c r="AV13" i="21" s="1"/>
  <c r="AU6" i="25"/>
  <c r="AV6" i="25" s="1"/>
  <c r="AW6" i="25" s="1"/>
  <c r="AU4" i="25"/>
  <c r="AV4" i="25" s="1"/>
  <c r="AU8" i="24"/>
  <c r="AV8" i="24" s="1"/>
  <c r="AU4" i="24"/>
  <c r="AV4" i="24" s="1"/>
  <c r="AU10" i="22"/>
  <c r="AV10" i="22" s="1"/>
  <c r="AU8" i="22"/>
  <c r="AV8" i="22"/>
  <c r="AU13" i="22"/>
  <c r="AV13" i="22" s="1"/>
  <c r="AU4" i="22"/>
  <c r="AV4" i="22" s="1"/>
  <c r="AU21" i="20"/>
  <c r="AV21" i="20" s="1"/>
  <c r="AU11" i="20"/>
  <c r="AV11" i="20" s="1"/>
  <c r="AU17" i="20"/>
  <c r="AV17" i="20"/>
  <c r="AU6" i="20"/>
  <c r="AV6" i="20"/>
  <c r="AU11" i="19"/>
  <c r="AV11" i="19" s="1"/>
  <c r="AW11" i="19" s="1"/>
  <c r="AU14" i="19"/>
  <c r="AV14" i="19" s="1"/>
  <c r="AU7" i="19"/>
  <c r="AV7" i="19" s="1"/>
  <c r="AU10" i="19"/>
  <c r="AV10" i="19" s="1"/>
  <c r="AW10" i="19" s="1"/>
  <c r="AU4" i="19"/>
  <c r="AV4" i="19" s="1"/>
  <c r="AV4" i="23"/>
  <c r="AW4" i="23" s="1"/>
  <c r="AU13" i="11"/>
  <c r="AV13" i="11" s="1"/>
  <c r="AU4" i="11"/>
  <c r="AV4" i="11"/>
  <c r="AU6" i="11"/>
  <c r="AV6" i="11" s="1"/>
  <c r="AU11" i="11"/>
  <c r="AV11" i="11" s="1"/>
  <c r="AU8" i="11"/>
  <c r="AV8" i="11" s="1"/>
  <c r="AU15" i="11"/>
  <c r="AV15" i="11" s="1"/>
  <c r="Z5" i="34"/>
  <c r="AA5" i="34" s="1"/>
  <c r="Y5" i="34"/>
  <c r="Z4" i="34"/>
  <c r="AA4" i="34" s="1"/>
  <c r="X4" i="28" l="1"/>
  <c r="AU12" i="30"/>
  <c r="AV12" i="30" s="1"/>
  <c r="AU10" i="30"/>
  <c r="AV10" i="30" s="1"/>
  <c r="AW9" i="30" s="1"/>
  <c r="AU8" i="30"/>
  <c r="AV8" i="30" s="1"/>
  <c r="AW7" i="30" s="1"/>
  <c r="AU5" i="30"/>
  <c r="AV5" i="30" s="1"/>
  <c r="Y10" i="29"/>
  <c r="Z10" i="29"/>
  <c r="AA10" i="29" s="1"/>
  <c r="AU10" i="29" s="1"/>
  <c r="AV10" i="29" s="1"/>
  <c r="AU11" i="29" s="1"/>
  <c r="AV11" i="29" s="1"/>
  <c r="AU4" i="29"/>
  <c r="AV4" i="29" s="1"/>
  <c r="AU5" i="29" s="1"/>
  <c r="AV5" i="29" s="1"/>
  <c r="AU8" i="28"/>
  <c r="AV8" i="28" s="1"/>
  <c r="AW7" i="28" s="1"/>
  <c r="AU5" i="28"/>
  <c r="AV5" i="28" s="1"/>
  <c r="AU13" i="27"/>
  <c r="AV13" i="27" s="1"/>
  <c r="AU5" i="27"/>
  <c r="AV5" i="27" s="1"/>
  <c r="AU6" i="24"/>
  <c r="AV6" i="24" s="1"/>
  <c r="AU5" i="20"/>
  <c r="AV5" i="20" s="1"/>
  <c r="AU22" i="26"/>
  <c r="AV22" i="26"/>
  <c r="AV17" i="26"/>
  <c r="Z4" i="26"/>
  <c r="AA4" i="26" s="1"/>
  <c r="AU4" i="26" s="1"/>
  <c r="AV4" i="26" s="1"/>
  <c r="AU5" i="26" s="1"/>
  <c r="AV5" i="26" s="1"/>
  <c r="AU6" i="29"/>
  <c r="AV6" i="29" s="1"/>
  <c r="AU12" i="29"/>
  <c r="AV12" i="29" s="1"/>
  <c r="AU10" i="27"/>
  <c r="AV10" i="27" s="1"/>
  <c r="AU20" i="27"/>
  <c r="AV20" i="27" s="1"/>
  <c r="AW19" i="27" s="1"/>
  <c r="AU15" i="27"/>
  <c r="AV15" i="27" s="1"/>
  <c r="AV7" i="21"/>
  <c r="AU8" i="21" s="1"/>
  <c r="AV8" i="21" s="1"/>
  <c r="AV10" i="21"/>
  <c r="AU14" i="21"/>
  <c r="AV14" i="21" s="1"/>
  <c r="AU5" i="21"/>
  <c r="AV5" i="21" s="1"/>
  <c r="AU11" i="21"/>
  <c r="AV11" i="21" s="1"/>
  <c r="AU13" i="26"/>
  <c r="AV13" i="26" s="1"/>
  <c r="AU8" i="26"/>
  <c r="AV8" i="26" s="1"/>
  <c r="AU16" i="26"/>
  <c r="AV16" i="26" s="1"/>
  <c r="AW15" i="26" s="1"/>
  <c r="AU5" i="25"/>
  <c r="AV5" i="25" s="1"/>
  <c r="AW4" i="25" s="1"/>
  <c r="AU5" i="24"/>
  <c r="AV5" i="24" s="1"/>
  <c r="AW4" i="24" s="1"/>
  <c r="AU9" i="24"/>
  <c r="AV9" i="24" s="1"/>
  <c r="AW8" i="24" s="1"/>
  <c r="AU7" i="24"/>
  <c r="AV7" i="24" s="1"/>
  <c r="AW6" i="24" s="1"/>
  <c r="AU5" i="22"/>
  <c r="AV5" i="22" s="1"/>
  <c r="AU14" i="22"/>
  <c r="AV14" i="22" s="1"/>
  <c r="AW13" i="22" s="1"/>
  <c r="AU11" i="22"/>
  <c r="AV11" i="22" s="1"/>
  <c r="AU9" i="22"/>
  <c r="AV9" i="22" s="1"/>
  <c r="AW8" i="22" s="1"/>
  <c r="AU12" i="20"/>
  <c r="AV12" i="20"/>
  <c r="AU18" i="20"/>
  <c r="AV18" i="20" s="1"/>
  <c r="AU22" i="20"/>
  <c r="AV22" i="20" s="1"/>
  <c r="AW21" i="20" s="1"/>
  <c r="AU7" i="20"/>
  <c r="AV7" i="20" s="1"/>
  <c r="AU8" i="19"/>
  <c r="AV8" i="19" s="1"/>
  <c r="AU15" i="19"/>
  <c r="AV15" i="19" s="1"/>
  <c r="AW14" i="19" s="1"/>
  <c r="AW4" i="19"/>
  <c r="AU5" i="19"/>
  <c r="AV5" i="19" s="1"/>
  <c r="AW5" i="19" s="1"/>
  <c r="AV5" i="23"/>
  <c r="AW5" i="23" s="1"/>
  <c r="AU7" i="11"/>
  <c r="AV7" i="11" s="1"/>
  <c r="AW6" i="11" s="1"/>
  <c r="AU16" i="11"/>
  <c r="AV16" i="11" s="1"/>
  <c r="AW15" i="11" s="1"/>
  <c r="AU9" i="11"/>
  <c r="AV9" i="11" s="1"/>
  <c r="AU12" i="11"/>
  <c r="AV12" i="11" s="1"/>
  <c r="AW11" i="11" s="1"/>
  <c r="AU14" i="11"/>
  <c r="AV14" i="11" s="1"/>
  <c r="AW13" i="11" s="1"/>
  <c r="AU5" i="11"/>
  <c r="AV5" i="11"/>
  <c r="AW4" i="11" s="1"/>
  <c r="AU4" i="34"/>
  <c r="AV4" i="34" s="1"/>
  <c r="AW4" i="34" s="1"/>
  <c r="AU5" i="34"/>
  <c r="AV5" i="34"/>
  <c r="AU6" i="27" l="1"/>
  <c r="AV6" i="27" s="1"/>
  <c r="AU6" i="28"/>
  <c r="AV6" i="28" s="1"/>
  <c r="AU6" i="30"/>
  <c r="AV6" i="30" s="1"/>
  <c r="AW4" i="30" s="1"/>
  <c r="AU13" i="29"/>
  <c r="AV13" i="29" s="1"/>
  <c r="AW10" i="29" s="1"/>
  <c r="AU7" i="29"/>
  <c r="AV7" i="29"/>
  <c r="AU16" i="27"/>
  <c r="AV16" i="27" s="1"/>
  <c r="AU11" i="27"/>
  <c r="AV11" i="27" s="1"/>
  <c r="AW9" i="27" s="1"/>
  <c r="AU12" i="21"/>
  <c r="AV12" i="21" s="1"/>
  <c r="AW10" i="21" s="1"/>
  <c r="AU9" i="21"/>
  <c r="AV9" i="21" s="1"/>
  <c r="AU6" i="21"/>
  <c r="AV6" i="21" s="1"/>
  <c r="AW4" i="21" s="1"/>
  <c r="AU6" i="26"/>
  <c r="AV6" i="26" s="1"/>
  <c r="AW4" i="26" s="1"/>
  <c r="AU9" i="26"/>
  <c r="AV9" i="26" s="1"/>
  <c r="AU14" i="26"/>
  <c r="AV14" i="26" s="1"/>
  <c r="AW12" i="26" s="1"/>
  <c r="AU12" i="22"/>
  <c r="AV12" i="22"/>
  <c r="AW10" i="22" s="1"/>
  <c r="AU6" i="22"/>
  <c r="AV6" i="22" s="1"/>
  <c r="AU8" i="20"/>
  <c r="AV8" i="20" s="1"/>
  <c r="AU19" i="20"/>
  <c r="AV19" i="20" s="1"/>
  <c r="AU13" i="20"/>
  <c r="AV13" i="20"/>
  <c r="AU9" i="19"/>
  <c r="AV9" i="19" s="1"/>
  <c r="AW7" i="19" s="1"/>
  <c r="AV6" i="23"/>
  <c r="AW6" i="23" s="1"/>
  <c r="AU10" i="11"/>
  <c r="AV10" i="11" s="1"/>
  <c r="AW8" i="11" s="1"/>
  <c r="AU7" i="27" l="1"/>
  <c r="AV7" i="27" s="1"/>
  <c r="AU8" i="29"/>
  <c r="AV8" i="29" s="1"/>
  <c r="AU17" i="27"/>
  <c r="AV17" i="27" s="1"/>
  <c r="AU10" i="26"/>
  <c r="AV10" i="26" s="1"/>
  <c r="AV11" i="26" s="1"/>
  <c r="AW7" i="26" s="1"/>
  <c r="AU7" i="22"/>
  <c r="AV7" i="22" s="1"/>
  <c r="AW4" i="22" s="1"/>
  <c r="AU20" i="20"/>
  <c r="AV20" i="20" s="1"/>
  <c r="AW17" i="20" s="1"/>
  <c r="AU9" i="20"/>
  <c r="AV9" i="20" s="1"/>
  <c r="AU14" i="20"/>
  <c r="AV14" i="20" s="1"/>
  <c r="AV7" i="23"/>
  <c r="AW7" i="23" s="1"/>
  <c r="AX4" i="23" s="1"/>
  <c r="AU8" i="27" l="1"/>
  <c r="AV8" i="27" s="1"/>
  <c r="AV9" i="29"/>
  <c r="AW4" i="29"/>
  <c r="AU18" i="27"/>
  <c r="AV18" i="27" s="1"/>
  <c r="AW14" i="27" s="1"/>
  <c r="AU15" i="20"/>
  <c r="AV15" i="20" s="1"/>
  <c r="AU10" i="20"/>
  <c r="AV10" i="20" s="1"/>
  <c r="AW6" i="20" s="1"/>
  <c r="AV16" i="20" l="1"/>
  <c r="AW11" i="20"/>
</calcChain>
</file>

<file path=xl/sharedStrings.xml><?xml version="1.0" encoding="utf-8"?>
<sst xmlns="http://schemas.openxmlformats.org/spreadsheetml/2006/main" count="5519" uniqueCount="1824">
  <si>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</si>
  <si>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</si>
  <si>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</si>
  <si>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</si>
  <si>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</si>
  <si>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</si>
  <si>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</si>
  <si>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</si>
  <si>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</si>
  <si>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</si>
  <si>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</si>
  <si>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</si>
  <si>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</si>
  <si>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</si>
  <si>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</si>
  <si>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</si>
  <si>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</si>
  <si>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</si>
  <si>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</si>
  <si>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</si>
  <si>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</si>
  <si>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</si>
  <si>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</si>
  <si>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</si>
  <si>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</si>
  <si>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</si>
  <si>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</si>
  <si>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</si>
  <si>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</si>
  <si>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</si>
  <si>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</si>
  <si>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</si>
  <si>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</si>
  <si>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</si>
  <si>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</si>
  <si>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</si>
  <si>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</si>
  <si>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</si>
  <si>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</si>
  <si>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</si>
  <si>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</si>
  <si>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</si>
  <si>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</si>
  <si>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</si>
  <si>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</si>
  <si>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</si>
  <si>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</si>
  <si>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</si>
  <si>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</si>
  <si>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</si>
  <si>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</si>
  <si>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</si>
  <si>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</si>
  <si>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</si>
  <si>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</si>
  <si>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</si>
  <si>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</si>
  <si>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</si>
  <si>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</si>
  <si>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</si>
  <si>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</si>
  <si>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</si>
  <si>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</si>
  <si>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</si>
  <si>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</si>
  <si>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</si>
  <si>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</si>
  <si>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</si>
  <si>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</si>
  <si>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</si>
  <si>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</si>
  <si>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</si>
  <si>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</si>
  <si>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</si>
  <si>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</si>
  <si>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</si>
  <si>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</si>
  <si>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</si>
  <si>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</si>
  <si>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</si>
  <si>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</si>
  <si>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</si>
  <si>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</si>
  <si>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</si>
  <si>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</si>
  <si>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</si>
  <si>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</si>
  <si>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</si>
  <si>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</si>
  <si>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</si>
  <si>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</si>
  <si>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</si>
  <si>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</si>
  <si>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</si>
  <si>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</si>
  <si>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</si>
  <si>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</si>
  <si>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</si>
  <si>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</si>
  <si>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</si>
  <si>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</si>
  <si>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</si>
  <si>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</si>
  <si>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</si>
  <si>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</si>
  <si>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</si>
  <si>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Gestión Tecnologías e Información</t>
  </si>
  <si>
    <t>Planeación y Direccionamiento Estratégico</t>
  </si>
  <si>
    <t>Recaudo</t>
  </si>
  <si>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(2020) en su versión 5:</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</si>
  <si>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</si>
  <si>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</si>
  <si>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</si>
  <si>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</si>
  <si>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</si>
  <si>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</si>
  <si>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</si>
  <si>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</si>
  <si>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</si>
  <si>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</si>
  <si>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</si>
  <si>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r>
      <rPr>
        <b/>
        <sz val="11"/>
        <color theme="1"/>
        <rFont val="Calibri"/>
        <family val="2"/>
        <scheme val="minor"/>
      </rPr>
      <t xml:space="preserve">Nota: </t>
    </r>
    <r>
      <rPr>
        <sz val="11"/>
        <color theme="1"/>
        <rFont val="Calibri"/>
        <family val="2"/>
        <scheme val="minor"/>
      </rPr>
      <t>Se presentan estados financieros con corte a 2020 y marzo de 2021 como guía:</t>
    </r>
  </si>
  <si>
    <t>2021-03</t>
  </si>
  <si>
    <t>Patrimonio Lotería de Bogotá</t>
  </si>
  <si>
    <t>TIPO DE RIESGOS POR PROCESO</t>
  </si>
  <si>
    <t>RESUMEN TIPO DE RIESGOS LOTERÍA DE BOGOTÁ</t>
  </si>
  <si>
    <t>Proceso</t>
  </si>
  <si>
    <t>Cantidad</t>
  </si>
  <si>
    <t>Responsable</t>
  </si>
  <si>
    <t>Cantidad 2022</t>
  </si>
  <si>
    <t>Profesional II Planeación</t>
  </si>
  <si>
    <t>Subgerente General - Profesional I Comunicaciones y Mercadeo</t>
  </si>
  <si>
    <t>Explotación JSA Apuestas Permanentes</t>
  </si>
  <si>
    <t>Jefe Unidad de Apuestas y Control de Juegos</t>
  </si>
  <si>
    <t>Seguridad de la Información</t>
  </si>
  <si>
    <t>Explotación JSA Loterías</t>
  </si>
  <si>
    <t>Jefe Unidad de Loterías</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</si>
  <si>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</si>
  <si>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</si>
  <si>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</si>
  <si>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</si>
  <si>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</si>
  <si>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</si>
  <si>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</si>
  <si>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</si>
  <si>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</si>
  <si>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</si>
  <si>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Profesional Especializado Sistemas - Profesional de Seguridad de la Información</t>
  </si>
  <si>
    <t>Secretaria General</t>
  </si>
  <si>
    <t>Jefe Oficina de Control Interno</t>
  </si>
  <si>
    <t>Jefe Oficina de Control Disciplinario Interno</t>
  </si>
  <si>
    <t>Riesgo inherente</t>
  </si>
  <si>
    <t>%</t>
  </si>
  <si>
    <t>Bajo</t>
  </si>
  <si>
    <t>Alto</t>
  </si>
  <si>
    <t>Extremo</t>
  </si>
  <si>
    <t>IDENTIFICACIÓN DEL RIESGO</t>
  </si>
  <si>
    <t>VALORACIÓN RIESGO INHERENTE</t>
  </si>
  <si>
    <t>VALORACIÓN DE CONTROLES</t>
  </si>
  <si>
    <t>RIESGO RESIDUAL</t>
  </si>
  <si>
    <t>PLANES DE ACCIÓN</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</si>
  <si>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</si>
  <si>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</si>
  <si>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</si>
  <si>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</si>
  <si>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</si>
  <si>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</si>
  <si>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</si>
  <si>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</si>
  <si>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</si>
  <si>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</si>
  <si>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</si>
  <si>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</si>
  <si>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</si>
  <si>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</si>
  <si>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</si>
  <si>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</si>
  <si>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</si>
  <si>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</si>
  <si>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</si>
  <si>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</si>
  <si>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</si>
  <si>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</si>
  <si>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</si>
  <si>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</si>
  <si>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</si>
  <si>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</si>
  <si>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</si>
  <si>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</si>
  <si>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</si>
  <si>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</si>
  <si>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</si>
  <si>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</si>
  <si>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SI</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</si>
  <si>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</si>
  <si>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</si>
  <si>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</si>
  <si>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</si>
  <si>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</si>
  <si>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Trimestralmente la Oficina de Planeación Estratégica y de Negocios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Una vez finalizado dicho informe, convoca a sesión del Comité Institucional de Gestión y Desempeño, para socialización de los resultados e identificación de acciones de mejoramiento pertinentes que le permitan a la Lotería de Bogotá corregir cualquier incumplimiento.
De acuerdo a las decisiones tomadas, la Oficina de Planeación Estratégica y de Negocios formaliza ante el plan de mejoramiento cada una de las acciones definidas con fechas y responsables.</t>
  </si>
  <si>
    <t>Trimestralmente la Oficina de Planeación Estratégica y de Negocios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Una vez finalizado dicho informe, convoca a sesión del Comité Institucional de Gestión y Desempeño, para socialización de los resultados e identificación de acciones de mejoramiento pertinentes que le permitan a la Lotería de Bogotá corregir cualquier incumplimiento..</t>
  </si>
  <si>
    <t>Manual</t>
  </si>
  <si>
    <t>Confiable</t>
  </si>
  <si>
    <t>De acuerdo a las decisiones tomadas, la Oficina de Planeación Estratégica y de Negocios formaliza ante el plan de mejoramiento cada una de las acciones definidas con fechas y responsables.</t>
  </si>
  <si>
    <t>Procedimiento Plan Estratégico PRO-332-187</t>
  </si>
  <si>
    <t>Cuadro de mando de indicadores
Acta Comité Institucional de Gestión y Desempeño</t>
  </si>
  <si>
    <t>Asignado</t>
  </si>
  <si>
    <t>Profesional de Planeación
Comité Institucional de Gestión y Desempeño</t>
  </si>
  <si>
    <t>Adecuado</t>
  </si>
  <si>
    <t>Presentar el Cuadro de mando de indicadores y el Acta Comité Institucional de Gestión y Desempeño trimestralmente</t>
  </si>
  <si>
    <t>En el CIGYD llevado a cabo el 15 de febrero de 2022, en el marco de los informes a rendir ante la Contraloría Distrital, la Oficina de Planeación Estratégica socializó el Informe de Indicadores de Gestión con corte a 31 de diciembre de 2021, código CB0404.</t>
  </si>
  <si>
    <t>Se elaboró el informe de seguimiento a Indicadores Estratégicos con corte a 31 de marzo de 2022.</t>
  </si>
  <si>
    <t>https://loteriadebogota.com/wp-content/uploads/Informe-de-Indicadores-I-TRIMESTRE-2022.pdf</t>
  </si>
  <si>
    <t>Proceso de gestión de riesgos estratégicos</t>
  </si>
  <si>
    <t>Semestralmente la Oficina de Planeación Estratégica y de Negocios y los líderes de los procesos revisan la matriz de riesgos como parte del ejercicio de dimensionamiento de los objetivos, a través de mesas de trabajo donde se identifican nuevos riesgos que puedan afectar los objetivos estratégicos de la entidad, a los cuales se le realizará seguimiento por parte de las tres líneas de defensa de conformidad con la periodicidad establecida en la Política de Administración del Riesgo de la entidad. Si se llega a materializar un riesgo, se procederá con lo dispuesto en el Procedimiento Registro Eventos de Riesgo.</t>
  </si>
  <si>
    <t>A cada riesgo identificado en las matrices de riesgos, se realizará seguimiento por parte de las tres líneas de defensa, si se llega a materializar un riesgo, se procederá con lo dispuesto en el Procedimiento Registro Eventos de Riesgo.</t>
  </si>
  <si>
    <t>Procedimiento Plan Estratégico PRO-332-187
Procedimiento Administración del Riesgo PRO-102-256
Procedimiento Registro Eventos de Riesgo</t>
  </si>
  <si>
    <t>Matriz de riesgos por proceso</t>
  </si>
  <si>
    <t>Profesional de Planeación
Líderes y facilitadores de proceso</t>
  </si>
  <si>
    <t>Presentar la matriz de riesgos institucional actualizada</t>
  </si>
  <si>
    <t>Matriz de riesgos por proceso
Seguimiento realizado a matrices de riesgos por las tres líneas de defensa</t>
  </si>
  <si>
    <t>En el Comité Institucional de Coordinación de Control Interno llevado a cabo el 31 de enero  se presentó la matriz de riesgos actualizada para la vigencia 2022, y a petición de la Gerente General se incluyeron nuevos riesgos, a saber:
- Posibilidad de afectación económica y reputacional debido a no presentar, o presentar informes por fuera de los términos establecidos, debido al desconocimiento de plazos para la presentación.
- Posibilidad de afectación reputacional envío de correspondencia a un correo electrónico incorrecto.</t>
  </si>
  <si>
    <t>1. Mala planeación en la definción de los proyectos y actividades del plan de acción.
2. Ajustes presupuestales autorizados pero no formalmente documentados, para el respectivo ajuste presupuestal.</t>
  </si>
  <si>
    <t>RF-01</t>
  </si>
  <si>
    <t>Posibilidad de afectación económico debido a baja ejecución financiera por mala planeación en definición de proyectos y actividades</t>
  </si>
  <si>
    <t>1. Hallazgos de los entes de control
2. Incumplimiento de metas</t>
  </si>
  <si>
    <t>Se estableció periodicidad mensual, debido a la frecuencia con que se realiza seguimiento a la ejecución presupuestal, nivel de ocurrencia 3, debido a que en vigencias anteriores se ha ejecutado todo el presupuesto, pero con cuentas por pagar para vigencias posteriores.
Frente al impacto, se estableció afectación economica menor, debido a que no ejecutar el 100% del presupuesto por parte de la entidad repercute en reducción de presupuesto para la próxima vigencia; de igual modo, se estableció afectación reputacional menor, debido a las instancias ante quienes se afectaría la imagen de la Lotería de Bogotá.</t>
  </si>
  <si>
    <t>Seguimiento trimestral al reporte de indicadores de gestión estratégica.</t>
  </si>
  <si>
    <t>De acuerdo a las decisiones tomadas, la Oficina de Planeación Estratégica y de Neogicos formula el plan de mejoramiento cada una de las acciones definidas con fechas y responsables.</t>
  </si>
  <si>
    <t>Presentar plan de mejoramiento y tablero de indicadores</t>
  </si>
  <si>
    <t>En el CIGYD llevado a cabo el 15 de febrero de 2022, en el marco de los informes a rendir ante la Contraloría Distrital, la Oficina de Planeación Estratégica socializó el Informe de Indicadores de Gestión con corte a 31 de diciembre de 2021, código CB0404.
El informe de seguimiento a indicadores estratégicos 2022 se realizará en el mes de abril.</t>
  </si>
  <si>
    <t>Control y seguimiento a la ejecución del Plan Anual de Adquisiciones.</t>
  </si>
  <si>
    <t>Cuatrimestralmente la Unidad de Recursos Físicos  verifica el cumplimiento del Plan Anual de Adquisiciones, como mínimo cada tres meses después de su aprobación, y remitirá a las dependencias memorando recordando el cumplimiento del Plan Anual de Adquisiciones. A más tardar el último día hábil del mes de octubre de cada vigencia fiscal, la Unidad de Recursos Físicos informará a las dependencias el porcentaje de ejecución del Plan Anual de Adquisiciones a fin de que procedan a cumplirlo en su totalidad.</t>
  </si>
  <si>
    <t>En caso de que el proceso de contratación no se encuentre incluido en el PAA o se encuentre diferente (en valor o tiempo estimado) al aprobado, el área encargada, deberá solicitar, por medio de Memorando  impreso a la Secretaria General  la modificación del mismo, esta última se encargará de remitir a la Unidad de Recursos Físicos para que sea consolidado aprobado y firmado. 
Finalmente, la Unidad de Recursos Físicos se encargará de la publicación del plan modificado de acuerdo con lo señalado en la tarea No. 6 del presente procedimiento.</t>
  </si>
  <si>
    <t>Procedimiento Elaboración del Plan Anual de Adquisiciones PRO-330-236</t>
  </si>
  <si>
    <t>Ejecución PAA</t>
  </si>
  <si>
    <t>Almacenista - Unidad de recursos físicos</t>
  </si>
  <si>
    <t xml:space="preserve">Informar a las dependencias el porcentaje de ejecución del Plan Anual de Adquisiciones </t>
  </si>
  <si>
    <t>Unidad de recursos físicos</t>
  </si>
  <si>
    <t>Correo o documento mediante el cual se informa a dependencias sobre la ejecución del PAA</t>
  </si>
  <si>
    <t>La actividad se realizará posteriormente, toda vez que es muy pronto para reportar avance de ejecución del Plan Anual de Aduqisiciones.</t>
  </si>
  <si>
    <t>NO</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</si>
  <si>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</si>
  <si>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</si>
  <si>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</si>
  <si>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</si>
  <si>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</si>
  <si>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Presentación y revisión del diagnóstico organizacional ante el Comité Institucional de Gestión y Desempeño</t>
  </si>
  <si>
    <t>Gerencia General y la Oficina de Planeación Estratégica y de Negocios, en conjunto con las áreas de la Lotería de Bogotá, identifican los factores internos y externos que afectan positiva y negativamente la gestión.
Este ejercicio debe realizarse cada vez que:
1. La Gerencia lo defina.
2. Mínimo cada 4 años
Este ejercicio sin importar la metodología que se utilice debe garantizar una participación de todos los niveles de la organización. Una vez se tenga el ejercicio consolidado y análizado la Oficina de Planeación Estratégica y de Negocios debe convocar el comité de gestión y desempeño para la respectiva presentación.
En la sesión del comité se debe revisar y aprobar el respectivo diagnóstico bajo los siguientes parámetros:
1. Que el ejercicio adelantado muestre la participación de todos los niveles y áreas funcionales de la organización
2. Que se hayan tenido en cuenta factores internos y externos a la organización.
3. Que la información de entrada como mínimo hubiese estado compuesta por:
a. Diagnósticos anteriores
b. Matriz de riesgos
c. Informe de gestión
d. Estudios de mercado (si existen)</t>
  </si>
  <si>
    <t>Si el comité determina que el diagnóstico debe ser ajustado, este debe ser corregido bajos los apectos que se quieran fortalecer.</t>
  </si>
  <si>
    <t>4 años</t>
  </si>
  <si>
    <t>Diagnóstico organizacional
Aprobado</t>
  </si>
  <si>
    <t>Profesional Planeación</t>
  </si>
  <si>
    <t>Presentar el diagnóstico organizacional, y acta respectiva de presentación ante el Comité Institucional de Gestión y Desempeño</t>
  </si>
  <si>
    <t>El diagnóstico organizacional se presentará en CIGYD de marzo para aprobación del Plan Estratégico 2022-2026.</t>
  </si>
  <si>
    <t>Presentación y revisión del cuadro de mando estratégico ante el Comité Institucional de Gestión y Desempeño</t>
  </si>
  <si>
    <t>Trimestralmente la Oficina de Planeación Estratégica socializa en la sesión del Comité Institucional de Gestión y Desempeño el cuadro de mando estratégico, en esta instancia se revisan y aprueba el respectivo cuadro de mando estratégico bajo los siguientes parámetros:
1. Que los objetivos cumplan con las caracteristicas estandar para la construcción de objetivos.
2. La metas estén desagregadas por cada anualidad del periodo que se definio de alcance del plan estratégico.
3. Las metas estén acordes a los recursos asignados y a la linea base de cada una.
4. Que la frecuencia de los indicadores este acorde para realizar un adecuado seguimiento, análisis y toma de decisiones.</t>
  </si>
  <si>
    <t>Si el comité determina que el CME debe ser ajustado, este debe ser corregido bajos los apectos que se quieran fortalecer.</t>
  </si>
  <si>
    <t>Cuado de mando estratégico
Aprobado</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</si>
  <si>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</si>
  <si>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</si>
  <si>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</si>
  <si>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</si>
  <si>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Se escoge periodicidad mensual debido ha que se realizan seguimientos con esta periodicidad por parte de la Oficina de Planeación Estratégica y de Negocios, nivel de ocurrencia en tres, debido a que en la vigencia 2020 se ejecutó el 100% del presupuesto, pero quedaron productos del proyecto pendientes por entregar en la vigencia 2022.
Frente al impacto, se escoge afectación económica menor, debido a que para la vigencia 2022 el presupuesto vigente del proyecto de inversion es de $470.000.000 (MCTE).
Frente a la afectación reputacional, se escoge de acuerdo a las instancias donde se afectaría la imagen de la entidad, en caso de materializarse el riesgo.</t>
  </si>
  <si>
    <t>Presentar el avance en la ejecución del proyecto de inversión en el Comité Institucional de Gestión y Desempeño</t>
  </si>
  <si>
    <t>Mensualmente, en el Comité Institucional de Gestión y Desempeño, el profesional de Planeación presenta los avances en ejecución del proyecto de inversión, generando las alertas oportunas a los responsables para la toma de decisiones, y se generan compromisos que se documentan en las actas del Comité.</t>
  </si>
  <si>
    <t>Procedimiento PRO332-189-7 Formulación Proyecto de Inversión.</t>
  </si>
  <si>
    <t>Actas del CIGYD</t>
  </si>
  <si>
    <t>Presentar mensualmente el seguimiento a la ejecución del proyecto de inversión en el CIGYD.</t>
  </si>
  <si>
    <t>Actas del CIGYD
Presentación utilizada en el CIGYD</t>
  </si>
  <si>
    <t>En sesión del CIGYD llevada a cabo el 31 de enero, la Oficina de Planeación Estratégica presentó la ejecución del proyecto de inversi{on con corte a 31 de diciembre de 2021.</t>
  </si>
  <si>
    <t>Formular y realizar seguimiento a la ejecución del proyecto de inversión</t>
  </si>
  <si>
    <t>La Oficina de Planeación Estratégica, cada vez que se formule un proyecto de inversión, verifica la información que suministra cada uno de los responsables de liderar los proyectos y los responsables de la segregación de metas para la formulación del proyecto de inversión, tanto en presupuesto como en fechas probales de realización y ejecución de contratos.
El seguimiento a la ejecución del proyecto se registra en el Sistema de Seguimiento de la Inversión Distrital (SEGPLAN) de manera trimestral.</t>
  </si>
  <si>
    <t>Si se presentan atrasos en la ejecución del proyecto de inversión, se generan las alertas oportunas en el CIGYD.</t>
  </si>
  <si>
    <t>Procedimiento PRO332-189-7 Formulación Proyecto de Inversión</t>
  </si>
  <si>
    <t>Formulación: anual
Seguimiento: Trimestral</t>
  </si>
  <si>
    <t>Proyecto formulado y con seguimiento realizado en SEGPLAN</t>
  </si>
  <si>
    <t>Realizar seguimiento trimestralmente a la ejecución del proyecto en SEGPLAN</t>
  </si>
  <si>
    <t>Soporte de seguimiento trimestral realizado en SEGPLAN</t>
  </si>
  <si>
    <t>En enero de 2022 se realizó seguimiento en SEGPLAN al proyecto de inversión de la Lotería de Bogotá, con corte a 31 de diciembre de 2021.</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</si>
  <si>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</si>
  <si>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</si>
  <si>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</si>
  <si>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</si>
  <si>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</si>
  <si>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Actualizar la matriz de riesgos institucional por lo menos una vez al año</t>
  </si>
  <si>
    <t>El profesional del área de Planeación Estratégica verifica, consolida y presenta ante el Comité Institucional de Coordinación de Control Interno la matriz de riesgos institucional de la vigencia, por lo menos una vez al año, a más tardar el 31 de enero, a partir de esta aprobación, la Oficina de Planeación Estratégica apoyará a los líderes que soliciten apoyo en la actualización de la matriz de su proceso a lo largo de la vigencia.</t>
  </si>
  <si>
    <t>Acta del CICCI</t>
  </si>
  <si>
    <t>Presentar para aprobación del CICCI la matriz de riesgos institucional</t>
  </si>
  <si>
    <t>En el Comité Institucional de Coordinación de Control Interno llevado a cabo el 31 de enero se presentó la matriz de riesgos actualizada para la vigencia 2022, y a petición de la Gerente General se incluyeron nuevos riesgos, a saber:
- Posibilidad de afectación económica y reputacional debido a no presentar, o presentar informes por fuera de los términos establecidos, debido al desconocimiento de plazos para la presentación.
- Posibilidad de afectación reputacional envío de correspondencia a un correo electrónico incorrecto.</t>
  </si>
  <si>
    <t>Realizar seguimiento a la materialización de riesgos y estado de controles</t>
  </si>
  <si>
    <t>Bimestralmente, los líderes de proceso realizarán seguimiento al estado de controles de sus procesos, así como de la materialización de riesgos, siguiendo el procedimiento dispuesto para tal fin, con estos insumos, la Oficina de Planeación Estratégica realizará informes de seguimiento a matrices de riesgos</t>
  </si>
  <si>
    <t>Si la Oficina de Planeación Estratégica identifica que algún proceso no ha cargado la información pertinente, solicitará al líder de proceso y facilitador responsables la información</t>
  </si>
  <si>
    <t>Procedimiento PRO102-256-8 Administración del Riesgo</t>
  </si>
  <si>
    <t>Bimestralmente</t>
  </si>
  <si>
    <t>Informes de seguimiento a matrices de riesgos</t>
  </si>
  <si>
    <t>Realizar seguimiento bimestralmente a las matrices de riesgos</t>
  </si>
  <si>
    <t>Informes de seguimiento a matrices de riesgo</t>
  </si>
  <si>
    <t>No aplica para el periodo reportado</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</si>
  <si>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</si>
  <si>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RG-01</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</si>
  <si>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</si>
  <si>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</si>
  <si>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</si>
  <si>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Actualizar la matriz de comunicaciones</t>
  </si>
  <si>
    <t>El área de Comunicaciones y Mercadeo verifica, consolida y solicita a las áreas de la entidad sus aportes para actualizar por lo menos una vez al año la matriz de comunicaciones de la organización, donde se incluyen los informes que debe presentar cada área, posteriormente se somete para aprobación del Comité Institucional de Gestión y Desempeño, y se socializa con el talento humano de la organización para su aplicación.</t>
  </si>
  <si>
    <t>Procedimiento Matriz de Comunicaciones PRO-104-208</t>
  </si>
  <si>
    <t>Matriz de comunicaciones actualizada</t>
  </si>
  <si>
    <t>Profesional de Comunicaciones y Mercadeo</t>
  </si>
  <si>
    <t>Realizar una auditoría especial al seguimiento a presentación de informes a entes externos</t>
  </si>
  <si>
    <t>Informe de auditoría - Planes de mejoramiento</t>
  </si>
  <si>
    <t>La Oficina de Control Interno realió la auditoría entre el 16 y 25 de febrero de 2022 de la siguiente manera:
- Revisión y análisis de información sobre la matriz de comunicaciones de la entidad para las vigencias 2020 y 2021, la normatividad aplicable para la presentación de informes y la matriz de riesgos de la entidad. 
- Entrevistas con los líderes y/o responsables del proceso para validación de la presentación de informes; para dicha actividad, en la reunión de aviso de inicio de auditoría llevada a cabo el 14 de febrero del 2022 se socializó el cronograma inicialmente planteado por la Oficina de Control Interno, al cual se le realizaron modificaciones atendiendo las solicitudes de los líderes de los procesos y posteriormente enviado mediante correo electrónico.</t>
  </si>
  <si>
    <t>Realizar seguimiento a los informes que elaboran y se deben publicar en la página web.</t>
  </si>
  <si>
    <t>Semestralmente, la Oficina de Planeación Estratégica y de Negocios realizará seguimiento a los informes que se deben publicar en la página web, verificando la oportunidad en divulgación de la información</t>
  </si>
  <si>
    <t>Política de Transparencia y Acceso a la Información Pública</t>
  </si>
  <si>
    <t>Semestralmente</t>
  </si>
  <si>
    <t>Informe de seguimiento a enlace de transparencia</t>
  </si>
  <si>
    <t>Realizar seguimiento semestralmente al enlace de transparencia</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</si>
  <si>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</si>
  <si>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</si>
  <si>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debido a falta de divulgación, apropiación y liderazgo por parte de los Jefes de Unidad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</si>
  <si>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</si>
  <si>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</si>
  <si>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Identificación y actualización de las diferentes partes interesadas en la Lotería</t>
  </si>
  <si>
    <t>Cada dos años, el área de Planeación debe coordinar con los líderes de proceso la revisión y actualización de la caracterización de las partes interesadas, esto con el fin de garantizar que se identifican los cambios de comportamiento e información frente a todos los involucrados que tengan relación con la Lotería de Bogotá.</t>
  </si>
  <si>
    <t>Si se identifican cambios en la caracterización como:
1. Cambios en las características de alguna parte interesada existente.
2. Necesidad de ampliar la información que describe las características de una parte interesada.
3. Identificación de una parte interesada no documentada.
La matriz de caracterización de partes interesadas debe ser actualizada y socializada.</t>
  </si>
  <si>
    <t>Anualmente</t>
  </si>
  <si>
    <t>Caracterización de partes interesadas</t>
  </si>
  <si>
    <t>Líderes de proceso</t>
  </si>
  <si>
    <t>Actualizar la caracterización de grupos de valor</t>
  </si>
  <si>
    <t>Área de Planeación
Comité Institucional de Gestión y Desempeño</t>
  </si>
  <si>
    <t>Lineamiento diseñado</t>
  </si>
  <si>
    <t>Se adelantó la caracterización de grupos de valor, y se presentará para aprobación del CIGYD en el segundo bimestre de la vigencia.</t>
  </si>
  <si>
    <t>La actividad se ejecutará en el transcurso de la vigencia, acorde a lo programado en el Plan de Mejoramiento formulado por la Oficina de Planeación Estratégica, en el marco de la auditoría realizada al proceso de Comunicaciones.</t>
  </si>
  <si>
    <t>Diseñar y revisar estrategia de rendición de cuentas</t>
  </si>
  <si>
    <t>Anualmente el área de Planeación debe coordinar con los líderes de proceso, el diseño, revisión y aprobación de la estrategia de rendición de cuentas, que  contenga los lineamientos de la normatividad vigente para los procesos de rendición de cuentas, en los diferentes ejercicios</t>
  </si>
  <si>
    <t>La estrategia de rendición de cuentas anual debe estar ajustada a los requerimientos normativos y legales vigentes.</t>
  </si>
  <si>
    <t>Procedimiento Rendición de Cuentas PRO 332-341-2
Estrategia de Rendición de Cuentas</t>
  </si>
  <si>
    <t>Estrategía de rendición de cuentas aprobada</t>
  </si>
  <si>
    <t>Líderes de proceso
Comité Institucional de Gestión de Desempeño</t>
  </si>
  <si>
    <t>Realizar seguimiento a Plan de Rendición de Cuentas</t>
  </si>
  <si>
    <t>Profesional de Planeación</t>
  </si>
  <si>
    <t>Se realizó seguimiento a la Estrategia de Rendición de Cuentas para el segundo semestre de 2021, así como al componente 3: Rendición de Cuentas, del Pla Anticorrupción y de Atención al Ciudadano.</t>
  </si>
  <si>
    <t>No aplica para el periodo de reporte</t>
  </si>
  <si>
    <t>Seguimiento a la implementación del plan de rendición de cuentas</t>
  </si>
  <si>
    <t>El área de Planeación semestralmente debe realizar seguimiento a las dierentes tareas definidas en el plan de rendición de cuentas, con el fin de identificar atrasos u omisiones significativas que puedan afectar el cumplimiento del ejercicio de rendición de cuentas.</t>
  </si>
  <si>
    <t>Se deben implementar las acciones que permitan cumplir con la estrategia de rendición de cuentas.
Si los reponsables de las actividades planteadas en la estrategia no suministran la información de manera oportuna, se debe informar a la Oficina de Control Interno, para que tome las medidas pertinentes.</t>
  </si>
  <si>
    <t>Informe de rendición de cuentas</t>
  </si>
  <si>
    <t>Evaluar la efectividad de las estrategias de rendición de cuentas y su cubrimiento</t>
  </si>
  <si>
    <t>Se realizó seguimiento a la Estrategia de Rendición de Cuentas para el segundo semestre de 2021.</t>
  </si>
  <si>
    <t>Evaluar le efectividad de las estrategias de rendición de cuentas y su cubrimiento</t>
  </si>
  <si>
    <t>El área de Planeación debe realizar un análisis, medición y seguimiento al resultado final de la rendición de cuentas con el objetivo de realizar evaluación del proceso de rendición de cuentas. Esta evaluación pretende verificar la efectividad de las estrategias utilizadas para saber si se logró:
1. Cubrimiento de los temas inicialmente planteados
2. Nivel de participación</t>
  </si>
  <si>
    <t>Si el resultado final del proceso de rendición de cuentas se evidencian desviaciones significativas frente a lo planeado se deben documentar acciones que permitan ajustar las estrategias y plan de la próxima vigencia.
Si los reponsables de las actividades planteadas en la estrategia no suministran la información de manera oportuna, se debe informar a la Oficina de Control Interno, para que tome las medidas pertinentes.</t>
  </si>
  <si>
    <t>Procedimiento Rendición de Cuentas PRO 332-341-2</t>
  </si>
  <si>
    <t>Informe anual de rendición de cuentas</t>
  </si>
  <si>
    <t xml:space="preserve">1. Desconocimiento del manual de marca.
2. Desconocimiento del manual de comunicacions. 3. Emitir documentación o piezas sin solicitar la aprobacion del area de Comunicaciones y Mercadeo. </t>
  </si>
  <si>
    <t>RG-03</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</si>
  <si>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</si>
  <si>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</si>
  <si>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</si>
  <si>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Manual de marca corporativa actualizado.</t>
  </si>
  <si>
    <t>Los profesionales del área de comunicaciones cada vez que la entidad lo requiera debe realizar una revisión y actualización de los documentos:
1. Manual de marca corporativa.
2. Manual de comunicaciones.
Estos documentos reflejan los lineamientos para el uso, aplicación y correcta difusión y construcción de la marca, una vez sean actualizados estos documentos deben ser socializados a todos los funcionarios de la Lotería y puestos a disposición en la Intranet de la Entidad.</t>
  </si>
  <si>
    <t>No aplica</t>
  </si>
  <si>
    <t>1. Manual de marca corporativa
2. Manual de comunicaciones</t>
  </si>
  <si>
    <t>Cada vez que se requiera</t>
  </si>
  <si>
    <t>Manual de Marca y de comunicaciones</t>
  </si>
  <si>
    <t>Profesionales área de comunicaciones</t>
  </si>
  <si>
    <t>0.1</t>
  </si>
  <si>
    <t>Subgerencia General</t>
  </si>
  <si>
    <t>Correos electrónicos de aprobación y/o
Informe de ejecución del contrato de agencia digital</t>
  </si>
  <si>
    <t>Se han ejecutado y aprobado en el contrato con la agencia de publicidad (Fenix) el siguiente material:
ENERO
88 Piezas
FEBRERO
133 piezas-1 video (Como consultar resultados)
Se reviso y aprobo via correo electronico el siguiente material interno:
ENERO
2 piezas Oficial Cumplimiento.
FEBRERO
2 piezas Oficial Cumplimiento.</t>
  </si>
  <si>
    <t>Se han ejecutado y aprobado en el contrato con la agencia de publicidad (Fenix) el siguiente material:
MARZO
172 Piezas - 1 Cuña
ABRIL
152 piezas - 4 Cuñas y 3 Videos (Madres-Premio Mayor-Sorteo 28 abril)
Se reviso y aprobo via correo electronico el siguiente material interno:
MARZO
2 piezas Oficial Cumplimiento.
ABRIL
1 pieza Planeación.
NO SE MATERIALIZO NINGUN RIESGO.</t>
  </si>
  <si>
    <t>Informes Contrato Agencia de publicidad:
C:\Users\androd\OneDrive\LOTERIA DE BOGOTA\CARPETAS COMPARTIDAS - Andres Rodriguez\CONTRATACION\Agencia Digital\2021\Seguimiento
Correos electronicos de aprobación: Correo institucional.</t>
  </si>
  <si>
    <t>Se han ejecutado y aprobado en el contrato con la agencia de publicidad (Fenix) el siguiente material:
MAYO
207 Piezas - 3 Cuñas - 3 Comerciales (Padres-Dron edificio)
JUNIO
190 piezas - 1 Cuña
Se reviso y aprobo via correo electronico el siguiente material interno:
JUNIO
1 pieza Oficial Cumplimiento.
NO SE MATERIALIZO NINGUN RIESGO.</t>
  </si>
  <si>
    <t>Se han ejecutado y aprobado en el contrato con la agencia de publicidad (Fenix) el siguiente material:
JULIO
143 Piezas - 1 Cuña
AGOSTO
126 piezas - 1 Cuña
Se reviso y aprobo via correo electronico el siguiente material interno:
AGOSTO
2 piezas Oficial Cumplimiento.
1 pieza Control Interno.
NO SE MATERIALIZO NINGUN RIESGO.</t>
  </si>
  <si>
    <t>Se han ejecutado y aprobado en el contrato con la agencia de publicidad (Fenix) el siguiente material:
SEPTIEMBRE
165 Piezas - 3 Cuñas - 2 Comerciales
OCTUBRE
X piezas - X Cuña
Se reviso y aprobo via correo electronico el siguiente material interno:
SEPTIEMBRE
1 pieza Control Interno.
OCTUBRE
NO SE MATERIALIZO NINGUN RIESGO.</t>
  </si>
  <si>
    <t>Revisión de piezas de comunicación</t>
  </si>
  <si>
    <t>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</si>
  <si>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Cuando existe incumplimiento de algún lineamiento del manejo del isologo en cuanto a tamaños, fondos, texturas permitidos, así como el manejo de la paleta de colores, variables, tipografía y usos indebidos, estos deben ser corregidos por el área involucrada.</t>
  </si>
  <si>
    <t>Documento metodológico de revisión de piezas de comunicación</t>
  </si>
  <si>
    <t>0.06</t>
  </si>
  <si>
    <t>Correos de Google alerts o si se paga monitoreo de medios informes del contrato</t>
  </si>
  <si>
    <t>Al migrar de gmail a office 365, se perdio la cuenta gratuita que teniamos para el monitoreo de medios por que ya no tenemos gmail empresarial, se esta gestionando una nueva configuración.</t>
  </si>
  <si>
    <t>Al migrar de gmail a office 365, se perdio la cuenta gratuita que teniamos para el monitoreo de medios, se configuro de nuevo en el mes de marzo en el correo administrador de la cuenta de Youtube: loteriadebogotadc@gmail.com, quien es monitoreado por la contratistra Natalia Blanco. En el informe contractual del mes de abril, relaciona las alertas mas importantes que llegaron.
NO SE MATERIALIZO NINGUN RIESGO.</t>
  </si>
  <si>
    <t>C:\Users\androd\OneDrive\LOTERIA DE BOGOTA\CARPETAS COMPARTIDAS - Andres Rodriguez\CONTRATACION\CM Natalia Blanco\2022\Seguimiento</t>
  </si>
  <si>
    <t>En los informes de la contratista Natalia Blanco, se encuentra el anexo "informe monitoreo a traves de google alerts", donde se relacionan las alertas mas importantes que llegaron.
NO SE MATERIALIZO NINGUN RIESGO.</t>
  </si>
  <si>
    <t>Revisión de las alertas que envía "Google Alerts" de monitoreo de medio digitales</t>
  </si>
  <si>
    <t>Los profesionales del área cada vez que llegue una alerta de Google deberan verificar la la información tanto positivas como negativa, con el objetivo de identificar que está pasando en el mercado.</t>
  </si>
  <si>
    <t>Se debe revisar la fuente de información o nota negativa, si se detecta información errada o falsa, se debe solicitar la rectificación de los errores por el mismo medio o realizar un comunicado oficial por medios donde se de la corrección o alcance del hecho presentado.</t>
  </si>
  <si>
    <t>Correo electronico</t>
  </si>
  <si>
    <t>Cada vez que llegue una alerta</t>
  </si>
  <si>
    <t>0.027</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</si>
  <si>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</si>
  <si>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RG-04</t>
  </si>
  <si>
    <t>Posibilidad de afectación reputacional por gestión inadecuada del mensaje.</t>
  </si>
  <si>
    <t>1. Crisis de Marca y/o reputación on line.
2. Demandas.
3. Afectar reputación de la marca y los productos de la entidad.
4. Afectar la percepción del servicio.</t>
  </si>
  <si>
    <t>Manual de comunicaciones</t>
  </si>
  <si>
    <t xml:space="preserve">Existe un manual de comunicaciones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t>
  </si>
  <si>
    <t>Revisión de piezas y contenidos de comunicación</t>
  </si>
  <si>
    <t>Cualquier pieza gráfica o material de merchandising de comunicación propia o de terceros que se desarrolle bajo la marca Lotería de Bogotá, la cual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</si>
  <si>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1. Desconocimiento de la ciudadanía respecto de la normatividad existente en la realización de Juegos Promocionales y Rifas, los cuales requieren de cumplir con ciertos requisitos, pagar unos valores por su realización y obtener una autorización previa.
2. Falta de publicidad y/o campañas de mercadeo sobre los juegos promocionales y rifas, a posibles gestores y comunidad en general.
3. Plataforma de Juegos Promocionales y Rifas con deficiencias.
4. La situación de emergencia sanitaria a nivel nacional.</t>
  </si>
  <si>
    <t>RG-05</t>
  </si>
  <si>
    <t>Posibilidad de afectación económica y reputacional debido a disminución de solicitudes de promocionales y rifas</t>
  </si>
  <si>
    <t>1. Disminución de los ingresos a la Lotería y transferencias al sector salud.</t>
  </si>
  <si>
    <t>El riesgo afecta la imagen de la entidad con efecto publicitario sistenido a nivel de sector administrativo, nivel departamental o municipal</t>
  </si>
  <si>
    <t>La probabilidad se diligenció teniendo en cuenta la línea base que ofrece la Política de Riesgos de la Lotería.
El impacto se calculó teniendo en cuenta que la Lotería de Bogotá es la responsable de hacer control ilegal de JSA en Bogotá, y si disminuyen las solicitudes de promocionales y rifas, puede dar indicios de que el juego ilegal está aumentando.</t>
  </si>
  <si>
    <t>Seguimiento permanente al cumplimiento en la proyección de ingresos.</t>
  </si>
  <si>
    <t>El profesional  de Unidad de Apuestas mensualmente, debe generar un reporte de ingresos de derechos explotación y gastos de administración y utilización de resultados. Este reporte es  generado a traves del sistema. Se compara con la proyección de ingresos y se establece un cumplimiento.
Esta información está estructurada en el cuadro de mando al seguimiento del cumplimiento estratégico.</t>
  </si>
  <si>
    <t>El comité instiucional de gestión y desempeño debe revisar el estado de cumplimiento de los objetivos estratégicos, con el fin de identificar las acciones de mejoramiento pertinentes que le permitan a la Empresa corregir cualquier incumplimiento o desviación.</t>
  </si>
  <si>
    <t>Procedimiento Plan estratégico PRO-332-187</t>
  </si>
  <si>
    <t>Comparación entre proyección de ingresos y reporte de ingresos de derechos explotación y gastos de administración y utilización de resultados.</t>
  </si>
  <si>
    <t>Profesional unidad de apuestas</t>
  </si>
  <si>
    <t>Realizar comparación entre proyección de ingresos y reporte de ingresos de derechos explotación y gastos de administración y utilización de resultados.</t>
  </si>
  <si>
    <t>La unidad de apuestas realiza conciliación frente a lo reportado y lo generado en los auxiliares contables de la unidad financiera, estos datos también son incluidos en el indicador estratégico Código IE-10, donde se observa el porcentaje de cumplimiento frente a los ingresos proyectados para el año de manera mensual.</t>
  </si>
  <si>
    <t xml:space="preserve"> La unidad de apuestas realiza mensualmente las concialiaciones frente a lo reportado y lo generado en los auxiliares contables de la unidad financiera. Donde no se ha presentado eventualidades y/o anomalias. </t>
  </si>
  <si>
    <t>Diseñar e implementar campañas de sensibilización sobre el juego ilegal en rifas y promocionales.</t>
  </si>
  <si>
    <t>La Unidad de Apuestas, en conjunto con el área de Mercadeo y Comunicaciones, diseñarán las campañas de sensibilización sobre juego ilegal en rifas y promocionales.</t>
  </si>
  <si>
    <t>Realizar ajustes a campañas de sensibilización contra el juego ilegal de rifas y promocionales</t>
  </si>
  <si>
    <t>Soportes de campañas de sensibilización</t>
  </si>
  <si>
    <t>Piezas publicitarias, listados de asistencia y soportes de las campañas de sensibilización</t>
  </si>
  <si>
    <t>Diseñar la estrategia de sensibilización sobre juego ilegal de rifas y promocionales.</t>
  </si>
  <si>
    <t>Estrategia de sensibilización diseñada</t>
  </si>
  <si>
    <t>Se diseño estrategia o Conceptualización de la campaña Rifas y Promocionales, se desarrollaron piezas graficas y cuña radial para la Fase I y Fase II. Durante el periodo comprendido del 01 de enero al 28 de febrero se realizaron publicaciones de la fase II de la campaña de promocionales (tramites y requisitos) en redes sociales como Facebook, Instagram e twitter, de igual manera se creo una landing page: https://loteriadebogota.com/juegospromocionales/ y se realizo plan de medios (pauta) del 8 de febrero al 21 de marzo.</t>
  </si>
  <si>
    <t>Durante el periodo comprendido del 01 de marzo al 30 de abril se realizaron publicaciones de la fase II de la campaña de promocionales en redes sociales como Facebook, Instagram e twitter con link a la landing page: https://loteriadebogota.com/juegospromocionales/  y se realizo plan de medios (pauta) del 8 de febrero al 21 de marzo. Durante el mes de marzo y abril se trabajo en los Key visual de la tercera y ultima fase de la campaña de Promocionales (Consecuencias).</t>
  </si>
  <si>
    <t>C:\Users\androd\OneDrive\LOTERIA DE BOGOTA\CARPETAS COMPARTIDAS - Andres Rodriguez\CONTRATACION\Agencia Digital\2021\Seguimiento</t>
  </si>
  <si>
    <t>Se realizaron publicaciones de la fase III de la campaña de promocionales en redes sociales como Facebook, Instagram e twitter con link a la landing page: https://loteriadebogota.com/juegospromocionales/  y se realizo plan de medios (pauta) del 20 de mayo al 30 de junio.</t>
  </si>
  <si>
    <t>Se ejecutaron las siguientes campañas:
Conceptualización campaña Rifas Juego Legal: Fase 2.
Refresh Landing page Juego Legal Rifas y Promocionales:
https://loteriadebogota.com/juegospromocionales/
Noticia web-RRSS y mailing campaña Rifas Fase I.
Plan de medios Campaña Rifas fase I (Julio-Agosto).</t>
  </si>
  <si>
    <t>Se ejecutaron las siguientes campañas:
Refresh Landing page Juego Legal Rifas y Promocionales:
https://loteriadebogota.com/juegospromocionales/
Noticia web-RRSS y mailing campaña Rifas Fase II.
Plan de medios Campaña Rifas fase II (Sept-Oct).</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</si>
  <si>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</si>
  <si>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</si>
  <si>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</si>
  <si>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</si>
  <si>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</si>
  <si>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</si>
  <si>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</si>
  <si>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</si>
  <si>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</si>
  <si>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</si>
  <si>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</si>
  <si>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Profesional III de apuestas</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</si>
  <si>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</si>
  <si>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</si>
  <si>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</si>
  <si>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1. Inexistencia del stock de formularios requeridos.
2. Demoras en la entrega de la firma impresora de los formularios.
3. Demoras o negligencia interna en el trámite administrativo de facturación de formularios.</t>
  </si>
  <si>
    <t>RG-06</t>
  </si>
  <si>
    <t>Posibilidad de afectación económica por incumplimiento en la entrega de formularios para la operación del chance debido a Inexistencia del stock de formularios requeridos</t>
  </si>
  <si>
    <t>1. Procesos disciplinarios, fiscales y penales.
2. Disminución de ingresos y transferencias a la salud.</t>
  </si>
  <si>
    <t>Se estableció la periodicidad de carácter mensual,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</si>
  <si>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Visitas a las instalaciones del impresor para verificar la existencia de los formularios.</t>
  </si>
  <si>
    <t xml:space="preserve">El profesional designado semestralmente debe programar una visita al proveedor impresor con el fin de verificar el stock de las existencias de formularios impresos. </t>
  </si>
  <si>
    <t>Si el inventario no cumple dichas condiciones se debe realizar un oficio para requerir al proveedor y este a la mayor brevedad debe subsanar el inconveniente.</t>
  </si>
  <si>
    <t>Procedimiento Facturación de instrumentos del juego de apuestas permanentes o Chance PRO-420-193</t>
  </si>
  <si>
    <t>Control existencias de talonarios en bodega</t>
  </si>
  <si>
    <t>Profesional III de la Unidad de Apuestas</t>
  </si>
  <si>
    <t>Programar una visita al proveedor impresor con el fin de verificar el stock de las existencias de formularios impresos.</t>
  </si>
  <si>
    <t>Formato Control de existencias de formularios en bodega FRO-420-24 diligenciado</t>
  </si>
  <si>
    <t xml:space="preserve">La Unidad de Apuestas y Control de Juegos realiza la visita semestralmente, la cual está programada para el mes de junio del 2022. </t>
  </si>
  <si>
    <t xml:space="preserve">La  unidad de apuestas hasta el mes de junio realizara la visita al proovedor impresor. </t>
  </si>
  <si>
    <t>Reporte del impresor sobre la producción para establecer alertas tempranas sobre el control de las existencias.</t>
  </si>
  <si>
    <t>El contratista impresor debe reportar mensualmente el stock físico de talonarios y el profesional de unidad de apuestas debe revisar dicho stock con respecto a los pedidos radicados por el concesionario de apuestas y así garantizar existencias de los dos meses de consumo.
Cada uno de los pedidos recibidos por parte del concesionario deben ser facturados.</t>
  </si>
  <si>
    <t>Correo electrónico stock
Orden de pedido</t>
  </si>
  <si>
    <t>Responsable designado de la Unidad de Apuestas</t>
  </si>
  <si>
    <t>El contratista impresor debe reportar mensualmente el stock fisico de talonarios y el responsable designado debe revisar dicho stock con respecto a los pedidos radicados por el concesionario de apuestas y así garantizar existencias de los dos meses de consumo.</t>
  </si>
  <si>
    <t>Stock del proveedor en sistema
Orden de pedido del concesionario</t>
  </si>
  <si>
    <t>Dentro del periodo de seguimiento el contratista Thomas Greg &amp; Sons de Colombia S.A. realizó el cargue de la existencia de formularios del juego de apuestas permanentes o chance, en la plataforma de trazabilidad, la cual es verificada de manera mensual por la Unidad de Apuestas y Control de Juegos sin presentar anomalías.</t>
  </si>
  <si>
    <t>Requerimientos al impresor en caso de presentarse alguna no conformidad.</t>
  </si>
  <si>
    <t>El profesional designado debe tramitar cada vez que el concesionario de apuestas reporta anomalias de calidad y oportunidad en la entrega de formularios. Estas anomalías o producto no conforme debe ser gestionado de inmediato con un oficio de requerimento el impresor.</t>
  </si>
  <si>
    <t>Se debe realizar un oficio para requerir al proveedor y este a la mayor brevedad debe subsanar el inconveniente.</t>
  </si>
  <si>
    <t>Oficio de requerimiento</t>
  </si>
  <si>
    <t>Jefe de la Unidad de Apuestas</t>
  </si>
  <si>
    <t>El Jefe de la Unidad de Apuestas debe tramitar cada vez que el concesionario de apuestas reporta anomalías de calidad y oportunidad en la entrega de formularios. Estas anomalías o producto no conforme debe ser gestionado de inmediato con un oficio de requerimento el impresor.</t>
  </si>
  <si>
    <t>Durante el periodo de seguimiento no se ha reportado por parte del concesionario del juego de apuestas permanentes anomalías de calidad y oportunidad en la entrega de formularios del juego por parte del contratista Thomas Greg &amp; Sons de Colombia S.A.</t>
  </si>
  <si>
    <t>1. Desactualización del plan de contingencia del proceso del sorteo.
2. Fallas tecnológicas de las plataformas que intervienen.</t>
  </si>
  <si>
    <t>RG-07</t>
  </si>
  <si>
    <t>Posibilidad de afectación económica, reputacional y de operación por ocurrencia de fallas en la realización de los sorteos autorizados de apuestas permanentes.</t>
  </si>
  <si>
    <t>1. Retrasos en la realización del sorteo.
2. Afectación de la credibilidad de la Entidad.
3. Sanciones por parte de los entes de control.</t>
  </si>
  <si>
    <t>El riesgo afecta la imagen de la entidad a nivel nacional, con efecto publicitario sistenido a nivel país</t>
  </si>
  <si>
    <t>Elaboración, revisión y actualización del plan de contingencia</t>
  </si>
  <si>
    <t>La jefe de la unidad de apuestas anualmente debe revisar el plan de contingencia. Esta revisión debe identificar si existen cambios en las plataformas tecnológicas, cambios en las responsabilidades de emisión y transmisión del sorteo, esto con el fin de determinar los ajustes pertinentes al plan. La revisión y actialización de dicho plan se realiza en conjunto con todo el equipo de unidad de apuestas.
 Cada vez que sucede la materialización de un evento o problemática y en la ejecución del plan de contingencia se detecta la no eficacia del plan este debe ser revisado inmedatamente.</t>
  </si>
  <si>
    <t>Reuniones técnicas del grupo de trabajo cuando se presentas fallas en la ejecución del plan.</t>
  </si>
  <si>
    <t>Procedimiento Protocolo sorteos autorizados al concesionario de apuestas PRO-420-197.</t>
  </si>
  <si>
    <t>Plan de contingencia vigente
'Documento metodológico</t>
  </si>
  <si>
    <t>Jefe Unidad de Apuestas</t>
  </si>
  <si>
    <t xml:space="preserve">Definir y documentar los lineamientos que definen la manera en que se revisa y actualiza el plan de contingencia en Apuestas Permanentes. </t>
  </si>
  <si>
    <t>El equipo de la Unidad de Apuestas y Control de Juegos se encuentra en el proceso de revisión del Plan de Contingencia, con el fin de realizar las actualizaciones a que haya lugar.</t>
  </si>
  <si>
    <t xml:space="preserve">La unidad de apuestas coordino reunion con el concesionario para dia  el martes 10 de mayo del presente año, para revision de los combios pertinentes al plan de contingencia. </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</si>
  <si>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</si>
  <si>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</si>
  <si>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</si>
  <si>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</si>
  <si>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</si>
  <si>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</si>
  <si>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</si>
  <si>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</si>
  <si>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</si>
  <si>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</si>
  <si>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</si>
  <si>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</si>
  <si>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</si>
  <si>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</si>
  <si>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</si>
  <si>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</si>
  <si>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</si>
  <si>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</si>
  <si>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</si>
  <si>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</si>
  <si>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</si>
  <si>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</si>
  <si>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</si>
  <si>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</si>
  <si>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</si>
  <si>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</si>
  <si>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</si>
  <si>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1. Desconocimiento del procedimiento de Planeación y Control Sorteos del Juego</t>
  </si>
  <si>
    <t>RG-08</t>
  </si>
  <si>
    <t>Posibilidad de afectación económica y reputacional por incurrir en fallas en el proceso de planificación del sorteo</t>
  </si>
  <si>
    <t>1. Realización del sorteo sin cumplimiento de requisitos normativos
2. Afectación de la imagen de la Lotería de Bogotá
3. Investigaciones disciplinarias y/o fiscales</t>
  </si>
  <si>
    <t>Se estableció periodicidad diaria, nivel de ocurrencia uno, ya que no se cuenta con línea base, afectación económica catastrófica, suponiendo el peor escenario donde no se realice el sorteo, y afectación reputacional también catastrófica, ya que la marca Lotería de Bogotá se vería afectada</t>
  </si>
  <si>
    <t>Capacitar a los trabajadores de la Unidad de Apuestas y Control de Juegos en la importancia de definir riesgos y controles que afecten el desarrollo del proceso.</t>
  </si>
  <si>
    <t>Efectuar semestralmente una capacitación con el fin de dar a conocer a los trabajadores de la Unidad, el procedimiento de planificacion del sorteo y la la importancia de definir riesgos y controles que afecten el desarrollo del proceso.</t>
  </si>
  <si>
    <t>El lidér del proceso deberá verficiar en los meses de junio y octubre, el cumplimiento en la realizacion de las capacitaciones y en el caso que no se hayan efectuado, deberá programarlas dentro del mes siguiente.</t>
  </si>
  <si>
    <t>Correo de invitación a la capacitacion</t>
  </si>
  <si>
    <t>Formato listado de asitencia a capacitación.</t>
  </si>
  <si>
    <t>Realizar capacitación con los trabajadores de la Unidad de Apuestas y Control de Juegos en la importancia de definir riesgos y controles que afecten el desarrollo del proceso.</t>
  </si>
  <si>
    <t xml:space="preserve">La unidad de apuestas se encuentra en programacion para la realizacion de capacitacion para arreglar, adicionar y definir riesgos, controles para la unidad. </t>
  </si>
  <si>
    <t>La unidad de apuestas se encuentra en reuniones semanales para los cambios, adicciones de los riesgos y controles que se ejecutan en la unidad</t>
  </si>
  <si>
    <t xml:space="preserve">Capacitación a los trabajadores que  participan como delegados de los sorteos de El Dorado en aspectos como protocolo del sorteo, plan de contingencia y reglamento de Delegados </t>
  </si>
  <si>
    <t xml:space="preserve">Efectuar semestralmente una capacitación desde la Unidad de Apuestas Permanentes a todos los delegados del Sorteo, sobre aspectos relacionados con protocolo del sorteo, plan de contingencia y reglamento de Delegados </t>
  </si>
  <si>
    <t>Realizar capacitación a los trabajadores que  participan como delegados de los sorteos de El Dorado en aspectos como protocolo del sorteo, plan de contingencia y reglamento de Delegados</t>
  </si>
  <si>
    <t xml:space="preserve">La capacitacion para los trabajadores que participan como delegados  en los sorteos el dorado se realizara el mes de Junio. </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</si>
  <si>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</si>
  <si>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</si>
  <si>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</si>
  <si>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</si>
  <si>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</si>
  <si>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</si>
  <si>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</si>
  <si>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</si>
  <si>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</si>
  <si>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</si>
  <si>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</si>
  <si>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</si>
  <si>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</si>
  <si>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</si>
  <si>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</si>
  <si>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</si>
  <si>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</si>
  <si>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</si>
  <si>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</si>
  <si>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Procedimiento de cartera actualizado</t>
  </si>
  <si>
    <t>Resolucion de 2021 por la cual se modifico el reglamento para la distribucion de billeteria de la loteria de bogota y de los canales alternativos, de comercializacion adoptados por medio de la resolucion 105 de 2020.</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</si>
  <si>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</si>
  <si>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1. Escasa inversión publicitaria
2. Desactualización de los estudios de mercado
3. Poco acceso a la información.
4. Cambio en la normatividad.</t>
  </si>
  <si>
    <t>RG-09</t>
  </si>
  <si>
    <t>Posibilidad de afectación económica y reputacional por pérdida de mercado de loterías / menores ventas de Lotería</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</si>
  <si>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</si>
  <si>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</si>
  <si>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Realización Plan comercial y de mercadeo</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</si>
  <si>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un presupuesto, cronograma y cuales seràin los indicadores de gestiòn que permiten realizar el seguimiento mensual respectivo.</t>
  </si>
  <si>
    <t xml:space="preserve">Procedimiento Plan comercial y de mercadeo PRO-440-215
</t>
  </si>
  <si>
    <t>Plan comercial y mercadeo</t>
  </si>
  <si>
    <t>Subgerencia Comercial - Unidad de Loterías -Profesionales de mercadeo y comunicaciones</t>
  </si>
  <si>
    <t>Procedimiento plan comercial y de mercadeo actualizado PRO-440-215</t>
  </si>
  <si>
    <t>Seguimiento mensual</t>
  </si>
  <si>
    <t>Profesionales del área de comunicaciones y mercadeo mensualmente deben realizar seguimiento al cumplimiento de las estrategias planteadas en el plan comercial y mercadeo en terminos de ejecución presupuestal, comparando lo ejecutado con lo programado.</t>
  </si>
  <si>
    <t>Se debe reportar y sustentar los motivos del porque no realiza o no se cumplen alguna de las estrategias o actividades definidas en el plan. La subgerencia debe tomar decisión frente al atraso o el incumplimiento.</t>
  </si>
  <si>
    <t>Carpeta del plan comercial y de mercadeo</t>
  </si>
  <si>
    <t>Profesional de comunicaciones</t>
  </si>
  <si>
    <t>Profesionales de Mercadeo y Comunicaciones</t>
  </si>
  <si>
    <t>Revisión el plan de premios mínimo una vez al año y de  de ser necesario modificar.</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</si>
  <si>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</si>
  <si>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</si>
  <si>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</si>
  <si>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</si>
  <si>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</si>
  <si>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Seguimiento semanal a la ejecución de ventas a través de los indicadores</t>
  </si>
  <si>
    <t xml:space="preserve">El jefe de la unidad de loteria semanalmente (viernes) debe elaborar un reporte y medir la efectividad de las ventas vs las estrategias. Adicionalmente de manera mensual realizar informa comparativo con el mercado de loterias </t>
  </si>
  <si>
    <t>Revisar si es necesario cambiar las estrategias y analizar porque suceden las desviaciones.</t>
  </si>
  <si>
    <t>Reporte semanal de ventas
cuadro de mando</t>
  </si>
  <si>
    <t>Subgerente
Jefe Unidad Loterìas</t>
  </si>
  <si>
    <t xml:space="preserve">Participación en la formulación de nuevas normas aplicables a los productos de la entidad. </t>
  </si>
  <si>
    <t>Análisis interno de la normatividad y revisión conjunta con las entidades del sector</t>
  </si>
  <si>
    <t>No confiable</t>
  </si>
  <si>
    <t>No Asignado</t>
  </si>
  <si>
    <t>Subgerencia General -</t>
  </si>
  <si>
    <t xml:space="preserve">La Subgerencia General debe revisar los proyectos de modificación y analizar con el apoyo jurídico el contenido del mismo, generando las observaciones que se consideren pertientes, remitiendo dentro de la oportunidad señalada por ente reglamentador dichas observaciones y/o propuestas. </t>
  </si>
  <si>
    <t>Informe cuando se identifique el proyecto de norma.</t>
  </si>
  <si>
    <t xml:space="preserve">Se realiza el cambio en el reglalmento de distribuidores a través de la Resolución No. 206 de 2021, sin embargo , se está realizando una revisión integral del Reglamento de Distribuidores, para lo cual en el mes de febrero 2022 se realizó una reunión junto con Secretaría Genera, Unidad de Lotería y Subgerencia. </t>
  </si>
  <si>
    <t>Esta revision de la resolucion 206 de noviembre de 2021, del  reglamento distribuidores se realizo por las partes involucradas y no se ha realizado ninguna modificacion a la misma.</t>
  </si>
  <si>
    <t>1. Pérdida de los premios recibidos de los distribuidores.
2. Responsabilidad diluida de los funcionarios que intervienen, varios funcionarios intervienen en la manipulación de los premios.
3. Posibilidad de inconsistencia en la información reportada en las planillas enviadas por los distribuidores.
4. Inconsistencias en la recolección y entrega de los premios por parte de la transportadora.
5. Falta de ética profesional</t>
  </si>
  <si>
    <t>RS-01</t>
  </si>
  <si>
    <t>Posibilidad de afectación económica y reputacional por ocurrencia de soborno para realizar un inadecuado reconocimiento de premios con el fin de beneficiar un tercero.</t>
  </si>
  <si>
    <t>1. Estados de cuenta incorrectos
2. Apertura de procesos disciplinarios
3. Apertura de procesos penales</t>
  </si>
  <si>
    <t>La periodicidad se estableció en semanal, debido a la realización de los sorteos, nivel de ocurrencia en 10% debido a que se ha materilizado muy poco el riesgo.
Frente al impacto, se definió afectación económica leve, y afectación reputacional mayor debido a que se trata de un riesgo de corrupción.</t>
  </si>
  <si>
    <t>Control de recepción en la entrega de premios.</t>
  </si>
  <si>
    <t>El encargo de la Unidad de Lotería semanalmente recibe los paquetes de premios enviados por los distribuidores a través de la empresa transportadora. Inicialmente debe verificar la relación de paquetes registrados en la planilla de la transportadora frente a los paquetes de premios físicos. Si todo está correcto el funcionario sella la planilla del transportador.</t>
  </si>
  <si>
    <t>Verificar que lo relacionado en la planilla de la transportadora  corresponda con los paquetes físicos entrgados, en caso que en la planilla viene relacionado algún paquete que fisicamente no exista debe registrarse una nota en la planilla respectiva y si existe fisicamente y no en la planilla se  debe abrir el paquete para verificar el contenido del mismo y si es el caso devolverlo inmediatamente al transportador.
La Jefe de la Unidad de Loterías solicita a la empresa transportadora que recoja los paquetes donde se identificaron anomalías.</t>
  </si>
  <si>
    <t xml:space="preserve">Procedimiento Lectura de premios PRO-410-206
</t>
  </si>
  <si>
    <t>Planilla del transportador
Formato de premios a distribuidores FRO-410-30</t>
  </si>
  <si>
    <t>Responsable de la Unidad de Lotería</t>
  </si>
  <si>
    <t>Realizar el control de recepción en la entrega de premios</t>
  </si>
  <si>
    <t>Procedimiento asignación y distribución de billetería
PRO-410-206</t>
  </si>
  <si>
    <t xml:space="preserve">Se realiza semanalmente, toda vez que los premios llegan a la Lotería con dicha periodiciadad, se registra en el formato detallado para tal fin, en el caso en que el paquete recibido no corresponda a premios, se envía correo al distribidor informando lo sucedido.  El contro se realiza en el formato destinado. </t>
  </si>
  <si>
    <t>En la recepcion de los premios entregados por la transportadora, la persona responsable por parte de la unidad de loterias, revisa contra planilla de la transportadora el recibo a satisfaccion de los mismos, en la apertura de los mismos si algun paquete de premios no corresponde a la Loteria de Bogota, se comunica inmediatamente con la transportadora para que sea recojido los premios no correspondientes.</t>
  </si>
  <si>
    <t>Apertura de bolsas de premios.</t>
  </si>
  <si>
    <t>El encargado de la unidad de lotería semanalmente (miércoles, jueves y viernes) realiza la apertura de todos los paquetes de premio recibidos y verifica que los premios y/o billetes correspondan a la Lotería de Bogotá, posteriormente debe perforar las fracciones en un lugar que no dañe el código de barras.</t>
  </si>
  <si>
    <t xml:space="preserve">Si algún paquete de premios corresponde a otra loteria deben guardados bajo llave y ser notificados a la transportadora y al mismo tiempo al distribuidor respectivo (en el caso en que sea reconocido por la entidad). El auxiliar administrativo (secretaria) de la unidad de loteria debe elaborar un correo electrónico (con copia al jefe de la unidad) informando a la transportadora la inconsistencia, para que ellos envien un funcionario a recoger dichos paquetes.
Cuando el funcionario detecta que no es premio sino devolución debe registrar en la planilla, realizar evidencia fotográfica y fílmica, levantar acta y dar traslado al jefe del área para que este informe de manera inmediata al disribuidor. </t>
  </si>
  <si>
    <t>Procedimiento Validación y lectura de premios y promocionales PRO410-206</t>
  </si>
  <si>
    <t>Billete perforado
Correo Electrónico</t>
  </si>
  <si>
    <t>Realizar la apertura de todos los paquetes de premio recibidos</t>
  </si>
  <si>
    <t xml:space="preserve">Jefe Unidad de Loterías </t>
  </si>
  <si>
    <t>Lineamientos definidos y documentados</t>
  </si>
  <si>
    <t xml:space="preserve">Los premios recibidos por la trasportadora responsable, son abiertos y verificados por la Unidad de Loterías, esta verificación se realiza teniendo en cuenta las planillas adjuntas por cada distribuidor versus la planilla de entrega de la empresa transportadora; se identifica código del distribuidor y se relaciona el valor reportado en el formato "recibo de premios a distribuidores", en el cual se señala si se reciben: premios, promocionales, premios para pago por parte de la Lotería de Bogotá, liquidación u otro. </t>
  </si>
  <si>
    <t xml:space="preserve">Los premios recibidos por la trasportadora responsable, son abiertos y verificados en la Unidad de Loterías por la persona resposable, esta verificación se realiza teniendo en cuenta las planillas adjuntas por cada distribuidor versus la planilla de entrega de la empresa transportadora; se identifica código del distribuidor y se relaciona el valor reportado en el formato "recibo de premios a distribuidores", en el cual se señala si se reciben: premios, promocionales, premios para pago por parte de la Lotería de Bogotá, liquidación u otro, estos premios se estan recibiendo en la unidad de loterias por parte de la transportadora los dias miercoles, jueves y viernes. </t>
  </si>
  <si>
    <t>Control lectura de premios</t>
  </si>
  <si>
    <t>El funcionario asignado de la unidad de lotería semanalmente (miércoles, jueves y viernes) realiza la radicación de los paquetes de premios perforados en el aplicativo tecnologico comercial de la loteria, posteriormente los dos auxiliares (auxiliar administrativo y auxiliar ) de la unidad de lotería deben leer (lectura del código de barras de cada fracción) los premios, al finalizar la lectura de cada paquete por distribuidor se debe comparar el total del valor leido con respecto al total del valor reportado en la planilla del distribuidor.</t>
  </si>
  <si>
    <t>Si se detectan diferencias entre lo leido y lo reportado por el distribuidor se debe realizar una segunda lectura de premios (del paquete), si la inconsistencia se mantiene se debe notificar por oficio, correo o automaticamente por el sistema, al distribuidor, sobre las inconsistencias detectadas y solicitando el pago respectivo.  Este documento debe ser enviado con copia a la unidad financiera y contable. Y se debe realizar seguimiento.</t>
  </si>
  <si>
    <t>Planilla radicada</t>
  </si>
  <si>
    <t>Auxiliar y Auxiliar administrativo
Unidad de Lotería</t>
  </si>
  <si>
    <t xml:space="preserve">Solicitar ampliar la capacidad de resolución y cámaras en la Unidad  de Loterías que enfoquen a todos los colaboradores de la Unidad. </t>
  </si>
  <si>
    <t xml:space="preserve">Actualmente la Unidad de Loterias cuenta con cámaras de seguridad ubicadas extrategicamente en diferentes puntos tanto en los puestos de trabajo como en las diferentes entradas y salidas de la unidad, a las mismas se les realizó mantenimiento y verificación de funcionalidad por parte de la Unidad de recusos Fisicos. </t>
  </si>
  <si>
    <t>El 16 de marzo se realizo una visita de inspeccion por parte de la firma encargada de las camaras de seguridad de la entidad, se verificaron su normal funcionamiento de todas y en especial las correspondientes a la unidad de loterias. Encontrandose en perfecto funcionamiento</t>
  </si>
  <si>
    <t>Revisión reporte premios leidos con cartera</t>
  </si>
  <si>
    <t>El auxiliar de la unidad de lotería termina de leer todos los premios y emite un reporte, el cual consolida la totalidad de premios reconocidos al distribuidor. Con este reporte realiza una revisión conjunta con el profesional de cartera con el fin de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</si>
  <si>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los criterios del profesional de cartera.
Si se encuentra diferencias en los codigos (de los distribuidores) aplicados a los premios se debe realizar los ajustes respectivos por parte del auxiliar de la unidad de lotería.</t>
  </si>
  <si>
    <t>Reporte resumen de relaciones de premios leidos</t>
  </si>
  <si>
    <t>Auxiliar de la Unidad de Lotería
Profesional de cartera</t>
  </si>
  <si>
    <t>Realizar la revisión reporte premios leidos con cartera</t>
  </si>
  <si>
    <t xml:space="preserve">semanalmente se realiza la revisión de premios leídos por parte de la Unidad de Loterías con el área de Cartera, esto se realiza antes de realizar la verificaión de los premios, toda vez que con esta reunión se determina a qué sorteo se realizará el abono de los premios leídos por la Unidad de Lotería. Dicha revisión se realiza sobre el consolidado de lectura de premios descargado del sistema, para lo cual tanto el área de cartera como el auxiliar de Unidad de Lotería firman el informe. En caso en que se necesite realizar el cambio del sorteo abonado, el Auxiliar adminisytrativo realiza el cambio anes de pasar al Jefe de la Unidad para verificación. </t>
  </si>
  <si>
    <t>Validación y cargue al sistema financiero y contable de los premios</t>
  </si>
  <si>
    <r>
      <t>El jefe de la unidad de loterias diariamente</t>
    </r>
    <r>
      <rPr>
        <sz val="10"/>
        <color rgb="FFFF0000"/>
        <rFont val="Calibri"/>
        <family val="2"/>
        <scheme val="minor"/>
      </rPr>
      <t xml:space="preserve"> </t>
    </r>
    <r>
      <rPr>
        <sz val="10"/>
        <color theme="1"/>
        <rFont val="Calibri"/>
        <family val="2"/>
        <scheme val="minor"/>
      </rPr>
      <t xml:space="preserve"> debe revisar que las diferencias presentadas se encuentren justificadas en el reporte respectivo (Reporte resumen de relaciones de premios leidos). Si todo está correcto procede a validar y cargar en el sistema los premios. </t>
    </r>
  </si>
  <si>
    <t>Si existe una diferencia sin justificación el auxiliar de la unidad de loteria debe revisa el respectivo ajuste.</t>
  </si>
  <si>
    <t>Reporte resumen de relaciones de premios leidos
Procesado</t>
  </si>
  <si>
    <t>Jefe Unidad Lotería</t>
  </si>
  <si>
    <t>Realizar reporte resumen de relaciones de premios leidos</t>
  </si>
  <si>
    <t xml:space="preserve">Semanalmente se realiza la verificación de los premios, una vez se realiza la verificación con el área de Cartera, el jefe de la Unidad de Loterías verifica que los valores reportados en las planillas correspondan a los valores leídos, en caso en que se presenten diferencias, se verifica el motivo de la misma: Falta de fracciones, premios más liquidados, fracciones de más entre otros, se verifica cada una de las diferencias y en caso de ser necesario se informa al distribuidor para corrección y/o para cobro. </t>
  </si>
  <si>
    <t>Controles físicos de seguridad</t>
  </si>
  <si>
    <t>Existe un CCTV para el ingreso a la loteria y 4 cámaras más para la Unidad de Loterías.
Existe control de acceso (control biométrico) en las instalaciones físicas de la unidad de loterias para el personal que ingresa.</t>
  </si>
  <si>
    <t>Automático</t>
  </si>
  <si>
    <t>No existen lineamientos y políticas para el control de CCTV y la manera de solicitar copias para verificar</t>
  </si>
  <si>
    <t>Permanente</t>
  </si>
  <si>
    <t>Disco duro del CCTV</t>
  </si>
  <si>
    <t>Jefe Unidad de Recursos Físicos</t>
  </si>
  <si>
    <t>Definir y documentar los lineamientos sobre el uso, disposición y revisión del CCTV sobre el área protegida de unidad de lotería y el control de acceso del personal. Incluir en el protocolo que si se necesita dejar grabado algun tiempo especial se debe guardar copia.</t>
  </si>
  <si>
    <t>se registran con huella biometrica  a los funcionarios que hacen parte de la Unidad de Loterias, de igualmente se inhabilitan del ingreso a la unidad a los funcionarios que ya no hacen parte de la misma, el manejo de las grabaciones y control de camaras lo realiza la unidad de recursos fisicos.</t>
  </si>
  <si>
    <t>Se Actualiza cada vez que se requiera, la huella de un funcionario por traslado a la unidad, se reitera que la puerta de ingreso al area de lectura de premios debe permanecer cerrada y solo debe ingresar funcionarios autorizados con huella.</t>
  </si>
  <si>
    <t>1. Desactualización del plan de contingencia del proceso del sorteo.
2. Fallas tecnológicas de las plataformas que intervienen.
3. Fallas técnicas de los equipos utilizados.</t>
  </si>
  <si>
    <t>RG-10</t>
  </si>
  <si>
    <t>Posibilidad de afectación económica y reputacional por ocurrencia de fallas en la realización del sorteo</t>
  </si>
  <si>
    <t>Mantenimiento preventivo y correctivo de los equipos para la realización del sorteo</t>
  </si>
  <si>
    <t>Existe un firma especializada en equipos para realización de sorteos que se encarga de efectuar mantenimiento preventivo de manera semanal (todos los jueves a las 12:30 M) a todos los equipos involucrados en el sorteo a realizar. Las actividades de mantenimiento se realizan de acuerdo a la lista de chequeo diseñada para los equipos por parte de la empresa especializada. Una vez realizado el mantenimiento se deben realizar 10 pruebas con la cantidad de balotas exactas que se utilizan en el sorteo oficial. Estas pruebas de funcionamiento deben ser filmadas por la empresa contratada para latransmisión en vivo por televisión del sorteo.</t>
  </si>
  <si>
    <t>Si en la realización del mantenieminto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t>
  </si>
  <si>
    <t>Procedimiento revisión y mantenimiento de equipos de sorteo PRO-410-237
Lista de chequeo del tercero especializado
Contrato de Mantenimeinto debidamente legalizado</t>
  </si>
  <si>
    <t>Acta de mantenimiento semanal
Informe de mantenimeinto semanal
CD del registro filmico de las pruebas y mantenieminto</t>
  </si>
  <si>
    <t>Técnico especializado de la empresa contratada
Jefe Unidad Loterias y/o delegado</t>
  </si>
  <si>
    <t>Realizar actualización y aprobación al Plan de contingencia de Loteria. Periodicidad cada 6 meses o cuando una situación especial amerite su revisión.</t>
  </si>
  <si>
    <t>Jefe Unidad de Lotería</t>
  </si>
  <si>
    <t>Plande contingencia</t>
  </si>
  <si>
    <t xml:space="preserve">Control: Todos los jueves en horas de la mañana y mediante cuadro de turnos elaborado por la jefe de Unidad, esta designado un funcionario para asistir como delegado de la Loteria al mantenimiento de los equipos del sorteo, se cuentan con dos baloteras, una principal y una de contingencia, este mantenimiento tambien es acompañado por un delegado de la Secretaria de Gobierno y mensualmente por funcionario designado por la Oficina de Control Interno. 
Plan de Acción: El día 14 de Febrero se realizó la actualización del Plan de Contingencia relacinado con la ejecuión de los sorteos de la Lotería de Bogotá; el mismo fue revisado por Subgenrecia, Oficina de Sistemas, Unidad de Loterías, Unidad de recursos Fisicos. </t>
  </si>
  <si>
    <t xml:space="preserve">Se sigue realizando todos los jueves en horas de la mañana y mediante cuadro de turnos elaborado por la jefe de Unidad, esta designado un funcionario para asistir como delegado de la Loteria al mantenimiento de los equipos de baloteras del sorteo, se cuentan con dos baloteras, una principal y una de contingencia, este mantenimiento tambien es acompañado por un delegado de la Secretaria de Gobierno y mensualmente por funcionario designado por la Oficina de Control Interno. 
 </t>
  </si>
  <si>
    <t>Transmisión del sorteo</t>
  </si>
  <si>
    <t>Existe un proveedor permanente que se encarga de producir, grabar y emitir por televisión el sorteo semanal de la Lotería.</t>
  </si>
  <si>
    <t>El proveedor de la transmisión del sorteo debe tener un plan de contingencia debidamente diseñado y aprobado que permita respaladar la realización del sorteo.</t>
  </si>
  <si>
    <t>Procedimiento de realización del sorteo PRO-410-204
Contrato de transmisión del sorteo</t>
  </si>
  <si>
    <t>CD con la grabación del sorteo
Registro filmico a través de plataforma digital</t>
  </si>
  <si>
    <t>Proveedor asiganado
Jefe Unidad Loterias y/o delegado</t>
  </si>
  <si>
    <t>Socializar y capacitar en el plan de contingencia</t>
  </si>
  <si>
    <t>Lista de asistencia
Material de difusión</t>
  </si>
  <si>
    <t xml:space="preserve">Contro: Actualmente la realizacion de los sorteos de la Loteria de Bogota se efectúan en las instalacion de NTC en el centro comercial Dorado Plaza, para lo cual la empresa mediante la invitación privada No. 03 de 2021 presenta el plan de contingencia del canal. 
Plan de Acción: El día 15 de febrero de 2022 se realiza el envío del Plan de Contingencia a la Contraloría General. </t>
  </si>
  <si>
    <t>Actualmente se cuenta con el plan de contingencias actualizado, para la realizacion de los sorteos en las instalaciones de NTC, centro comercial dorado plaza y trasmitidos por el canal 1.</t>
  </si>
  <si>
    <t>Existe un plan de contingencia que identifica fallas y problemáticas de los temas centrales a la hora de efectuar el sorteo de la Lotería los temas centrales son: 1. sistemas, 2. fluido eléctrico, 3. funcionarios, 4. parte operativa y técnica y 5. Otras contingencias. Para cada problemática existe un procedimeinto de contingencia.
Nota: Sin embargo no existen linemientos claros sobre cada cuando se debe realizar la revisión y actialización del plan, de cuales son los mecanismos formales de revisión, aprobación y difusión, la decisiòn sobre ejercicios de pruebas para verificar la efectividad de ciertas contingencias, cuales son los responsables concretos de cada contingencia.</t>
  </si>
  <si>
    <t>Cada falla o problemática detectada que pueda afectar la realización del sorteo tiene una contingencia descrita para efectuar.</t>
  </si>
  <si>
    <t xml:space="preserve">Plan de contingencia vigente
</t>
  </si>
  <si>
    <t>Cada vez que se materialice cada una de las fallas o problemáticas identificadas en el Plan</t>
  </si>
  <si>
    <t>No existe un registro oficial sobre el uso de contingencias.</t>
  </si>
  <si>
    <t>Jefe Unidad Loterías</t>
  </si>
  <si>
    <t>Definir y documentar los lineamientos que definen la manera en que se revisa y actualiza el plan de contingencia en la Lotería</t>
  </si>
  <si>
    <t>Documento metodológico</t>
  </si>
  <si>
    <t>El plan de contingencias se encuentra actualizado al 2022, se tiene una presentacion en Power Point y en fisico, donde se tienen en cuenta las posibles contingencias y soluciones inmediatas para el buen desarrollo del sorteo de la Loteria de Bogota.</t>
  </si>
  <si>
    <t>Continuamente se esta dando a conocer las contingencias que se puedan presentar y las soluciones inmediatas a las mismas a los funcionarios que hacen parte de la realizacion de los sorteos.</t>
  </si>
  <si>
    <t>Acceso restringido a la boveda donde se custodia los equipos del sorteo</t>
  </si>
  <si>
    <t>Cada vez que se da inicio a la realización del sorteo el delegado de la secretaria de gobierno debe dar apertura de la bóveda de seguridad y así dar inicio al protocolo del sorteo de la Lotería de Bogotá.
El Delegado de la Gerencia debe confirmar que el número de los sellos que se encuentran en urna y bóveda corresponda a los registrados en el mantenimiento previo al sorteo, El  delegado de Gobierno debe entregar al delegado de Gerencia los sellos que se retiran de la urna, bóveda y maletines para ser destruidos posteriormente.</t>
  </si>
  <si>
    <t>No está definido que sucede si los sellos de seguridad no cumplen con los requisitos.</t>
  </si>
  <si>
    <t>Procedimiento realización sorteo Lotería PRO-410-204</t>
  </si>
  <si>
    <t>Cada sorteo</t>
  </si>
  <si>
    <t>Delegado de la secretaria de Gobierno del Distrito</t>
  </si>
  <si>
    <t>Acto administrativo</t>
  </si>
  <si>
    <t>1. Control inadecuado de los premios que llegan a la Lotería para ser leídos</t>
  </si>
  <si>
    <t>RG-11</t>
  </si>
  <si>
    <t>Posibilidad de afectación económica y reputacional por pérdida de billetería al llegar a la Lotería para lectura de premios</t>
  </si>
  <si>
    <t>1. Diferencias en cartera
2. Investigaciones disciplinarias y judiciales
3. Radicación de PQRSD por parte de los distribuidores
4. Pago doble de billetería</t>
  </si>
  <si>
    <t>La periodicidad se estableció en diario con un nivel de ocurrencia de 1%, toda vez que la Unidad de Loterías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</si>
  <si>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Recepción de la billetería</t>
  </si>
  <si>
    <t>La recepción de la billetería tiene un responsable, quien debe diligenciar el formato correspondiente y una vez que el mismo sea entregado para radicación y lectura de premios debe ser firmado por la persona que recibe; dicha recepción de billetería se realiza semanalmente los miércoles y jueves.</t>
  </si>
  <si>
    <t>Procedimiento Validación y lectura de premios promocionales PRO-410-206</t>
  </si>
  <si>
    <t>Semanalmente</t>
  </si>
  <si>
    <t>Formato Recibo de premios a distribuidores FRO-410-30</t>
  </si>
  <si>
    <t>Contratista y auxiliar administrativo</t>
  </si>
  <si>
    <t>El recibo de premios en la unidad de loterias por parte de la distribuidora Thomas Grec son los dias miercoles, jueves y viernes, premios que son debidamente verificados por el responsable de la unidad y registrados en el formato correspondiente, donde paso seguido se distribullen a los responsables del area de la lectura y verificacion del valor declarado en premios frente al valor registrado por la lectura del aplicatvo,</t>
  </si>
  <si>
    <t>Acceso y resguardo de billetería</t>
  </si>
  <si>
    <t>La Unidad de Loterías cuenta con una puerta de seguridad la cual tiene acceso biométrico; así, la entrada a la Unidad de Loterías se encuentra restringida. De igual modo, se cuenta con cámaras de seguridad, que monitorean la Unidad 24 horas. 
Adicionalmente se cuenta con una caja fuerte para el resguardo de los billetes con premios mayores.</t>
  </si>
  <si>
    <t>Los visitantes a la Unidad de Loterías deben contar con acompañamiento por parte del personal de la Unidad, todo el tiempo en que estén en la Oficina de la Unidad.</t>
  </si>
  <si>
    <t>Cada vez que llegue un visitante a la Unidad de Loterías</t>
  </si>
  <si>
    <t>Inspección de la Unidad de Loterías</t>
  </si>
  <si>
    <t>Equipo de la Unidad de Loterías</t>
  </si>
  <si>
    <t>Socializar al equipo de trabajo de la Unidad de Loterías que la entrada está restringida a personal externo.</t>
  </si>
  <si>
    <t>Soporte de socialización</t>
  </si>
  <si>
    <t>Esta puerta de abceso especificamente donde se realiza la recepcion y lectura de premios y cargue de los mismos, se mantiene por disposisciones de seguridad debidamente cerrada y solo pueden ingresar los funcionarios autorizados.</t>
  </si>
  <si>
    <t>Se Actualiza cada vez que se requiera, la huella de un funcionario por traslado a la unidad, se reitera que la puerta de ingreso al area de lectura de premios debe permanecer cerrada y solo debe ingresar funcionarios autorizados con huella, cada funcionario responsable de la lectura de premios maneja con eficiencia, eficacia y responsabilidad la recepcion de los mismos.</t>
  </si>
  <si>
    <t>1. Despachos de billetería a distribuidores con incumplimiento de pago de acuerdo a los lineamientos de pago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</si>
  <si>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RG-12</t>
  </si>
  <si>
    <t>Posibilidad de afectación económica y reputacional por incremento de la cartera vencida, de Distribuidores.</t>
  </si>
  <si>
    <t>1. Aumento de rentención en el despacho de la billetería (Menos días de venta).
2. Desgaste administrativo (cobros jurídicos)
3. Disminución del flujo de caja
4. Afecta indicadores financieros de desempeño
5. Hallazgos de entes de control</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</si>
  <si>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</si>
  <si>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Retención de distribuidores</t>
  </si>
  <si>
    <t>Todos los lunes (semanalmente) el Profesional de cartera debe revisar en el aplicativo comercial cada uno de los estados de cuenta de los distribuidores y se retienen los que no hayan pagado 2 sorteos atrás, así mismo debe revisar el estado de vigencia de las polizas de cada distribuidor y revisar el cruce de relación de premios reconocidos y así debe identificar que distribuidores estan en mora o con incumplimientos de requisitos para el despacho y elabora memorando con una relación de los distribuidores a ser retenidos para la firma del jefe de unidad financiera. El jefe de la unidad financiera corrobora la información de retenidos en el aplicativo, y se envia por Email dicho memorando al Jefe  y auxiliar de  la Unidad de Loterías.</t>
  </si>
  <si>
    <t>Retener los morosos y con incumplimiento de garantías.
no autorizar el despacho de billeteria del proximo sorteo</t>
  </si>
  <si>
    <t>Procedimiento gestión de cartera PRO.310.244 DEFINIR EL  PROCEDIMIENTO</t>
  </si>
  <si>
    <t>Memorando de retenidos</t>
  </si>
  <si>
    <t>Profesional de cartera
Jefe de Unidad Financiera y Contable</t>
  </si>
  <si>
    <t>Se elaboró semanalmente cuadro de retención y se informó a la Unidad de Lotería para lo pertinente</t>
  </si>
  <si>
    <t>Se envia semanal mente or correo la retencion.</t>
  </si>
  <si>
    <t>Cargue de consignaciones</t>
  </si>
  <si>
    <t>Diariamente el o la  tesorero (a)  debe descargar los archivos de recaudo del portal de cada banco, estos archivos son remitidos vía correo electrónico al responsable encargado de cargar las consiganciones en  el aplicativo interno, con el fin de evidenciar qué distribuidores pagaron los o el sorteo para así autorizar el despacho.</t>
  </si>
  <si>
    <t>Cuando los códigos del distribuidor  son incorrectos, no se autoriza el despacho, hasta que se identifique el distribuidor que realizó efectivamente el pago.</t>
  </si>
  <si>
    <t>Procedimiento gestión de cartera PRO.310.244</t>
  </si>
  <si>
    <t>Base de datos del aplicativo
Registro de cargue en el aplicativo</t>
  </si>
  <si>
    <t>Tesorero(a)
Profesional o auxiliar de cartera</t>
  </si>
  <si>
    <t xml:space="preserve">Ajuste en procedimiento de cobro coactivo, teniendo en cuenta que no toda la cartera entra a cobro coactivo. </t>
  </si>
  <si>
    <t>Secretaria General - Unidad Financiera y Contable.</t>
  </si>
  <si>
    <t>Se revisó el procedimiento</t>
  </si>
  <si>
    <t>No es necesario la actualización del procedimiento. Se ajustó el procedimiento de cobro persuasivo</t>
  </si>
  <si>
    <t>https://loteriadbogota.sharepoint.com/:b:/s/SorportessobrconciliacionesdeUnidadFinanciera/EWVglXzCrjlKud7ei-YhNJIBfLVu6ZxcHOA2xH9dDHN0dg?e=brzDWW</t>
  </si>
  <si>
    <t>Seguimiento de cobro persuasivo por parte de cartera.</t>
  </si>
  <si>
    <t>Con los distribuidores retenidos diariamente el funcionario encargado de cartera debe llamar a dichos distribuidores para gestionar el pago y el envío del respectivo comprobante, una vez se recibe, se procede a autorizar el despacho mediante memorando dirigido a la Unidad de Loterías, de lo contrario continúa retenido.</t>
  </si>
  <si>
    <t>Si la mora persiste se debe reportear a la secretaria general para dar inicio de cobro.
Se debe realizar un procedimiento para la cartera en general diferente a Ditribuidores-</t>
  </si>
  <si>
    <t>Correo electrónico del cobro persuasivo
Memorando interno de activación de cobro coactivo</t>
  </si>
  <si>
    <t>Realizar un procedimiento de cartera para toda la entidad, no solo de distribuidores.</t>
  </si>
  <si>
    <t>se revisaron los procedimeintos de Gestión de recaudo, cobro persuasivo y cobro coactivo</t>
  </si>
  <si>
    <t>No se considera pertinente unificar los procedimientos, se ajustaron los procedimientos de Gestión de recaudo y cobro persuasivo. CIGYD abril 01 de 2022.</t>
  </si>
  <si>
    <t>El auxiliar de la unidad de lotería termina de leer todos los premios y emite un reporte, el cual consolida la totalidad de premios reconocidos al distribuidor. Con este reporte realiza una revisión conjunta con el responsable asignado de cartera con el fin de comparar los premios renocidos vs las autoliquidaciones de cada distribuidor y su estado de cartera. Periodicidad diaria</t>
  </si>
  <si>
    <t>Si se encuentra diferencias en el sorteo al cual se le reconocieron los premios el auxiliar de la unidad de lotería debe ajustar el reporte de lectura de premios conforme a los criterios establecidos.
Si se encuentra diferencias en los codigos (de los distribuidores) aplicados a los premios se debe realizar los ajustes respectivos por parte del auxiliar de la unidad de lotería.</t>
  </si>
  <si>
    <t xml:space="preserve">Procedimiento Lectura de premios PRO410-206-9
</t>
  </si>
  <si>
    <t xml:space="preserve">Auxiliar de la Unidad de Lotería
Profesional de cartera
</t>
  </si>
  <si>
    <t>acto administrativo</t>
  </si>
  <si>
    <t>Se efectuaron revisiones semanales entre el auxiliar de loterías y el profesional de cartera en relación con los premios leidos.</t>
  </si>
  <si>
    <t>1. Falta de identificación (conciliación) de la consignación. 
2. Inconsistencias en la parametrización del sistema.
3. Errores en la aplicación de premios y promocionales.
4. Cargue erroneo de una consignación.</t>
  </si>
  <si>
    <t>RG-13</t>
  </si>
  <si>
    <t>Posibilidad de afectación económica y reputacional por contar con estados de cuenta incorrectos</t>
  </si>
  <si>
    <t>1. Desgaste administrativo (Identificación, análisis y ajuste).
2. Retención indebida a distribuidores.
3. Afectación de los estados financieros con información incompleta</t>
  </si>
  <si>
    <t>La periodicidad se estableció en semanal con un 100% de probabilidad de ocurrencia.
Una afectación económica leve, debido a que es menor al 1% del patrimonio de la Lotería de Bogotá, y reputacional menor, debido a que afecta la imagen de la entidad ante proveedores.</t>
  </si>
  <si>
    <t xml:space="preserve">Cargue de consignaciones en el aplicativo interno de cartera </t>
  </si>
  <si>
    <t>Diariamente el o la  tesorero (a)  debe descargar los archivos de recaudo del portal de cada banco, estos archivos son remitidos vía correo electrónico al responsable encargado de cargar las consiganciones en  el aplicativo interno de cartera, con el fin de evidenciar los distribuidores que pagaron los o el sorteo para así autorizar el despacho.</t>
  </si>
  <si>
    <t>Identificar las desviaciones 
ajustar los codigos incorrectos</t>
  </si>
  <si>
    <t>Jefe Unidad Financiera y Contable.
Auxiliar Unidad Financiera y Contable</t>
  </si>
  <si>
    <t>Diariamente se verifica la informacion, y se envia al distribuidor  una recomendacion de como en enviar y referenciar las consignaciones pertinentes , tambien se recuerda mensualmente a traves de las reuniones con los distribuidores.</t>
  </si>
  <si>
    <t>Diariamente se recibieron de la tesorería los reportes de los bancos, las mismas fueron registradas en el aplicativo.</t>
  </si>
  <si>
    <t>https://loteriadbogota.sharepoint.com/:f:/s/CARPETASCOMPARTIDAS/Ev9oyuJ242hAv_e7dK34bOQBmsVwRHliK73nS3ZZqJxcdQ?e=6aDIVC</t>
  </si>
  <si>
    <t>El auxiliar de la unidad de lotería termina de leer todos los premios y emite un reporte, el cual consolida la totalidad de premios reconocidos al distribuidor. Con este reporte realiza una revisión conjunta con el responsable asignado de cartera con el fin de revisar y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</si>
  <si>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la revisión y documentación verificada.
Si se encuentra diferencias en los codigos (de los distribuidores) aplicados a los premios se debe realizar los ajustes respectivos de acuerdo al análisis que aporta la documentación (liquidación, planilla de premios, premios, y reconteo de billetería)</t>
  </si>
  <si>
    <t xml:space="preserve">Procedimiento Lectura de premios 410-206-10
</t>
  </si>
  <si>
    <t>Semanal 
(Hasta tres veces a la semana)</t>
  </si>
  <si>
    <t>Reporte resumen de relaciones de premios leidos
Planillas de premios</t>
  </si>
  <si>
    <t>Realizar conciliaciones semanales del cargue de los premios y promocionales; las diferencias o falta documentacion se le pide al Distribuidor la aclaracion de la diferencias a traves de correo</t>
  </si>
  <si>
    <t xml:space="preserve">Plataforma  </t>
  </si>
  <si>
    <t>1. Falta de controles en el seguimiento, consignaciones y acuerdos de pago.</t>
  </si>
  <si>
    <t>RG-14</t>
  </si>
  <si>
    <t>Posibilidad de afectación económica y reputacional por incremento de cartera de distribuidores</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</si>
  <si>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</si>
  <si>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podría sobrepasar el 1% del patrimonio de la Lotería de Bogotá</t>
  </si>
  <si>
    <t>Elaboración de conciliaciones</t>
  </si>
  <si>
    <t>El responsable de la Unidad Financiera mensualmente elabora las conciliaciones, y la tesorería envía los archivos diariamente para la carga de las conciliaciones.</t>
  </si>
  <si>
    <t>En caso de encontrarse consignaciones sin registrar se procede a ubicar el distribuidor que efectuó el pago y se carga la consignación</t>
  </si>
  <si>
    <t>Procedimiento Conciliación bancaria PRO-310-252</t>
  </si>
  <si>
    <t>Elaboración de conciliaciones Mensual
Carga diaria</t>
  </si>
  <si>
    <t>Conciliación realizada</t>
  </si>
  <si>
    <t>Responsable asignado de la Unidad Financiera y Contable.</t>
  </si>
  <si>
    <t>Elaborar conciliaciones, verificar  si hay transcciones por conciliar.</t>
  </si>
  <si>
    <t>Se realizaron las conciliaciones bancarias de los meses de enero y febrero</t>
  </si>
  <si>
    <t>Se realizaron las conciliaciones bancarias de los meses de marzo y abril</t>
  </si>
  <si>
    <t>https://loteriadbogota.sharepoint.com/:f:/s/CARPETASCOMPARTIDAS/EuVed3sgimVLhMlTLM_ESrYBd60-8im1ECmTypxo0dObjA?e=aE04bt</t>
  </si>
  <si>
    <t>Ejecución de filtros para despacho de producto a distribuidores</t>
  </si>
  <si>
    <t>Se ejecuta un filtro desde Cartera para despachar el producto a los distribuidores, y posteriormente en Unidad de Loterías, verificando las pólizas.</t>
  </si>
  <si>
    <t>En caso de identificar anomalías en el filtro realizado por Cartera, se reitera la solicitud de consignación al disstribuidor o constancia de pago.
Si el distribuidor no cuenta con póliza y/o respaldo aceptado por la Lotería de Bogotá, se retiene el despacho al distribuidor, hasta que realice la subsanación.</t>
  </si>
  <si>
    <t>Procedimiento Gestión de cartera</t>
  </si>
  <si>
    <t>Diariamente
(Lunes a miércoles)</t>
  </si>
  <si>
    <t>Retención de billetería
Despacho  de billetería</t>
  </si>
  <si>
    <t>Realizar los documentos de:
Retención de billetería
Despacho  de billetería</t>
  </si>
  <si>
    <t xml:space="preserve">Se  consolida los soportes sobre las retencion y despacho de billeterias </t>
  </si>
  <si>
    <t xml:space="preserve">Se consolida  los soportes sobre la retencio y despacho de billeterias </t>
  </si>
  <si>
    <t>https://loteriadbogota.sharepoint.com/:f:/s/CARPETASCOMPARTIDAS/Ekcylsv9ziZBswVSUn6-YQ4ByJrkrwgS2up9eNhWHtaPwA?e=HljScs</t>
  </si>
  <si>
    <t>División de funciones entre análisis de cartera y registro de consignaciones</t>
  </si>
  <si>
    <t>El profesional de cartera es distinto al responsable de registro de conciliaciones, evitando concentración de poder y funciones en un mismo funcionario</t>
  </si>
  <si>
    <t xml:space="preserve">En caso de  encontrar Retrasos en los acuerdos de pago de los distribuidores, se  realiza la retencion correpondiente al sorteo ordinario que esta jugando en ese momento, y se realiza la llamada correspondiente junto el correo en donde se informar el pago atrasado . </t>
  </si>
  <si>
    <t>https://loteriadbogota.sharepoint.com/sites/SorportessobrconciliacionesdeUnidadFinanciera?e=1%3Ab0cd59746df64b368afaad8471b15777&amp;CT=1650905217760&amp;OR=OWA-NT&amp;CID=1349a2b7-3671-f05e-2b0f-46342c81ea17</t>
  </si>
  <si>
    <t xml:space="preserve">Documentacion en excel y la concilaicion que hace  la oficina de cartera junto area comercial encargado de realizar.  correos infor5mado la situacion a los distribuidores </t>
  </si>
  <si>
    <t>Profesional de Cartera
Responsable de registro de consignaciones</t>
  </si>
  <si>
    <t>Realizar la conciliaciones con la persona encargada o que la Secretaria General y/o la unidad financiera y contables, de manera quincenal  para revizar los acuerdo de pago</t>
  </si>
  <si>
    <t xml:space="preserve">El personal elejido por la secretaria General y/o </t>
  </si>
  <si>
    <t xml:space="preserve">Archivo de excel . conciliaciones de acuerdos de pago                                   Correos </t>
  </si>
  <si>
    <t xml:space="preserve"> Se ha reportado por lo distribuidores de CORDO, se adjuntan lo correo en el link : https://loteriadbogota.sharepoint.com/sites/SorportessobrconciliacionesdeUnidadFinanciera?e=1%3Ab0cd59746df64b368afaad8471b15777&amp;CT=1650905217760&amp;OR=OWA-NT&amp;CID=1349a2b7-3671-f05e-2b0f-46342c81ea17</t>
  </si>
  <si>
    <t>https://loteriadbogota-my.sharepoint.com/:u:/g/personal/paula_forero_loteriadebogota_com/EUZZNJkgBnNCrCq7EOMFa_kBEFobK0t6zfZK3r97YFN-nA?e=B9Kzxi</t>
  </si>
  <si>
    <t>1. No pago de la multa impuesta por la entidad.</t>
  </si>
  <si>
    <t>RG-15</t>
  </si>
  <si>
    <t>Posibilidad de afectación económica por incremento de cartera por imposición de multas por rifas y juegos promocionales.</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</si>
  <si>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</si>
  <si>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</si>
  <si>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Aplicación de instrumentos de cobro persuasivo y coactivo.</t>
  </si>
  <si>
    <t>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</si>
  <si>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En caso de no prosperar el cobro persuasivo, se dará inicio al cobro coactivo.</t>
  </si>
  <si>
    <t>Procedimiento Cobro coactivo PRO-103-229
Procedimiento Cobro persuasivo PRO-103-386</t>
  </si>
  <si>
    <t>Cada vez que se requiera utilizar instrumentos de cobro persuasivo y coactivo</t>
  </si>
  <si>
    <t>Acto administrativo ejecutoriado. Oficios, llamadas, correo electrónico, entre otros.</t>
  </si>
  <si>
    <t xml:space="preserve">Profesional del àrea de cartera-  Unidad financiera y contable- y el profesional designado por Secretaría General. Jefe de unidad financiera y contable </t>
  </si>
  <si>
    <t>Presentar soportes de cobro persuasivo o coactivo</t>
  </si>
  <si>
    <t>Profesional designado por Secretaría General o Jefe de la Unidad Financiera y Contable</t>
  </si>
  <si>
    <t>Soportes de cobro persuasivo o coactivo</t>
  </si>
  <si>
    <t xml:space="preserve">Primerbimestre  no se ha presentado  ningun distribuidr que cumpla con los requisitos  para entarara a cobro juridico </t>
  </si>
  <si>
    <t xml:space="preserve">se adjunta el excen en donde se informa y se revizar la informacion y las llamadas que se ha realizado por sorteos del mes de abril se adjunta es reporte de llamadas </t>
  </si>
  <si>
    <t>https://loteriadbogota-my.sharepoint.com/:x:/g/personal/paula_forero_loteriadebogota_com/ESfTCyZnDZdGh2Dv38IyXVMBz6Nc3Z6I7jJQLbj7KBZgQA?e=7z20Cq</t>
  </si>
  <si>
    <t>Hacer seguimiento en casos de acuerdos de pago.</t>
  </si>
  <si>
    <t>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</si>
  <si>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Si se incumple se continúa con el trámite coactivo.</t>
  </si>
  <si>
    <t>Cada vez que se suscriban acuerdos de pago</t>
  </si>
  <si>
    <t>Acto administrativo ejecutoriado. Acuerdo de pago. Soportes de pago. Correos electrónicos.</t>
  </si>
  <si>
    <t xml:space="preserve">Profesional del área de Cartera-  Unidad Financiera y Contable- y el profesional designado por Secretaría General. Jefe de unidad financiera y contable </t>
  </si>
  <si>
    <t>Presentar soportes de seguimiento a pagos</t>
  </si>
  <si>
    <t>Soportes de seguimiento a pagos</t>
  </si>
  <si>
    <t xml:space="preserve">Los soportes existe de forma fisica no es posisble tener  de forma virtual  la informacion es bastante amplia </t>
  </si>
  <si>
    <t>n/a</t>
  </si>
  <si>
    <t>1. Oportunidad y razonalización de la situación por parte del profesional de Cartera
2. Ofrecimiento de retribución económica para despacho sin cumplimiento de requisitos
3. Falta de ética profesional del profesional de cartera</t>
  </si>
  <si>
    <t>RC-05</t>
  </si>
  <si>
    <t>Posibilidad de afectación económica y reputacional por despacho a distribuidores sin cumplimiento de requisitos con el fin de beneficio propio o de terceros</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</si>
  <si>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</si>
  <si>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</si>
  <si>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Aplicación de conciliaciones permanentes</t>
  </si>
  <si>
    <t xml:space="preserve">Cada 15 días, se realizan conciliaciones de recaudos, para identificar montos mayores a 10 millones para verificar que no existan recaudos que no se hayan identificado.
Al final de cada mes, se realiza una conciliación final, dicha conciliación la realiza el profesional de Contabilidad, cruzando la información reportada en el banco y la información de la Unidad Financiera.
De igual modo se realiza una conciliación semanal sobre los premios, entre el profesional de Cartera y el auxiliar de la Unidad de Loterías. SE  VA DISCRIMINAR LOS TRES CONTROLES EN LINEAS DE CONTROL DIFERENTES </t>
  </si>
  <si>
    <t>En caso de que los valores de las conciliaciones no concuerdan, se realizan los ajustes correspondientes con las áreas responsables.</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</si>
  <si>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</si>
  <si>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</si>
  <si>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</si>
  <si>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</si>
  <si>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</si>
  <si>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</si>
  <si>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1. Transferencias por fuera de los terminos legales
2. Información incompleta entregada por parte del concesionario en el momento de las visitas de fiscalización
3. Falta cumplimiento, alcance y profundidad de los controles de fiscalización
4. Insuficiencia y/o falta de competencia en el personal involucrado para ejercer los controles de inspección y fiscalización.</t>
  </si>
  <si>
    <t>RG-16</t>
  </si>
  <si>
    <t>Posibilidad de afectación económica y reputacional por incumplimiento de las obligaciones del concesionario de apuestas permanentes o chance durante la ejecución del contrato de concesión.</t>
  </si>
  <si>
    <t>1. Liquidación anticipada del contrato
2. Procesos sancionatorios 
3. Hallazgos de entes de control con incidencia fiscal, disciplinaria y penal
4. Disminución recursos para la salud</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</si>
  <si>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</si>
  <si>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Actividades de fiscalización e inspección al concesionario</t>
  </si>
  <si>
    <t>La Lotería de Bogotá realizará trimestralmente las visitas de fiscalización y de manera aleatoria visitas de inspección a puntos de venta al concesionario de apuestas permanentes.
En estas visitas se debe verificar en sitio cada una de las obligaciones contractuales (definidas en el contrato y sus anexos) con el fin de determinar el cumplimiento de dichas obligaciones.
El equipo asignado está en la obligación y autoridad de solicitar los soportes respectivos, y la de inspeccionar visualmente cada aspecto.
El grupo institucional de la Lotería de Bogotá verifica el cumplimiento de obligaciones del anexo técnico</t>
  </si>
  <si>
    <t>Si existen incumplimientos o desviaciones se debe requerir al concesionario con el fin de aclarar o subsanar la situación.
Si el problema persiste se debe iniciar debido proceso.</t>
  </si>
  <si>
    <t>Procedimiento control y seguimiento al juego Apuestas Permanentes o Chance PRO-420-194-9</t>
  </si>
  <si>
    <t>Trimestral
Visita a punto de ventas es aleatorio</t>
  </si>
  <si>
    <t>Acta de visita administrativa
Informe de visita correspondiente.
Informe de fiscalización del trimestre correspondiente.
Oficio de requerimiento si lo hubiese, así como respuesta por parte del concesionario.</t>
  </si>
  <si>
    <t>Profesionales de la Unidad de Apuestas
Área de Sistemas</t>
  </si>
  <si>
    <t>Verificar pago de premios en poder del público, premios pagados y premios caducos, con sus respectivos controles.
Iniciar gestión para realizar convenio interadministrativo, con la  Registraduría Nacional.
Mecanismo de visita periódico a la fuente de los soportes de pago de premios, esta se programará en caso de existir dudas en los tiquetes y/o soportes de ganadores mediante el aplicativo.</t>
  </si>
  <si>
    <t>Subgerente General
Unidad de Apuestas permanentes</t>
  </si>
  <si>
    <t xml:space="preserve">a. Para el último cuatrimestre del contrato 068 del 2016 (Oct,Nov,Dic, ene y 1,2,3 de febrero) se realizó la fiscalización al concesionario del juego de apuestas permanentes o chance se solicitó listado de los premios pagados dentro de cada periodo, y una vez recibida esta información se solicita al azar los soportes de pago de premios para cada mes, dejando en el informe de fiscalización las conclusiones a que haya lugar.
Así mismo, el concesionario reporta en línea y tiempo real a la plataforma de auditoria Chanseguro el detalle de premios causados, premios pagados y premios caducos.
b. Actualmente la Unidad de Apuestas y Control de Juegos cuenta con el convenio 008 del 2021 con la Registraduría Nacional. 
c. Durante el periodo no fue necesario efectuar visitas al lugar de custodia de los soportes de premios pagados.  
</t>
  </si>
  <si>
    <t xml:space="preserve">"a. Para el último cuatrimestre del contrato 068 del 2016 (Oct,Nov,Dic, ene y 1,2,3 de febrero) se realizó la fiscalización al concesionario del juego de apuestas permanentes o chance se solicitó listado de los premios pagados dentro de cada periodo, y una vez recibida esta información se solicita al azar los soportes de pago de premios para cada mes, dejando en el informe de fiscalización las conclusiones a que haya lugar.
Así mismo, el concesionario reporta en línea y tiempo real a la plataforma de auditoria Chanseguro el detalle de premios causados, premios pagados y premios caducos.
b. Actualmente la Unidad de Apuestas y Control de Juegos cuenta con el convenio 008 del 2021 con la Registraduría Nacional. 
c. Durante el periodo no fue necesario efectuar visitas al lugar de custodia de los soportes de premios pagados.  
d. Para la fiscalizacion del cotrato 066 del 2021 se realizara en el mes de Julio del presente año, de igual forma se revisa mensualmente los premios caducos y los premios pagados cada vez que se requiera. "
</t>
  </si>
  <si>
    <t>Verificación del juego en línea.</t>
  </si>
  <si>
    <t>El funcionario asignado de apuestas bimestralmente debe comparar el reporte diario de los aplicativos de verificación de juego en línea con el reporte mensual que entrega el concesionario, esto con el fin de evidenciar la veracidad y coherencia de la información de ventas.</t>
  </si>
  <si>
    <t>Se debe realizar un oficio para requerir al concesionario y este a la mayor brevedad debe subsanar el inconveniente.</t>
  </si>
  <si>
    <t>Informe bimestral de Juego en Línea</t>
  </si>
  <si>
    <t>Reportes de los aplicativos con que cuenta la Unidad de Apuestas Permanentes.
Declaración de Derechos de Explotación y registro diario de apuestas del concesionario
Informe bimestral de Juego en Línea</t>
  </si>
  <si>
    <t>Profesional 1 Apuestas</t>
  </si>
  <si>
    <t xml:space="preserve">El profesional de la Unidad de Apuestas Permanentes, que presta apoyo a la supervisión del contrato de concesión, debe elaborar cada dos meses, informe de juego en linea, en donde se revisan algunas de las transacciones del juego de apuestas permanentes, identificando las alertas que surtan en el proceso así como las recomendaciones que considere pertinentes.  Las alertas pueden generarse por  diferencias encontradas en: ventas, premios causados y premios caducos. 
Contar un profesional epsecializado en el desarrollo del aplicativo con el fin que preste apoyo a la averificación del juego. </t>
  </si>
  <si>
    <t xml:space="preserve">a. La Unidad de Apuestas mensualmente realiza seguimiento de las ventas y premios prescritos basados en las diferentes herramientas tecnológicas con el fin de prevalidar la información reportada por el concesionario por medio de las declaraciones presentadas a la entidad concedente.
b. Actualmente la entidad cuenta con dos contratistas que dan soporte, desarrollo y validación en los diferentes aspectos relacionados con el sistema de auditoria Chanseguro
</t>
  </si>
  <si>
    <t xml:space="preserve">"a. La Unidad de Apuestas mensualmente realiza seguimiento de las ventas y premios prescritos basados en las diferentes herramientas tecnológicas con el fin de prevalidar la información reportada por el concesionario por medio de las declaraciones presentadas a la entidad concedente.
Sin presentar anomalias. 
b. Actualmente la entidad cuenta con dos contratistas que dan soporte, desarrollo y validación en los diferentes aspectos relacionados con el sistema de auditoria Chanseguro
</t>
  </si>
  <si>
    <t>1. No realización de visitas de control, inspeccion y vigilancia.
2. Bajo nivel de operativos de control al juego ilegal
3. Operativos de control con poca eficacia.
4. Mayor ganancia para los apostadores en el juego ilegal.
5. Debilidades en el proceso penal frente al delito.</t>
  </si>
  <si>
    <t>RG-17</t>
  </si>
  <si>
    <t>Posibilidad de afectación económica y reputacional por aumento del juego ilegal</t>
  </si>
  <si>
    <t>1.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</si>
  <si>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</si>
  <si>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Controles al juego ilegal definidos contractualmente con el concesionario (Anexo control juego ilegal).</t>
  </si>
  <si>
    <t>La Unidad de Apuestas debe revisar el informe mensual que genera y reporta el concesionario sobre control de juego ilegal, debe revisar que exista evidencia de la realización de todas las actividades contempladas en el anexo de control de juego ilegal y cada una de las fases definidas.</t>
  </si>
  <si>
    <t>Informes contra el juego ilegal que presenta el concesionario</t>
  </si>
  <si>
    <t>Informe del concesionario</t>
  </si>
  <si>
    <t>Realizar seguimiento a actividades de lucha contra juego ilegal por parte del concesionario.</t>
  </si>
  <si>
    <t>Informe de seguimiento</t>
  </si>
  <si>
    <t xml:space="preserve">Se esta realizando la revision del informe que emite el concesionario de las acciones que realizan en las actividades de lucha contra el juego ilegal </t>
  </si>
  <si>
    <t>Campañas de sensibilización sobre el juego ilegal</t>
  </si>
  <si>
    <t>Semestralmente el Jefe de la unidad de apuestas y la Subgerencia General con el apoyo del área de Comunicaciones y Mercadeo, debe definir las campañas a realizar en el periodo, postermente, se realiza seguimiento a la ejecución de las campañas.</t>
  </si>
  <si>
    <t>Si existen retrasos o incumplimientos se ajusta el programa.</t>
  </si>
  <si>
    <t>Política Juego Ilegal</t>
  </si>
  <si>
    <t>Soportes de realización de las campañas.</t>
  </si>
  <si>
    <t>Área de Comunicaciones y Mercadeo</t>
  </si>
  <si>
    <t>Realizar seguimiento a ejecución de campañas de sensibilización contra juego ilegal.</t>
  </si>
  <si>
    <t>Soporte de campañas ejecutadas.</t>
  </si>
  <si>
    <t>Conceptualización campaña Rifas y Promocionales Juego Legal: Fase 2 (Tramites y requisitos).
Landing page Juego Legal Chance y Lotería: https://loteriadebogota.com/juegolegal/
Landing page Juego Legal Rifas y Promocionales:
https://loteriadebogota.com/juegospromocionales/
Inclusión del sello de juego legal y/o link pagina web en la mayoría de material de comunicación del producto Lotería de acuerdo a las politicas de juego legal.
Noticia web-RRSS y mailing campaña chance legal.
Noticia web-RRSS lotería juego legal.
Publicación videos sensibilización: Nuevas Genereaciones-Jugar Chance Legal-Fabrica de Sueños-Consulta resultados-nada es imposible.
Hash Tag #yojuegolegal en publicaciones.
Plan de medios Campaña de Promocionales fase II (Febrero-Marzo).
Cuña 30" Promocionales para activaciones.</t>
  </si>
  <si>
    <t>Conceptualización campaña Rifas y Promocionales Juego Legal: Fase 3 (Consecuencias).
Refresh Landing page Juego Legal Chance y Lotería: https://loteriadebogota.com/juegolegal/
Refresh Landing page Juego Legal Rifas y Promocionales:
https://loteriadebogota.com/juegospromocionales/
Inclusión del sello de juego legal y/o link pagina web en la mayoría de material de comunicación del producto Lotería de acuerdo a las politicas de juego legal.
Noticia web-RRSS y mailing campaña Rifas y Promocionales 3 fase.
Publicación videos sensibilización: Cabezote social-Consulta plan de premios.
Hash Tag #yojuegolegal en publicaciones.
Plan de medios Campaña de Promocionales fase II (Febrero-Marzo).
Cuñas "Sensibilización juego legal" - "Chance Juego Legal" - "Covid Juego Legal" - "Tips Chance Juego Leal" para activaciones.</t>
  </si>
  <si>
    <t>Conceptualización campaña Rifas Juego Legal: Fase 1
Refresh Landing page Juego Legal Rifas y Promocionales:
https://loteriadebogota.com/juegospromocionales/
Inclusión del sello de juego legal y/o link pagina web en la mayoría de material de comunicación del producto Lotería de acuerdo a las politicas de juego legal.
Hash Tag #yojuegolegal en publicaciones.
Cuñas "Sensibilización juego legal" - "Chance Juego Legal" - "Covid Juego Legal" - "Tips Chance Juego Leal" para activaciones.</t>
  </si>
  <si>
    <t>Conceptualización campaña Rifas Juego Legal: Fase 2.
Refresh Landing page Juego Legal Rifas y Promocionales:
https://loteriadebogota.com/juegospromocionales/
Inclusión del sello de juego legal y/o link pagina web en la mayoría de material de comunicación del producto Lotería de acuerdo a las politicas de juego legal.
Noticia web-RRSS y mailing campaña Rifas Fase I.
Hash Tag #yojuegolegal en publicaciones.
Plan de medios Campaña Rifas fase I (Julio-Agosto).
Cuñas "Sensibilización juego legal" - "Chance Juego Legal" - "Covid Juego Legal" - "Tips Chance Juego Leal" para activaciones.
Publicaciones RRSS Campaña Billete y Chance legal.</t>
  </si>
  <si>
    <t>Conceptualización campaña Rifas Juego Legal: Fase 2.
Refresh Landing page Juego Legal Rifas y Promocionales:
https://loteriadebogota.com/juegospromocionales/
Inclusión del sello de juego legal y/o link pagina web en la mayoría de material de comunicación del producto Lotería de acuerdo a las politicas de juego legal.
Hash Tag #yojuegolegal en publicaciones.
Cuñas "Sensibilización juego legal" - "Chance Juego Legal" - "Covid Juego Legal" - "Tips Chance Juego Leal" para activaciones.
Publicaciones RRSS Campaña Billete y Chance legal.
Plan de medios Campaña de Resultados Juego Legal (Junio a Noviembre).
Plan de medios Campaña de Rifas fase II (Sept-Oct).</t>
  </si>
  <si>
    <t>1. Concesionario no cuenta con los documentos para recibir visita de fiscalización
2. Falta de ética profesional</t>
  </si>
  <si>
    <t>RS-02</t>
  </si>
  <si>
    <t>Posibilidad de afectación económica y reputacional por ocurrencia de soborno al responsable de realizar visitas de inspección y fiscalización para beneficiar al concesionario</t>
  </si>
  <si>
    <t>La probabilidad se definió en trimestral, debido a que las visitas se realizan con esta periodicidad, el nivel de ocurrencia en cero, ya que el riesgo no se ha materializado.
Frente al impacto, se estableció afectación económica menor, ya que se trata de un riesgo de corrupción.
La afectación reputacional es mayor, ya que la imagen de la entidad se afectaría a nivel distrital y departamental.</t>
  </si>
  <si>
    <t>Solicitud de información preliminar a la visita de inspección y fiscalización</t>
  </si>
  <si>
    <t>Cada vez que se programa la realización de visitas de inspección y fiscalización, se envía un oficio firmado por el Subgerente General o la Jefe de la Unidad de Apuestas y Control de Juegos, donde se especifica la información y soportes requeridos para la realización de las visitas.
Una vez se consolida la Información, esta queda en la carpeta compartida de la Unidad, de tal forma que cualquier colaborador de la Unidad puede acceder a ella y verificar que fue suministrada la información completa y de manera correcta.</t>
  </si>
  <si>
    <t>Se solicita de nuevo al concesionario la información faltante</t>
  </si>
  <si>
    <t>Oficio de requerimiento de documentación
Carpeta compartida en la Unidad de Apuestas Permanentes</t>
  </si>
  <si>
    <t>Subgerente General
Jefe Unidad de Apuestas</t>
  </si>
  <si>
    <t>Realizar y enviar oficio de requerimiento de información al concesionario, para visitas de inspección y fiscalización.
Compartir la información consolidada con la Unidad de Apuestas Permanentes.</t>
  </si>
  <si>
    <t>Oficio enviado
Carpeta compartida</t>
  </si>
  <si>
    <t xml:space="preserve">La Subgerencia General envío al Concesionario comunicado de requerimiento #2-2022-324 de información tanto para los informes que se generan por las Visitas de Inspección a Puntos de Venta y la Visita de Fiscalización como Seguimiento al Contrato de Concesión 068 del 2016 del Juego de Apuestas Permanentes o Chance que efectúa la Unidad de Apuestas y Control de Juegos. </t>
  </si>
  <si>
    <t xml:space="preserve">Las visitas de inspeccion y fiscalizacion se realiza cada trimestre la cual se realizo en el mes de marzo para el cierre del contratro 068 del 2016. </t>
  </si>
  <si>
    <t>Revisión del informe de inspección y fiscalización por parte del Jefe de la Unidad de Apuestas</t>
  </si>
  <si>
    <t>Una vez realizado el informe de inspección y fiscalización por parte del profesional designado, este será revisado por parte del Jefe de la Unidad.</t>
  </si>
  <si>
    <t>Revisar y dar visto bueno o solicitar ajustes al informe de inspección y fiscalización</t>
  </si>
  <si>
    <t>Informe de inspección y fiscalización</t>
  </si>
  <si>
    <t xml:space="preserve">Se elaboraron y presentaron por parte de la Unidad de Apuestas y Control de Juegos al supervisor del contrato (Subgerencia General), los informes de Visitas de Inspección a Establecimientos de Comercio. 
La de Visita de Fiscalización como Seguimiento al Contrato de Concesión del Juego de Apuestas Permanentes o Chance está en proceso de elaboración ya que se realiza la visita a principios del mes de marzo.
</t>
  </si>
  <si>
    <t xml:space="preserve">Se elaboraron y presentaron por parte de la Unidad de Apuestas y Control de Juegos al supervisor del contrato (Subgerencia General), los informes de Visitas de Inspección a Establecimientos de Comercio.
La de Visita de Fiscalización como Seguimiento al Contrato de Concesión del Juego de Apuestas Permanentes o Chance está en proceso de elaboración. </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</si>
  <si>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</si>
  <si>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RG-18</t>
  </si>
  <si>
    <t>Posibilidad de afectación reputacional por vencimiento de términos en la atención de PQRS</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</si>
  <si>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</si>
  <si>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</si>
  <si>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Atender las alertas diarias que envía el sistema SDQS sobre PQRS pendientes por gestionar, así como la matriz que envía Atención al Cliente de manera semanal</t>
  </si>
  <si>
    <t xml:space="preserve"> El responsable de atenciónal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t>
  </si>
  <si>
    <t>Si no se dan respuestas a las solicitudes de prevención del área de Atención al Cliente el funcionario del área debe informar sobre la situación por medio de un correo electrónico a la Gerente y a la Oficina de Control Interno del caso.</t>
  </si>
  <si>
    <t>Procedimiento Atención PQR PRO104-207-7
Correos electrónicos enviados por el responsable de Atención al Cliente.</t>
  </si>
  <si>
    <t>Diario por parte del sistema SDQS.
Semanal por parte de la responsable de Atención al Cliente.</t>
  </si>
  <si>
    <t>Correos electrónicos de atención al cliente</t>
  </si>
  <si>
    <t>Responsable de Atención al Cliente</t>
  </si>
  <si>
    <t>Revisar y actualizar en caso de ser pertinente el procedimiento de atención PQRS con el fin de mejorar la descripción y decisiones de desviación en el control de revisión de vencimientos diaria y semanal.</t>
  </si>
  <si>
    <t>Atención al cliente</t>
  </si>
  <si>
    <t>Procedimiento Atención PQR PRO-104-207</t>
  </si>
  <si>
    <t>El área de Atención al Cliente ha enviado semanalmente los correos con el estado de PQRS pendientes por respuesta a cada Jefe de área, que es usuario en el SDQS.
La revisión del procedimiento se realizará a la par con el avance de plan de mejoramiento que se debe presentar ante la Oficina de Control Interno, la fecha límite para cerra la acción del plan de mejoramiento es el 30 de junio.</t>
  </si>
  <si>
    <t>Socialización del Manual para la gestion de peticiones ciudadanas</t>
  </si>
  <si>
    <t>Socializar periódicamente el Manual para la gestion de peticiones ciudadanas, a los usuarios del SDQS encargados al interior de la entidad, de gestionar y tramitar las PQRS que les son asignadas.</t>
  </si>
  <si>
    <t>En los casos en que ingrese un usuario nuevo, se brindará una capacitación en el manejo funcional del SDQS y la gestión de peticiones.</t>
  </si>
  <si>
    <t>Trimestralmente</t>
  </si>
  <si>
    <t>Correos electrónicos enviados</t>
  </si>
  <si>
    <t>Socializar la Política de Atención a la Ciudadanía</t>
  </si>
  <si>
    <t>Políticas del proceso actualizadas</t>
  </si>
  <si>
    <t>La Política de Atención a la Ciudadanía y el Manual para la gestion de peticiones ciudadanas fueron socializados mediante correo institucional el 14 de enero de 2022 a todos los colaboradores de la entidad.</t>
  </si>
  <si>
    <t>1. Bajos niveles de atención del responsable de radicar
2. Error humano involuntario</t>
  </si>
  <si>
    <t>RG-19</t>
  </si>
  <si>
    <t>Posibilidad de afectación reputacional envío de correspondencia a un correo electrónico incorrecto</t>
  </si>
  <si>
    <t>1. Afectación reputacional
2. Vencimiento de términos de respuesta</t>
  </si>
  <si>
    <t>Nivel de ocurrencia diario, ya que se puede materializar en cualquier momento, la afectación es reputacional y afeca al responsable de radicar el documento</t>
  </si>
  <si>
    <t>Revisión y seguimiento por parte del responsable de radicación</t>
  </si>
  <si>
    <t>El responsable de radicación deberá realizar seguimiento al radicado, y verificará que los datos sean correctos.</t>
  </si>
  <si>
    <t>Si se evidencia que los datos del correo electrónico quedó mal, se debe ajustar</t>
  </si>
  <si>
    <t>Correos electrónicos</t>
  </si>
  <si>
    <t>Responsable de radicar</t>
  </si>
  <si>
    <t>Transversal</t>
  </si>
  <si>
    <t>A la fecha, ningún área ha reportado la materialización del riesgo.</t>
  </si>
  <si>
    <t xml:space="preserve">1. Ausencia de condiciones de aseguramiento, protección y prevención en los espacios laborales
2. No adopción de medidas de autocuidado y protección laboral
3. Jornadas laborales extensas
4. Riesgos laborales no identificados </t>
  </si>
  <si>
    <t>RG-20</t>
  </si>
  <si>
    <t>Posibilidad de interrupción de la operación por aumento significativo en la materialización de riesgos laborales debido a falta de instrumentos e inadecuado autocuidado en el desarrollo de actividades</t>
  </si>
  <si>
    <t>1. Ausentismo laboral
2. Multas o sanciones
3. Pago de prestaciones asistenciales o económicas.
4. Atraso en el desempeño organizacional del grupo de trabajo</t>
  </si>
  <si>
    <t>Coordinar con la ARL el proceso de identificación y tratamiento de riesgos laboral</t>
  </si>
  <si>
    <t>Anualmente el Jefe de la unidad de talento humano o profesional de seguridad y salud en el trabajo debe coordinar con la ARL la permanente actualización de la matriz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Nota: Se podrá identificar apoyo de recurso humano a través de pretaciones de servicios o practicas de estudiamtes dependiendo de los recursos asignados.</t>
  </si>
  <si>
    <t>Si producto del seguimiento se observan incumplimientos significativos en las recomendaciones anteriores o evidencia de situaciones nuevas con una valoración de riesgo Alta estas situaciones deben ser llevadas al Comité Paritario de seguridad y salud en el trabajo con el fin de tomar decisiones y acciones inmediatas.</t>
  </si>
  <si>
    <t>Matriz de riesgos en salud ocupacional</t>
  </si>
  <si>
    <t>Documentar y aprobar los métodos y criterios para gestionar el panorama de riesgos laborales en la Lotería.</t>
  </si>
  <si>
    <t>Unidad de Talento Humano</t>
  </si>
  <si>
    <t xml:space="preserve">Se realizo plan de trabajo jjunto con la Administradora de Riesgos profesionales </t>
  </si>
  <si>
    <t>Se ha dado cumplimiento de acuerdo al plan de trabajo establecido el 24 de febrero de 2022</t>
  </si>
  <si>
    <t>Se ha dado cumplimiento al Pland e trabajo establecido con la ARL</t>
  </si>
  <si>
    <t>Gestionar los incidentes y accidentes laborales de acuerdo al procedimiento</t>
  </si>
  <si>
    <t xml:space="preserve">Cada vez que ocurra un incidente o accidente de trabajo el funcionario involucrado en el accidente debe reportar verbalmente al Jefe de la unidad, para que dicho funcionario registre el incidente y/o accidente laboral. El registro se debe hacer en la página de la ARL FURAT, dentro de los 2 días hábiles siguientes, se debe imprimir y se deja en la historia laboral, el brigadista del piso debe valorar el accidente o incidente y determinar los pasos a seguir y si es necesario el traslado a un centro médico. 
El COPASST tiene quince (15) días para realizar la investigación respectiva del accidente o incidente laboral. </t>
  </si>
  <si>
    <t>Dependiendo del análisis de causas del incidente o accidente el grupo responsable de la investigación de identificar y definir las recomendaciones pertinentes</t>
  </si>
  <si>
    <t>Cada vez que ocurra un incidente o accidente</t>
  </si>
  <si>
    <t>Registro de reporte e investigación de accidentes de la ARL
Formato de investigación de incidentes y accidentes de trabajo</t>
  </si>
  <si>
    <t xml:space="preserve">Se realizo reporte de Accidente de trabajo por medio del FURAT durante el mes de marzo, asi como se realizo la investigación del accidente. </t>
  </si>
  <si>
    <t>Se dio cumplimiento el 14 de marzo de 2022</t>
  </si>
  <si>
    <t>Durante el periodo se presentó un incidente de trabajo el cual fue reportado por el FURAT</t>
  </si>
  <si>
    <t>S:\SHARE POINT\SISTEMA DE SEGURIDAD Y SALUD EN EL TRABAJO\REPÓRTES FURAT 2022</t>
  </si>
  <si>
    <t>Seguimiento a la accidentalidad e incapacidades</t>
  </si>
  <si>
    <t>Anualmente el Jefe de la unidad de talento humano debe bajar un reporte de accidentalidad por medio del portal de la ARL, se debe analizar las cifras en terminos de:
1. Si la estadística aumenta
2. Las áreas con mayor frecuencia o mayor volumen 
Semestralmente se debe analizar el de incapacidades, en terminos de:
1. Estadística
2. Áreas y que funcionarios involucrados
3. Causas más recurrentes</t>
  </si>
  <si>
    <t>Realizar acciones de intervención
capacitar, higiene postural, habitos de vida saludable
verificar incapacidades</t>
  </si>
  <si>
    <t>Falta por implementar</t>
  </si>
  <si>
    <t>Generar campañas de capacitación y sensibilización sobre las practicas seguras frente a los riesgos laborales identificados.</t>
  </si>
  <si>
    <t>Listas de asistencia
Material de capacitación</t>
  </si>
  <si>
    <t xml:space="preserve">A corte de mayo del año 2022, se solicito reporte de estadistica de accidentalidad de la loteria de bogota, teniendo un porcentaje de accidentalidad del 1,43%. 
Asi como se han realizado capacitaciones para ralizar actividades de manera segura y asi mismo identificar las causas o factores inseguros. </t>
  </si>
  <si>
    <t>Reporte de accidentalidad por parte de la ARL. 
Capacitaciones en:
Inducción y re induccción de Seguridad y Salud en el trabajo 
Capacitación virtual de las “Cinco Eses” iniciando con las tres primeras. Clasifico-ubico y mantengo limpio</t>
  </si>
  <si>
    <t>1. Falta de comunicación vertical y horizontal
2. Falta de reconocimiento
3. Estrés laboral
4. Falta de Motivación
5. Espacio físico no apto para el desempeño de las labores
6. Jornadas de capacitación inadecuadas a las necesidades de los servidores públicos.</t>
  </si>
  <si>
    <t>RG-21</t>
  </si>
  <si>
    <t>Posibilidad de afectación económica y reputacional por contar con clima organizacional o laboral en niveles inadecuados debido a falta de ejecución del plan de acción de medición del clima laboral.</t>
  </si>
  <si>
    <t>1. Ausentismo laboral
2. Ineficiente gestión del tiempo
3. Retraso en la realización de tareas
4. Resistencia a los cambios institucionales</t>
  </si>
  <si>
    <t>Identificación e implementación de los planes de capacitación y bienestar y efectuar seguimiento.</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</si>
  <si>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y publicados en la página web en los meses de Enero y febrero de cada vigencia.</t>
  </si>
  <si>
    <t>Cada una de las necesidades identificadas deben ser justificadas con el fin de analizar su viabilidad. Así mismo se deben justificar los rechazos o ajustes a las necesidades.</t>
  </si>
  <si>
    <t>Procedimiento Capacitación y formación PRO.320.223
Procedimeinto gestión de calidad de vida laboral PRO.320.224</t>
  </si>
  <si>
    <t>Plan de capacitación
Programa de bienestar</t>
  </si>
  <si>
    <t>Revisar el procedimiento de capacitación y formación con el fin de deteminar si es necesario realizar ajustes.  Así mismo revisar el procedimiento de  inducción PRO.320.219</t>
  </si>
  <si>
    <t>Procedimeinto actualizado</t>
  </si>
  <si>
    <t>Ser realizó encuesta a todos los servidores con el fin de identificar las necesidades de capacitación y bienestar,  dichos resultaos sirvieron de base para realizar el plan de capacitación y el plan de bienestar aprobado por el Comité de Bienestar de la entidad.
Dichos planes fueron publicados en la página web de la entidad el 31 de enero de 2022.</t>
  </si>
  <si>
    <t>Se cumplió a corte 31 de enero de 2022.</t>
  </si>
  <si>
    <t>Se revisó y ajustó el procedimiento de Capacitación, está pendiente de aprobación pro parte del CIGYD,</t>
  </si>
  <si>
    <t>Procedimiento ajustado</t>
  </si>
  <si>
    <t>Garantizar la realización del proceso de inducción y reinducción</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</si>
  <si>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estableceidas en la Empresa. El material y contenido de la inducción debe permanecer actualizado de forma permanente.
El proceso de reinducción se debe realizar cada 2 años a todos los servidores públicos y contratistas de la Lotería de Bogotá.</t>
  </si>
  <si>
    <t xml:space="preserve">Procedimiento de inducción PRO.320.219
</t>
  </si>
  <si>
    <t>Cada 2 años
Cada ingreso de personal</t>
  </si>
  <si>
    <t>Presentación de inducción
Registro inducción y reinducción</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</si>
  <si>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</si>
  <si>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</si>
  <si>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</si>
  <si>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Durante los meses de enero y febrero no ingresó personal de planta en la entidad.</t>
  </si>
  <si>
    <t>La inducción y reindicción  está programada para realizarse en el mes de agosto de 2022. Y la inducción y reinducción sobre SG SST se reprogramó para el mes de mayo de 2022.</t>
  </si>
  <si>
    <t>Medición y análisis del clima laboral</t>
  </si>
  <si>
    <t>En el segundo semestre del año el Jefe de la Unidad de TH debe coordinar la implementación y ejecución de encuestas de clima organizacional con el fin de análizar e identificar cuales de las variables a medir están debiles de acuerdo a la meta del plan estrategico establecida.</t>
  </si>
  <si>
    <t>Se deben intervenir cada una de las variables que no logran los niveles establecidos como meta, a través de acciones que permitan gestionar dichas debilidades, estas acciones se deben llevar al plan de acción (otros planes).</t>
  </si>
  <si>
    <t xml:space="preserve">Procedimiento gestion de calidad de vida laboral PRO.320.224
</t>
  </si>
  <si>
    <t>Informe de medición de clima laboral</t>
  </si>
  <si>
    <t>Realizar capacitación sobre inducción y reinducción-</t>
  </si>
  <si>
    <t>Esta se realiza en el mes de noviembre de 2022</t>
  </si>
  <si>
    <t>Conformar el Comité de convivencia laboral cada dos años</t>
  </si>
  <si>
    <t>La jefe de la Unidad de TH convoca a inscripciones del Comité de Convivencia, participan todos los trabajadores oficiales, de los cuales se elige un representante por los trabajadores y la Gerencia delega un empleado Público. El Comité debe cumplir con los lineamientos establecidos mediante la Resolución 652 y 1356 de 2012 del Ministerio de Trabajo.
Semestralmente el comité debe reunirse con el propósito de analizar y superar la presuntas conductas de acoso laboral.
El comité tiene una vigencia de 2 años, se constituye mediante acta.</t>
  </si>
  <si>
    <t xml:space="preserve">Resolución 652 de 2012
</t>
  </si>
  <si>
    <t>Acta del comité de carácter confidencial</t>
  </si>
  <si>
    <t>Presidente elegido de los miembros del cómite</t>
  </si>
  <si>
    <t>Realizar la elección de Comité de Convivencia Laboral.</t>
  </si>
  <si>
    <t>Unidad de Talento Humano - Gerencia General</t>
  </si>
  <si>
    <t>Acta de constitución del Comité.</t>
  </si>
  <si>
    <t>La elección del comité de OCnvivencia se realizó en el mes de diciembre de 2020, por tal razón la elección de los integrantes del  comité de convivencia laboral, se realizará neuvamente en el mes de diciemrbe de 2021, dado que estos tiene un periodod de dos años. La única modificación que hubo fue pro los represntantes de la admisnitarción, la cual se debió cambiar teneindo en cuenta que la señora GLORIA ESPERANZA ACOSTA SÁNCHEZ laboró enla entidad hasta el 31 de agsoto de 2021 y la señora DURLEY EDILMA ROMERO TORRES, por su condición de Secretaria General solicitó se cambiara su designación, nombrando la Gerente General como represntantes del empleador a Liliana Lara Méndez y Martha Liliana Durán Cortes.</t>
  </si>
  <si>
    <t>Se realizó reunión trimestral de comité de convivencia, y una reunión extraordinaria de la cual se cuentan con las respectivas actas.</t>
  </si>
  <si>
    <t>Carpeta Comité de Convivencia Laboral.</t>
  </si>
  <si>
    <t>Se designó el XX como represntantes del empleador cpomo principales a:XXXXXXXXXXXXXXXXXXXXXX Y com suplentes a: XXXXXXXXXXXXXXXXXXXXXXXXXX.
Se voilverá a realziar elección del comité de convivencia en el mes de diciemrbe de 2022.</t>
  </si>
  <si>
    <t>Formular y efectuar seguimiento al plan de acción de clima laboral</t>
  </si>
  <si>
    <t>Cada dos años, la Jefe de la Unidad de Talento Humano, con ocasión de los resultados de la encuesta de clima laboral formula el plan de acción para su mejoramiento, y realiza seguimiento a su implementación , dicho seguimiento se socializa en el Comité Institucional de Gestión y Desempeño.</t>
  </si>
  <si>
    <t>Si la ejecución del plan no está acorde a lo programado, se realiza la reprogramación del mismo.</t>
  </si>
  <si>
    <t>Cada dos años</t>
  </si>
  <si>
    <t>Plan formulado y seguimientos efectuados</t>
  </si>
  <si>
    <t>Jefe de la Unidad de Talento Humano</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</si>
  <si>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</si>
  <si>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RG-22</t>
  </si>
  <si>
    <t>Posibilidad de afectación económica por bajos niveles de inducción y entrenamiento del personal en el cargo</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</si>
  <si>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</si>
  <si>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</si>
  <si>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establecidas en la Empresa. El material y contenido de la inducción debe permanecer actualizado de forma permanente.
El proceso de reinducción se debe realizar cada 2 años a todos los servidores públicos y contratistas de la Lotería de Bogotá.</t>
  </si>
  <si>
    <t>Procedimiento de inducción PRO-320-219.</t>
  </si>
  <si>
    <t>Realizar la jornada de reinducción.</t>
  </si>
  <si>
    <t>Documento de reinducción
Listados de asistencia</t>
  </si>
  <si>
    <t>La inducción y reindicción  está programada para realziarse en el mes de agosto de 2022. Y la inducción y reinducción sobre SG SST se reprogramó para el mes de mayo de 2022.</t>
  </si>
  <si>
    <t>Identificación, implementación y seguimiento del Plan Institucional de Capacitación</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</si>
  <si>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t>
  </si>
  <si>
    <t>Procedimiento Capacitación y formación PRO.320.223</t>
  </si>
  <si>
    <t>Plan Institucional de Capacitación</t>
  </si>
  <si>
    <t>Formular y ejecutar el Plan Institucional de Capacitación</t>
  </si>
  <si>
    <t>Plan Institucional de Capacitación
Listados de Asistencia
Correos de convocatoria a capacitaciones</t>
  </si>
  <si>
    <t>EL 31 de enero de 2022 en Comité de Comité Intitucional de Gestión y Desempeño se aprobó el plan Institucional de Capcitación, el cual fue publicado en la página web de la entidad.</t>
  </si>
  <si>
    <t>Cumplida desde el 31 de enero de 2022.</t>
  </si>
  <si>
    <t>Garantizar el entrenamiento del personal en el cargo nuevo</t>
  </si>
  <si>
    <t>El Jefe inmediato o a quien delege, debe realizar un entrenamiento de la persona nueva en el cargo de acuerdo a sus funciones y entrenarlo en cada herramienta de trabajo que deba utilizar.
Adicionalmente, el funcionario que entrega el cargo, debe realizar el proceso de empalme y entrega del cargo a quien recibe el cargo.</t>
  </si>
  <si>
    <t>Acta de entrega del cargo</t>
  </si>
  <si>
    <t>Cada vez que un funcionario asume un nuevo cargo o existe un nuevo nombramiento</t>
  </si>
  <si>
    <t>No existe evidencia</t>
  </si>
  <si>
    <t>Jefe Inmediato o quien entrega el cargo</t>
  </si>
  <si>
    <t>Realizar entrega de cargo a funcionarios que asuman un nuevo cargo y entregar acta de entrega a Unidad de Talento Humano</t>
  </si>
  <si>
    <t>Funcionario que entrega el cargo</t>
  </si>
  <si>
    <t>Durante el periodo no ingresó nuevo personal de planta a la entidad.</t>
  </si>
  <si>
    <t xml:space="preserve">1. Falta de planeación de las actividades programadas
2. Inasistencia de los servidores a las capacitaciones programadas
</t>
  </si>
  <si>
    <t>RG-23</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</si>
  <si>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</si>
  <si>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</si>
  <si>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</si>
  <si>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Se realizó encuesta para determinar las necesidades de los servidores y se aprobó el plan institucional en el CIGYD el 31 de enero de 2022.</t>
  </si>
  <si>
    <t>a</t>
  </si>
  <si>
    <t>Realizar seguimiento a la implementación de los planes de capacitación y bienestar</t>
  </si>
  <si>
    <t>El jefe de la unidad de Talento Humano trimestralmente debe verificar la ejecución de lo definido en los planes de capacitación y bienestar  a través de los indicadores de desempeño.
Actividad, tiempo, cobertura de funcionarios y unidades o áreas.</t>
  </si>
  <si>
    <t>El Comité de Bienestar, reprograma aquellas actividades que no se han realizado. Y se evalua la viabilidad de correcciones en el tema de cobertura</t>
  </si>
  <si>
    <t>Procedimiento Capacitación y formación PRO.320.223
Ficha técnica de los indicadores de desempeño.
Tablero de indicadores de desempeño.</t>
  </si>
  <si>
    <t>Informe de indicadores</t>
  </si>
  <si>
    <t xml:space="preserve">Jefe Unidad de Talento Humano -  Comité de Bienestar </t>
  </si>
  <si>
    <t>Verificar la ejecución de lo definido en los planes de capacitación y bienestar  a través de los indicadores de desempeño.</t>
  </si>
  <si>
    <t>Seguimiento realizado</t>
  </si>
  <si>
    <t>N/A</t>
  </si>
  <si>
    <t>Durante el priemr trimestre se cumplió con el 100% de las activiades progrmadas en el plan de bienstra y en el plan de capacitación, el cual se refleja en informe presentado por la Ofician de Planeación .</t>
  </si>
  <si>
    <t>r</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</si>
  <si>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t>
  </si>
  <si>
    <t>RG-24</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</si>
  <si>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</si>
  <si>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</si>
  <si>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La probabilidad se definió de carácter mensual por el pago de la nómina, y debido a que el riesgo no se materialozó en la vigencia 2020, se estableció un nivel de ocurrencia en cero.
Frente al impacto, el pago de intereses de mora es mucho menor al 1% del patrimonio de la Lotería de Bogotá, por tanto es de carácter leve.</t>
  </si>
  <si>
    <t>Garantizar el inicio de prenómina con mínimo 5 días hábiles de anticipación</t>
  </si>
  <si>
    <t>El Profesional de nómina, cinco días hábiles de anticipación a la liquidación de la nomina,  debe crear en el modulo de Talento Humano/ nómina, del aplicativo administrativo y financiero, el periodo de la nómina a construir, con esto debe ingresar todas las novedades reportadas y así liquidar la prenómina. Debe revisar si todas las novedades están incluidas, si esta liquidando todos los conceptos de nómina, si esta completa con todos los funcionarios y verificar los calculos de las novedades excepcionales. 
Antes del cierre el Jefe de la unidad de TH debe revisar (novedades incluidas, calculos aleatorios de novedades excepcionales) 
Después de la revisión por parte del Jefe de la Unidad de Talento Humano, la Secretaría General revisa la prenómina, y una vez revisada, el Jefe de la Unidad de TH procede a efectuar el cierre.</t>
  </si>
  <si>
    <t>Realizar ajustes de correción a la prenómina, antes del cierre,
Una vez está todo OK se debe liquidar la nómina y se hace el cierre contable en el aplicativo, después del cierre  no permite ningun ajuste o movimiento y genera los asientos de contabilidad y presupuesto.
Si con posterioridad al cierre de la nómina se identifican errores en la liquidación, los mismos deberán ser reportados a la Unidad de Talento Humano, para que se realice la revisión y ajustes a que haya lugar en la siguiente nómina, dejando la evidencia sobre la respuesta pertinente.</t>
  </si>
  <si>
    <t>Procedimiento liquidación nómina PRO.320-221-8.
Procedimiento Incapacidades
Base de datos de nómina en el aplicativo.
Reporte individual de nómina.</t>
  </si>
  <si>
    <t>Base de datos de nómina en el aplicativo.
Nómina definitiva impresa.</t>
  </si>
  <si>
    <t>Profesional I (Unidad de Talento Humano)
Jefe de la Unidad de Talento Humano</t>
  </si>
  <si>
    <t>Se ha dado cumplimeinto mes a mes de lo aquí establecido, durante los meses enero y febrero.</t>
  </si>
  <si>
    <t>Se ha dado cumplimeinto mes a mes de lo aquí establecido, durante los meses marzo, abril y mayo.</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</si>
  <si>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</si>
  <si>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</si>
  <si>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</si>
  <si>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Correo o carpeta física de prenómina enviado con soportes a Secretaría General</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</si>
  <si>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</si>
  <si>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</si>
  <si>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</si>
  <si>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</si>
  <si>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</si>
  <si>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</si>
  <si>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Cada vez que se solicite un certificado</t>
  </si>
  <si>
    <t>Certificados laborales expedidos con soportes correspondientes</t>
  </si>
  <si>
    <t>Jefe de la Unidad de Talento Humano y responsable de proyección de certificados</t>
  </si>
  <si>
    <t>Documentar el proceso de expedición de certificados laborales.</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</si>
  <si>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</si>
  <si>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</si>
  <si>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</si>
  <si>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</si>
  <si>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</si>
  <si>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</si>
  <si>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</si>
  <si>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Correo o carpeta física de prenómina enviado con soportes a Jefe de la Unidad de Talento Humano</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</si>
  <si>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</si>
  <si>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</si>
  <si>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</si>
  <si>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</si>
  <si>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</si>
  <si>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</si>
  <si>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Soportes de verificación de estudios y experiencia de los aspirantes</t>
  </si>
  <si>
    <t>Documentar el proceso de expedición de certificados de experiencia e idoneidad.</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</si>
  <si>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</si>
  <si>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RG-25</t>
  </si>
  <si>
    <t>Posibilidad de afectación económica y reputacional por incoherencia de los estados financieros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</si>
  <si>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</si>
  <si>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</si>
  <si>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Conciliación partidas bancarias</t>
  </si>
  <si>
    <t>Diariamente el tesorero debe descargar los archivos de recaudo del portal de cada banco, estos archivos son entregados al profesional de financiera que se encarga de cargar el registro en el aplicativo interno.
El auxiliar de tesoreria debe cargar en el aplicativo las consignaciones de promocionales entregadas por la unidad de apuestas. mensualmente consignaciones de arrendamientos, créditos de vivienda, gastos de administración y premios caducos y otros rubros eventuales.
Mensualmente el profesional y/o  el responsable asignado por la Unidad Financiera y Contable  con los extractos mensuales de los bancos debe cruzar con las partidas que se cargaron diariamente al aplicativo.</t>
  </si>
  <si>
    <t>Se identifican las causas de descuadre y se debe corregir la partida de acuerdo al análisis identificado.</t>
  </si>
  <si>
    <t>Procedimiento gestión de ingresos PRO.310.247
Procedimiento de conciliaciones bancarias PRO.310.252</t>
  </si>
  <si>
    <t>Carpeta de conciliaciones bancarias</t>
  </si>
  <si>
    <t>Jefe de la Unidad Financiera y Contable
Profesional de la Unidad Financiera y Contable</t>
  </si>
  <si>
    <t>Realizar conciliaciones de todas las cuentas bancarias que posee la Lotería en forma mensual</t>
  </si>
  <si>
    <t>Se realizaron las conciliaciones bancarias en los meses de enero y febrero</t>
  </si>
  <si>
    <t xml:space="preserve">Se realizaron las conciliaciones bancarias en los meses de marzo y abril </t>
  </si>
  <si>
    <t>C</t>
  </si>
  <si>
    <t>Gestión preventiva a través comunicados sobre los plazos límite del reporte de información.</t>
  </si>
  <si>
    <t>Anualmente la Jefe de la Unidad Financiera y Contable genera una circular a todos los jefes y supervisores de contrato para comunicar el cronograma oficial de envío oportuno de información financiera. Circular firmada por el Secretario General.
Cuada vez que la jefe de unidad identifique retrasos significativos (por tardar un día antes sdel vencimiento) se generan llamadas y correos electrónicos recordando que se tramiten oportunamente todas las ordenes de pago.</t>
  </si>
  <si>
    <t>Se dejan pendientes para causar en el siguiente periodo. Si los  retrasos en la entrega de la información financiera generan saciones estas darán inicio a las investigaciones correspondientes-</t>
  </si>
  <si>
    <t>Políticas operativas del proceso</t>
  </si>
  <si>
    <t>Requerimiento efectuado en el comite de gerencia
Correo electrónico</t>
  </si>
  <si>
    <t>Jefe de la Unidad Financiera y Contable
Todos los Jefes de área
Profesional de la Unidad Financiera y Contable</t>
  </si>
  <si>
    <t>Requerir el trámite oportuno de los hechos económicos efectuados en el mes</t>
  </si>
  <si>
    <t>Jefe de la Unidad Financiera y Contable</t>
  </si>
  <si>
    <t>Se revisa en el comité directivo de cierre de cada mes la información de cierre financiero y se requiere el cumplimiento de los plazos en el envío de la información a la unidad financiera</t>
  </si>
  <si>
    <t>Solicitud de actualización normativa contable</t>
  </si>
  <si>
    <t>El jefe de la unidad durante la anualidad debe solicitar el cronograma de capacitaciones a la Contaduria General de la Nación y actualizaciones normativas para el año y así programar y coordinar con TH la asistencia a los eventos.</t>
  </si>
  <si>
    <t>Solicitar reprogramaciones. Identificar las necesidades de capacitación a funcionarios.</t>
  </si>
  <si>
    <t>Programación de capacitaciones</t>
  </si>
  <si>
    <t>Solicitud
Plan de capacitaciones</t>
  </si>
  <si>
    <t>Solicitar programación de capacitaciones</t>
  </si>
  <si>
    <t>Se solicitó a la Unidad de Talento Humano la realización de capacitaciones en temas contables y de impuestos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</si>
  <si>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</si>
  <si>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</si>
  <si>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</si>
  <si>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</si>
  <si>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</si>
  <si>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</si>
  <si>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</si>
  <si>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</si>
  <si>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</si>
  <si>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</si>
  <si>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</si>
  <si>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</si>
  <si>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</si>
  <si>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</si>
  <si>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</si>
  <si>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</si>
  <si>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</si>
  <si>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</si>
  <si>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</si>
  <si>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</si>
  <si>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</si>
  <si>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</si>
  <si>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</si>
  <si>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</si>
  <si>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</si>
  <si>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</si>
  <si>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</si>
  <si>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</si>
  <si>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</si>
  <si>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</si>
  <si>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</si>
  <si>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</si>
  <si>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</si>
  <si>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</si>
  <si>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</si>
  <si>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</si>
  <si>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</si>
  <si>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</si>
  <si>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</si>
  <si>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</si>
  <si>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</si>
  <si>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</si>
  <si>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</si>
  <si>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1. Posibilidad de que por directriz de de un órgano superior como Alta Gerencia o Secretaría Distrital de Hacienda se unifiquen todos los recursos en una sola entidad financiera.
2. Políticas de las entidades financieras en la captación de recursos</t>
  </si>
  <si>
    <t>RF-02</t>
  </si>
  <si>
    <t>Posibilidad de afectación económica y reputacional por concentración de recursos financieros en una sola entidad</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</si>
  <si>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</si>
  <si>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</si>
  <si>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No hacer apertura ni cierre de cuentas bancarias sin autorización expresa de la Gerente General, acorde al Protocolo de seguridad y manejo de las cuentas</t>
  </si>
  <si>
    <t>Realizar la aplicación del lineamiento plasmado en el Protocolo de seguridad y manejo de las cuentas, en lo referente a apertura y cierre de cuentas.</t>
  </si>
  <si>
    <t>Registro e información que se envía a los bancos para apertura de cuentas.</t>
  </si>
  <si>
    <t>Tesorero(a)
Gerente General</t>
  </si>
  <si>
    <t>Realizar apertura o cierre de cuentas bancarias con autorización expresa de la Gerente General.</t>
  </si>
  <si>
    <t>Gerente General
Tesorería</t>
  </si>
  <si>
    <t>Soporte de apertura o cierre de cuenta bancaria</t>
  </si>
  <si>
    <t>Para el primer bimestre no se han realizado aperturas o cierres de cuentas bancarias.</t>
  </si>
  <si>
    <t>En el segundo bimestre, en el mes de Abril se realizo el cierre de la cuenta Bancaria N° 24072041406 Banco caja social, de acuerdo al radicado número 2-2022-662 del 28/04/2022. (Ver cancelacion cuenta Bancaria)</t>
  </si>
  <si>
    <t>i. No sa ha materializado el riesgo en el periodo de Julio  a  agosto. Ii . En este perido  no se ha realizado apertura y cierre de cuentas bancarias.iii se tiene encuenta lo establecido en lo referentente en el protocolo de manejo de cuentas n autorización de la Gerente general.</t>
  </si>
  <si>
    <t>Realizar apertura de cuentas bancarias en entidades financieras con calificación alta según las calificadoras de riesgo.</t>
  </si>
  <si>
    <t>La Lotería de Bogotá solicita la calificación de las entidades financieras donde se encuentran los recursos.</t>
  </si>
  <si>
    <t>Cada vez que se abra una cuenta bancaria nueva</t>
  </si>
  <si>
    <t>Soporte de calificación de entidades financieras</t>
  </si>
  <si>
    <t>Tesorero(a)</t>
  </si>
  <si>
    <t>Tesorería</t>
  </si>
  <si>
    <t>Soportes de calificación de entidades financieras</t>
  </si>
  <si>
    <t>Para el primer bimestre no se han realizado aperturas o cierres de cuentas bancarias, sin embargo, se cuenta con las calificaciones de entidades financieras.</t>
  </si>
  <si>
    <t xml:space="preserve"> En el segundo Bimestre no se ha realizado apertura de cuentas bancarias.  Se cuenta con la información actualizada de las calificaciones de las entidades financieras. </t>
  </si>
  <si>
    <t xml:space="preserve">i. No sa ha materializado el riesgo en el periodo de Julio  a  agosto. II . En este periodo de  no se ha realizado apertura y cierre de cuentas bancarias.iii. Se tiene actualizada la informacion de las calificadoras de riesgo de las difrentes entidades financieras. </t>
  </si>
  <si>
    <t>No aplica  para el periodo de reporte</t>
  </si>
  <si>
    <t>Verificación de saldos de cuentas en libros auxiliares y en el balance general de la Lotería de Bogotá.</t>
  </si>
  <si>
    <t>La Unidad Financiera realiza el cruce de información con libros auxiliares y extractos bancarios en forma mensual, para realizar las conciliaciones bancarias.</t>
  </si>
  <si>
    <t>Si se presenta un error en un registro contable, se analiza el origen del registro, se realiza el control de la información por parte del Jefe de la Unidad Financiera y el Tesorero(a).</t>
  </si>
  <si>
    <t>Procedimiento Generación de estados financieros PRO-301-249</t>
  </si>
  <si>
    <t>Concilicación bancaria mensual</t>
  </si>
  <si>
    <t>Verificar saldos de cuentas en libros auxiliares y en el balance general de la Lotería de Bogotá.</t>
  </si>
  <si>
    <t>Se realizan mensualmente las conciliaciones por un funcionario de la Unidad Financiera y Contable</t>
  </si>
  <si>
    <t xml:space="preserve">Se realiza mensulamente las conciliaciones por un funcionario de la Unidad Financiera y contable. </t>
  </si>
  <si>
    <t xml:space="preserve">i.  No se ha materializado el riesgo en el periodo de  julio agosto.ii. Se relizan mensulamente las conciliaciones por parte de un funcionario de la Unidad Financiera y Contable.iii se verifica a fin de mes los saldos en el balance general cuando se realizan las conciciliaciones  </t>
  </si>
  <si>
    <t>los soportes reposan en los archivos de la Unidad Financiera y Contable</t>
  </si>
  <si>
    <t>1. Falla en el sistema (aplicativo de los bancos)
2. Error humano involuntario</t>
  </si>
  <si>
    <t>RF-03</t>
  </si>
  <si>
    <t>Posibilidad de afectación económica por doble pago a un mismo tercero</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</si>
  <si>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</si>
  <si>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</si>
  <si>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Llevar una relación de las órdenes de pago aprobadas para giro</t>
  </si>
  <si>
    <t>Diariamente el auxiliar de Tesorería lleva una relación de las órdenes de pago, y posteriormente se envía al tesorero para su giro.</t>
  </si>
  <si>
    <t>Procedimiento Gestión de Egresos PRO-310-246-9</t>
  </si>
  <si>
    <t>Cada vez que se debe realizar un pago</t>
  </si>
  <si>
    <t>Órdenes de pago aprobadas para giro</t>
  </si>
  <si>
    <t>Tesorero General</t>
  </si>
  <si>
    <t>Órdenes de pago</t>
  </si>
  <si>
    <t xml:space="preserve">Diariamente se lleva control de las órdenes de pago autorizadas por el Jefe de Unidad Financiera  contable y por el ordenador del gasto , el auxiliar de tesorería verifica los soportes, acorde a lo establecido en el procedimiento de Gestión de Egresos, PRO-310-246-10, para  proceder a realizar el pago correspondiente. </t>
  </si>
  <si>
    <t xml:space="preserve">i. No se ha materilaizado el riesgo.ii  Se lleva el control de las ordenes aprobadas para giro por parte del jefe de unidad Financiera y el ordenador del gasto. iii. Se da cumplimiento  de acuerdo a lo establecido en el procedimiento de egresos  PRO 310-246. Para realizar el pago correspondiente. </t>
  </si>
  <si>
    <t>https://loteriadbogota.sharepoint.com/:f:/s/CARPETASCOMPARTIDAS/EjxUD-XiztZAnaUgzVFPn0wBlPneP5dvH_GQaWQKBqtHYw?e=JhnU2e</t>
  </si>
  <si>
    <t>Verificación de los pagos exitosos</t>
  </si>
  <si>
    <t>Diariamente, el tesorero verifica los pagos exitosos frente a los movimientos bancarios.</t>
  </si>
  <si>
    <t>Reporte del banco del pago exitoso</t>
  </si>
  <si>
    <t>La tesorera verifica los saldos diarios  con los movimientos  de saldos del día anterior (entradas y salidas a la cuenta bancaria).
Diariamente se determina el estado de la transacción realizada, mediante la información reportada en los portales bancarios, dicho reporte se imprime y adjunta a la orden de pago.</t>
  </si>
  <si>
    <t xml:space="preserve">i. No se ha materializado el riesgo. ii . La tesorera verifica los saldos diarios  con los movimientos  de saldos del día anterior (entradas y salidas a la cuenta bancaria).
iii. Diariamente se determina el estado de la transacción realizada, mediante la información reportada en los portales bancarios, dicho reporte se imprime y adjunta a la orden de pago. que hace parte del Bolentin diario de tesoreria. </t>
  </si>
  <si>
    <t>Los soportes están adjuntos a los boletines diarios de tesorería.</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</si>
  <si>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</si>
  <si>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</si>
  <si>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</si>
  <si>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</si>
  <si>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</si>
  <si>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</si>
  <si>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</si>
  <si>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</si>
  <si>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</si>
  <si>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</si>
  <si>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</si>
  <si>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</si>
  <si>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</si>
  <si>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</si>
  <si>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</si>
  <si>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</si>
  <si>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</si>
  <si>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</si>
  <si>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</si>
  <si>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</si>
  <si>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</si>
  <si>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</si>
  <si>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</si>
  <si>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</si>
  <si>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</si>
  <si>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</si>
  <si>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</si>
  <si>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</si>
  <si>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</si>
  <si>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</si>
  <si>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</si>
  <si>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</si>
  <si>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</si>
  <si>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</si>
  <si>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</si>
  <si>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</si>
  <si>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</si>
  <si>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</si>
  <si>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</si>
  <si>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</si>
  <si>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RA-01</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</si>
  <si>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</si>
  <si>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</si>
  <si>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</si>
  <si>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La Jefe de la Unidad de Recursos Físicos anualmente verifica que dentro de los pliegos de condiciones de contratos papeleria y cafeteria se incluya ka obligacion de suministro de elwmentos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</si>
  <si>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Dentro de los pliegos de condiciones de contratos papeleria y cafeteria se tiene como obligacion el suministro de elmentos que cumplan con la normas ambientales vigentes, el líder del proceso debe verificar que proponente cumpla con este requisito.
Contrato anual de papeleria y entrega anual 
Contrato de cafeteria anual pero entregas mensuales 
Supervisión de cada entrega</t>
  </si>
  <si>
    <t>Se debe devolver los elementos que no cumplan con los requisitos</t>
  </si>
  <si>
    <t>Contrato de suministro</t>
  </si>
  <si>
    <t>Cada vez que se entrega</t>
  </si>
  <si>
    <t>Contrato respectivo</t>
  </si>
  <si>
    <t>Implementar campañas de sensibilización y capacitación sobre el uso y consumo de recursos que afectan el medio ambiente.</t>
  </si>
  <si>
    <t>Responsable PIGA</t>
  </si>
  <si>
    <t>Piezas de comunicación</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</si>
  <si>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</si>
  <si>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 xml:space="preserve">En el PIGA se tiene identificado todos los puntos de consumo y cada punto tiene ahorrador
Informe de consumos </t>
  </si>
  <si>
    <t>En caso de que los ahorradores físicos de agua no funcionen correctamente, se debe realizar el cambio.</t>
  </si>
  <si>
    <t>PIGA</t>
  </si>
  <si>
    <t>Lista de verificación de funcionamiento de los ahorradores de agua.</t>
  </si>
  <si>
    <t>Gestor Ambiental
Jefe Unidad de Recursos Físicos
Referente PIGA</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</si>
  <si>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</si>
  <si>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El almacenista trimestralmente descargar del sistema financiero el informe de consumo por dependencia que incluya cantidad y costo y se debe verificar variaciones 
de acuerdo al promedio histórico identificar incrementos
las areas realizan el pedido a través del aplicativo.</t>
  </si>
  <si>
    <t>Si existen incrementos injustificados se disminuyen las entregas de papel</t>
  </si>
  <si>
    <t>Informe de austeridad en el gasto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</si>
  <si>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</si>
  <si>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</si>
  <si>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</si>
  <si>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</si>
  <si>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</si>
  <si>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</si>
  <si>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</si>
  <si>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</si>
  <si>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</si>
  <si>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</si>
  <si>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</si>
  <si>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</si>
  <si>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</si>
  <si>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</si>
  <si>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</si>
  <si>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</si>
  <si>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</si>
  <si>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</si>
  <si>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</si>
  <si>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</si>
  <si>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</si>
  <si>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</si>
  <si>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</si>
  <si>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</si>
  <si>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</si>
  <si>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</si>
  <si>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</si>
  <si>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1. Falta de seguimiento y control por parte de las instancias correspondientes a las necesidades de contratación de las dependencias. 
2. Falta de claridad, coherencia y objetividad de los estudios previos y pliego de condiciones.
3. Ofrecimiento de dádivas en la adjudicación y/o selección.
4. Presiones indebídas de terceros con poder político y/o económico.</t>
  </si>
  <si>
    <t>RS-03</t>
  </si>
  <si>
    <t>Posibilidad de ocurrencia de soborno para contratar bienes y servicios con incumplimiento de requisitos a cambio de prevendas o favorecimiento de terceros.</t>
  </si>
  <si>
    <t>1. Investigaciones disciplinarias, fiscales, penales o administrativas en contra de los servidores públicos y/o contratistas de la Lotería de Bogotá. 
2. Sanciones y/o demandas hacia la empresa.
3. Pérdida de imagen institucional.</t>
  </si>
  <si>
    <t>Se definió la periodicidad en mensual, debido a lo observado en los procesos de contratación de la entidad, nivel de ocurrencia cero, ya que el riesgo no se ha materializado.
Frente al impacto, la afectación económica es leve, debido al promedio de la cuantía de los contratos, y la afectación reputacional es mayor, ya que corresponde a un riesgo de corrupción.</t>
  </si>
  <si>
    <r>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t>
    </r>
    <r>
      <rPr>
        <sz val="10"/>
        <color rgb="FFFF0000"/>
        <rFont val="Calibri"/>
        <family val="2"/>
        <scheme val="minor"/>
      </rPr>
      <t xml:space="preserve"> El control se realiza cada vez que el plan de compras indique la necesidad del proces</t>
    </r>
    <r>
      <rPr>
        <sz val="10"/>
        <rFont val="Calibri"/>
        <family val="2"/>
        <scheme val="minor"/>
      </rPr>
      <t xml:space="preserve">o .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
Como soporte del control, resultan los estudios y documentos previos, así como pliego de condiciones. </t>
    </r>
    <r>
      <rPr>
        <sz val="10"/>
        <color rgb="FFFF0000"/>
        <rFont val="Calibri"/>
        <family val="2"/>
        <scheme val="minor"/>
      </rPr>
      <t>La finalidad es un control de legalidad que asegure minimizar riesgod de demandas.</t>
    </r>
  </si>
  <si>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t>
  </si>
  <si>
    <t>El líder del área dueño de le necesidad debe solicitar a su equipo 
Para los procesos igual o mayor a 1000SMMLV se debe contar con la aprobación del Gerente General.</t>
  </si>
  <si>
    <t>Manual contratacion
Procedimiento Contratación abierta PRO.103.233
Procedimiento Contratación directa PRO.103.383
Procedimiento Contratación privada PRO.103.384</t>
  </si>
  <si>
    <t>Cada vez que se elaboran estudios previos y pliego de condiciones</t>
  </si>
  <si>
    <t>Estudios y documentos previos
Pliego de Condiciones</t>
  </si>
  <si>
    <t>Líder del área dueña de la necesidad</t>
  </si>
  <si>
    <t>Revisar los estudios y documentos previos</t>
  </si>
  <si>
    <t xml:space="preserve">Los jefe de unidades proyectan estudios previos y los verifican </t>
  </si>
  <si>
    <t>los lideres de procesos proyectan los estudios y verifican.  No se materializó ,. Avance 40%</t>
  </si>
  <si>
    <t>https://loteriadbogota.sharepoint.com/:b:/r/sites/CARPETASCOMPARTIDAS/Shared%20Documents/LOTERIA%20DE%20BOGOTA/Gestion%20Juridica/CONTRATOS%202022/CONTRATO%207%20DE%202022%20CLEMENCIA%20POVEDA/ESTUDIOS%20PREVIOS.pdf?csf=1&amp;web=1&amp;e=Otvnci</t>
  </si>
  <si>
    <t xml:space="preserve">Los lideres del proceso proyectan y verifican en conjunto con las áreas que se requieren que participen. No se materializó . Avance del 66%.se hacen reuniones permanetes a fin de evitar errores en los estudios previos </t>
  </si>
  <si>
    <t>ESTUDIO PREVIO PROCESO DE CONTRATACION FORMULARIOS 2022- PLIEGO DEF.pdf</t>
  </si>
  <si>
    <t xml:space="preserve">Los lideres del proceso proyectan y verifican en conjunto con las áreas que se requieren que participen. No se materializó . Avance del 86%.se hacen reuniones permanetes a fin de evitar errores en los estudios previos </t>
  </si>
  <si>
    <t>file:///C:/Users/claveg/Downloads/0.%20ESTUDIOS%20PREVIOS%20INV%20ABIERTA%2004%20-%202022-%20PROYECTO%20DE%20PLIEGO.pdf</t>
  </si>
  <si>
    <r>
      <t>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
En caso de no ajsutarse los pliegos a las condiciones de la modalidad de selección y los estudios previos deberá solicitarse a las áreas los ajustes correspondientes. 
Como soporte del control resultan Estudios y documentos previos, así como Pliego de Condiciones.</t>
    </r>
    <r>
      <rPr>
        <sz val="10"/>
        <color rgb="FFFF0000"/>
        <rFont val="Calibri"/>
        <family val="2"/>
        <scheme val="minor"/>
      </rPr>
      <t xml:space="preserve">La capacitación tiene como fin recordar y afianzar conocimiento en el cumplimiento de las obligaciones </t>
    </r>
  </si>
  <si>
    <t xml:space="preserve">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técnico.En caso de no ajsutarse los pliegos a las condiciones de la modalidad de selección y los estudios previos deberá solicitarse a las áreas los ajustes corresponidentes. </t>
  </si>
  <si>
    <t>Los procesos cuyo valor sea igual o mayor 1.000 S.M.M.L.V., deben contar con la previa aprobación del Gerente</t>
  </si>
  <si>
    <t>Procedimiento Contratación abierta PRO.103.233
Procedimiento Contratación directa PRO.103.383
Procedimiento Contratación privada PRO.103.384</t>
  </si>
  <si>
    <t>Revisar los pliegos de condiciones</t>
  </si>
  <si>
    <t xml:space="preserve">Se han revisado y realizado control de legalidad </t>
  </si>
  <si>
    <t>En los procesos que se requiere se cuenta con la evidencia es de indicar que son procesos mayores de 1.000 SMLV. No se materializó . Avance 40%</t>
  </si>
  <si>
    <t>https://loteriadbogota-my.sharepoint.com/:b:/g/personal/claudia_vega_loteriadebogota_com/EYo0LZqy7y5Msu38XQhruNgB7OKZVRHbMZD6-o1XK_p98w?e=DOfL1B</t>
  </si>
  <si>
    <t>En los procesos que se requiere se cuenta con la evidencia es de indicar que son procesos mayores de 1.000 SMLV. No se materializó . Avance 86%. No se materializó riesgo</t>
  </si>
  <si>
    <t>https://loteriadbogota.sharepoint.com/:w:/r/sites/SecretaraGeneral/Documentos%20compartidos/01.%20Contrataci%C3%B3n/ACTAS%20COMITE%20DE%20CONTRATACION%202022/Comit%C3%A9%20sep%2026,27%20y%2028%20de%202022/ACTA%20COMIT%C3%89%20DE%20CONTRATACION%2026.27%20Y%2028%20DE%202022.docx?d=we1faead3c289458e917e499696fffd27&amp;csf=1&amp;web=1&amp;e=5TvlsG</t>
  </si>
  <si>
    <t xml:space="preserve">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
Si se detectan desviaciones en la ejecución del control, se realiza la publicación de resultados evaluación en SECOP II. Los proponentes podrán presentar observaciones al informe a través del email corporativo dentro del término señalado en el cronograma.
El Comité Evaluador  dará respuesta a las observaciones efectuadas por los proponentes (si aplica) y realizará el informe final de evaluación que contiene las respuestas a las mismas a través del documento que se publicará en SECOP II. 
Como soporte del control resultan los Informes de evaluación/ Acta de comité de contratación. La periodicidad de la evaluación depende del plan de compras para las invitaciones abierta y privada por lo cual no es determinado el numero anual </t>
  </si>
  <si>
    <t>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t>
  </si>
  <si>
    <t xml:space="preserve">Publicación de resultados evaluación en SECOP II.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SECOP II. </t>
  </si>
  <si>
    <t>Cada vez que se deba evaluar propuestas</t>
  </si>
  <si>
    <t xml:space="preserve">Informes de evaluación/ Acta de comité de contratación </t>
  </si>
  <si>
    <t>Comité evaluador</t>
  </si>
  <si>
    <t>Evaluar propuestas y revisión de inhabilidades e incompatibilidades.</t>
  </si>
  <si>
    <t xml:space="preserve">Se cuenta con las actas de comité de contratación e informes de evaluación en cada proceso en dónde se requiere de acuerdo con el manual de contratación. Evidencia Secretaria Comité de contratación </t>
  </si>
  <si>
    <t>Se cuenta con las actas de comité de contratación e informes de evaluación en cada proceso en dónde se requiere de acuerdo con el manual de contratación. Evidencia Secretaria Comité de contratación . No se ha materializado riesgo avanece 66%</t>
  </si>
  <si>
    <t>Se cuenta con las actas de comité de contratación e informes de evaluación en cada proceso en dónde se requiere de acuerdo con el manual de contratación. Evidencia Secretaria Comité de contratación . No se ha materializado riesgo avanece 86%.https://loteriadbogota.sharepoint.com/:w:/r/sites/SecretaraGeneral/Documentos%20compartidos/01.%20Contrataci%C3%B3n/ACTAS%20COMITE%20DE%20CONTRATACION%202022/Comit%C3%A9%20sep%2026,27%20y%2028%20de%202022/ACTA%20COMIT%C3%89%20DE%20CONTRATACION%2026.27%20Y%2028%20DE%202022.docx?d=we1faead3c289458e917e499696fffd27&amp;csf=1&amp;web=1&amp;e=5TvlsG</t>
  </si>
  <si>
    <t>https://loteriadbogota-my.sharepoint.com/:f:/g/personal/claudia_vega_loteriadebogota_com/Em7Pp-8-4JxBpx7PJsonpc4BxDIIXMLSqepHvanqDmMG6A?e=rucPkG</t>
  </si>
  <si>
    <r>
      <t xml:space="preserve">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t>
    </r>
    <r>
      <rPr>
        <sz val="10"/>
        <color rgb="FFFF0000"/>
        <rFont val="Calibri"/>
        <family val="2"/>
        <scheme val="minor"/>
      </rPr>
      <t xml:space="preserve"> Cada vez que se adelante un proceso de contratación de acuerdo con el Plan anual de adquisiciones y se adjudique siendo incierto el número de verificaciones que se realizan en el año</t>
    </r>
    <r>
      <rPr>
        <sz val="10"/>
        <rFont val="Calibri"/>
        <family val="2"/>
        <scheme val="minor"/>
      </rPr>
      <t xml:space="preserve">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 
Como soporte del control resulta: Lista de chequeo
Minuta de contrato.Cada vez que se adelante un proceso de contratación de acuerdo con el Plan anual de adquisiciones y se adjudique siendo incierto el número de verificaciones que se realizan en el año </t>
    </r>
  </si>
  <si>
    <r>
      <t>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t>
    </r>
    <r>
      <rPr>
        <sz val="10"/>
        <color rgb="FFFF0000"/>
        <rFont val="Calibri"/>
        <family val="2"/>
        <scheme val="minor"/>
      </rPr>
      <t xml:space="preserve"> Cada vez que se adelante un proceso de contratación de acuerdo con el Plan anual de adquisiciones y se adjudique siendo incierto el número de verificaciones que se realizan en el año </t>
    </r>
  </si>
  <si>
    <t xml:space="preserve"> Si no se adjuntan los documentos para la elaboración del contrato se solicitarán al área interesada.</t>
  </si>
  <si>
    <t>Cada vez que se elabora un contrato</t>
  </si>
  <si>
    <t>Lista de chequeo
Minuta de contrato</t>
  </si>
  <si>
    <t>Revisar y verificar documentación que soporta la contratación y la minuta del contrato</t>
  </si>
  <si>
    <t>Se verifica la lista de chequeo y los estudios previos frente a lo remitido por Siga y en caso de no tener la documentación completa se requiere al área que requirió el servicio para luego continuar con el proceso de contratación. Evidencia en carpetas de procesos 2022</t>
  </si>
  <si>
    <t xml:space="preserve">No se materializó </t>
  </si>
  <si>
    <t>Se verifica la lista de chequeo, los estudios previos frente a la necesidad de contratación y lo recibido por el Siga. En caso de no contar con la documentación necesaria se requiere al área que requiere el servicio para continuar con el proceso una vez se tenga con la documentación. Evidencia carpeta de procesos adelantados en el trimestre . Avance 40%</t>
  </si>
  <si>
    <t>https://loteriadbogota.sharepoint.com/:b:/r/sites/CARPETASCOMPARTIDAS/Shared%20Documents/LOTERIA%20DE%20BOGOTA/Gestion%20Juridica/CONTRATOS%202022/CONTRATO%207%20DE%202022%20CLEMENCIA%20POVEDA/SOPORTES%20CONTRATO.pdf?csf=1&amp;web=1&amp;e=9BndXS</t>
  </si>
  <si>
    <t>Se verifica la lista de chequeo, los estudios previos frente a la necesidad de contratación y lo recibido por el Siga. En caso de no contar con la documentación necesaria se requiere al área que requiere el servicio para continuar con el proceso una vez se tenga con la documentación. Evidencia carpeta de procesos adelantados en el bimestre y no se ha materializado el riesgo se devuelve la carpeta para que se complete y luego se continua el proceso . Avance 66%</t>
  </si>
  <si>
    <t>Correo_ Claudia Maria Vega Castro - Outlook.pdf</t>
  </si>
  <si>
    <t>Se verifica la lista de chequeo, los estudios previos frente a la necesidad de contratación y lo recibido por el Siga. En caso de no contar con la documentación necesaria se requiere al área que requiere el servicio para continuar con el proceso una vez se tenga con la documentación. Evidencia carpeta de procesos adelantados en el bimestre y no se ha materializado el riesgo se devuelve la carpeta para que se complete y luego se continua el proceso . Avance 86%. https://loteriadbogota-my.sharepoint.com/:b:/g/personal/claudia_vega_loteriadebogota_com/EfbamHBohZZOpUlzlX7zhGEBhCNX1AFdeeVTHOa2bZolHQ?e=HmxMf5</t>
  </si>
  <si>
    <t>https://loteriadbogota-my.sharepoint.com/:b:/g/personal/claudia_vega_loteriadebogota_com/ESMb54PeLiFEjj3okwl7TwwBAgsWgluzasSbnAXHyyTopw?e=HkTG2I</t>
  </si>
  <si>
    <r>
      <t>El profesional asignado por la Secretaría General, deberá revisar y pasar para aprobación del Secretario General  la garantía de cumplimiento de  acuerdo con lo exigido en el contrato suscrito por la entidad  y en atención al plan anual de adquisiciones.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Como resultado de la ejecución del control resulta la garantía del contrato.</t>
    </r>
    <r>
      <rPr>
        <sz val="10"/>
        <color rgb="FFFF0000"/>
        <rFont val="Calibri"/>
        <family val="2"/>
        <scheme val="minor"/>
      </rPr>
      <t xml:space="preserve">La revisión y aprobación se realiza siempre que exista un proceso de contratación que exigió la garantía por lo cual es incierto el numero de revisiones mensuales. y su aprobación y revisión se realizá con el fin de asegurara los bienes de la entidad en caso de incumplimiento </t>
    </r>
  </si>
  <si>
    <t xml:space="preserve">El profesional asignado por la Secretaría General, deberá revisar y pasar para aprobación del Secretario General  la garantía de cumplimiento de  acuerdo con lo exigido en el contrato suscrito por la entidad  y en atención al plan anual de contratación.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t>
  </si>
  <si>
    <t>Si la póliza no está conforme al contrato se requiere al contratista para que se aclare o modifique la póliza.</t>
  </si>
  <si>
    <t>Cada vez que se allega la políza de garantia al contrato</t>
  </si>
  <si>
    <t>Garantía</t>
  </si>
  <si>
    <t>Revisar y aprobar póliza de garantía, cuando aplique de acuerdo con el análisis realizado en el estudio previo en concordancia con el manual de contratación.</t>
  </si>
  <si>
    <t xml:space="preserve">La secretaria General realiza revisión y aprobación en su equipo de trabajo y verifica la oportunidad de la garantía de acuerdo con el proceso y Manual de Contratación </t>
  </si>
  <si>
    <t xml:space="preserve">30/04/2022 . </t>
  </si>
  <si>
    <t>La Secretaria General realiza revisión y aprobación en su equipo de trabajo y verifica la oportunidad de la garantía de acuerdo con el proceso y manual de contratacion . No se materializó . Avance 40%</t>
  </si>
  <si>
    <t>https://loteriadbogota-my.sharepoint.com/:b:/g/personal/claudia_vega_loteriadebogota_com/ERhtLEb5Pw9DoQ_dvWQLk0EBZyp8106TvIqGCNSsWNM2Lw?e=dXcwUj</t>
  </si>
  <si>
    <t xml:space="preserve">La Secretaria General realiza revisión y aprobación en su equipo de trabajo y verifica la oportunidad de la garantía de acuerdo con el proceso y manual de contratacion . No se materializó . Avance 66%. Si se sube al secop cumple con los requisitos juridicos evitando riesgos en la gestión </t>
  </si>
  <si>
    <t>Editar Contrato poliza optica colombiana aprobada.pdf</t>
  </si>
  <si>
    <t xml:space="preserve">La Secretaria General realiza revisión y aprobación en su equipo de trabajo y verifica la oportunidad de la garantía de acuerdo con el proceso y manual de contratacion . No se materializó . Avance 86%. Si se sube al secop cumple con los requisitos juridicos evitando riesgos en la gestión </t>
  </si>
  <si>
    <t>https://loteriadbogota-my.sharepoint.com/:b:/g/personal/claudia_vega_loteriadebogota_com/EZgFoY3lYTtHviNPtI358qoBtHtPb2buKGjiyNWjBXo-_Q?e=MiLueu</t>
  </si>
  <si>
    <t>1. Exigencia de acciones de subordinación sobre los contratistas de la Lotería, que limiten la autonomía
2. Contratos que no cumplen los criterios establecidos para la contratación de prestación de servicios</t>
  </si>
  <si>
    <t>RG-26</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</si>
  <si>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</si>
  <si>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</si>
  <si>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</si>
  <si>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r>
      <t>El área solicitante deberá justificar la necesidad de la contratación de la prestación del servicio conforme a los criterios establecidos en el Manual de Contratación.</t>
    </r>
    <r>
      <rPr>
        <sz val="11"/>
        <color rgb="FFFF0000"/>
        <rFont val="Calibri"/>
        <family val="2"/>
        <scheme val="minor"/>
      </rPr>
      <t xml:space="preserve"> .El fin del control es evitar procesos por contrato realidad</t>
    </r>
    <r>
      <rPr>
        <sz val="11"/>
        <color theme="1"/>
        <rFont val="Calibri"/>
        <family val="2"/>
        <scheme val="minor"/>
      </rPr>
      <t xml:space="preserve">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t>
    </r>
    <r>
      <rPr>
        <sz val="11"/>
        <color rgb="FFFF0000"/>
        <rFont val="Calibri"/>
        <family val="2"/>
        <scheme val="minor"/>
      </rPr>
      <t xml:space="preserve"> </t>
    </r>
  </si>
  <si>
    <t>El área solicitante deberá justificar la necesidad de la contratación de la prestación del servicio conforme a los criterios establecidos en el Manual de Contratación</t>
  </si>
  <si>
    <t>Si se identifica que la justificación de necesidad para contratación por prestación de servicios no está incluida o no está conforme al Manual de Contratación, desde Secretaría General se sugieren los ajustes.</t>
  </si>
  <si>
    <t>Manual de Contratación</t>
  </si>
  <si>
    <t>Cada vez que se requiere la contratación</t>
  </si>
  <si>
    <t>Reponsable de la Secretaría General</t>
  </si>
  <si>
    <t>garantia</t>
  </si>
  <si>
    <t>Se realiza control de legalidad a los procesos y se incluyó clausula relacionada en el formato de estudios previos. No se materializó . Avance 20%</t>
  </si>
  <si>
    <t>Se realiza control de legalidad a los procesos y se incluyó clausula relacionada en el formato de estudios previos. No se materializó . Avance 40%</t>
  </si>
  <si>
    <t>https://loteriadbogota.sharepoint.com/:b:/r/sites/CARPETASCOMPARTIDAS/Shared%20Documents/LOTERIA%20DE%20BOGOTA/Gestion%20Juridica/CONTRATOS%202022/CONTRATO%207%20DE%202022%20CLEMENCIA%20POVEDA/ESTUDIOS%20PREVIOS.pdf?csf=1&amp;web=1&amp;e=6Xprwc</t>
  </si>
  <si>
    <t xml:space="preserve">Se realiza control de legalidad a los procesos y se incluyó clausula relacionada en el formato de estudios previos. El área que requiere el servicio justifica la contratación y se verifica No se materializó . Avance 66% ver justificación de la necesidad </t>
  </si>
  <si>
    <t>ESTUDIOS PREVIOS CON SOPORTES ANIBAL.pdf</t>
  </si>
  <si>
    <t xml:space="preserve">Se realiza control de legalidad a los procesos y se incluyó clausula relacionada en el formato de estudios previos. El área que requiere el servicio justifica la contratación y se verifica No se materializó . Avance 86% ver justificación de la necesidad </t>
  </si>
  <si>
    <t>https://loteriadbogota-my.sharepoint.com/:b:/g/personal/claudia_vega_loteriadebogota_com/EfbamHBohZZOpUlzlX7zhGEBhCNX1AFdeeVTHOa2bZolHQ?e=HmxMf5</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</si>
  <si>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</si>
  <si>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Pendiente de realizar antes de Julio de 2022</t>
  </si>
  <si>
    <t>Pendiente de realizar antes de julio de 2022. Sin avance</t>
  </si>
  <si>
    <t xml:space="preserve">El 6 de octubre de 2022 se realiza capacitación avance del 100% </t>
  </si>
  <si>
    <t>https://loteriadbogota-my.sharepoint.com/:b:/g/personal/claudia_vega_loteriadebogota_com/EcUmnD3C34lPhlqxGdbYC3EBDnWt847KjfJ0-ykgoCs-Rg?e=hLwTF0</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</si>
  <si>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</si>
  <si>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</si>
  <si>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</si>
  <si>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</si>
  <si>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</si>
  <si>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</si>
  <si>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</si>
  <si>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</si>
  <si>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</si>
  <si>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</si>
  <si>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</si>
  <si>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</si>
  <si>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</si>
  <si>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</si>
  <si>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</si>
  <si>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</si>
  <si>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</si>
  <si>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</si>
  <si>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</si>
  <si>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</si>
  <si>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</si>
  <si>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</si>
  <si>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</si>
  <si>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</si>
  <si>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</si>
  <si>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</si>
  <si>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</si>
  <si>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</si>
  <si>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</si>
  <si>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</si>
  <si>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</si>
  <si>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</si>
  <si>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</si>
  <si>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</si>
  <si>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</si>
  <si>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RG-27</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</si>
  <si>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</si>
  <si>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</si>
  <si>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</si>
  <si>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El responsable de la Unidad de Recursos Físicos trimestralmente verifica la aplicación de la TRD y aplicación de los procesos archivísticos.
Si en el seguimiento se identifica que no se están aplicando los procesos archivísticos ni la TRD, el responsable de la Unidad de Recursos Físicos comunican mediante correo electrónico el reporte de los compromisos adquiridos por la dependencia.
Como soporte de la ejecución del control</t>
  </si>
  <si>
    <t>El responsable de la Unidad de Recursos Físicos trimestralmente verifica la aplicación de la TRD y aplicación de los procesos archivísticos.</t>
  </si>
  <si>
    <t>Si en el seguimiento se identifica que no se están aplicando los procesos archivísticos ni la TRD, el responsable de la Unidad de Recursos Físicos comunican mediante correo electrónico el reporte de los compromisos adquiridos por la dependencia.</t>
  </si>
  <si>
    <t>Circular 07 de abril de 2022</t>
  </si>
  <si>
    <t>Actas de reunión con dependencias</t>
  </si>
  <si>
    <t>Elaborar actas de reunión con las dependencias</t>
  </si>
  <si>
    <t>Profesional Gestión Documental</t>
  </si>
  <si>
    <t>Actas de reunion
Matriz de seguimiento de compromisos - Areas Productoras</t>
  </si>
  <si>
    <t>Se han realizado visitas de seguimiento a las diferentes dependencias para verificar estado de  los compromisos adquiridos por cada uno de los responsables.</t>
  </si>
  <si>
    <t>Para este periodo no se realizaron visitas, ya que estas se realizan de manera trimestral</t>
  </si>
  <si>
    <t>El equipo de Gestión Documental de la Unidad de Recursos Físicos debe realizar capacitación y evaluarla en temas relacionados a la gestión documental, articulado con el Plan Institucional de Capacitación.
Para este control no aplican desviaciones, como soporte de este control resultan las memorias de capacitación y listas de asistencia.</t>
  </si>
  <si>
    <t>El equipo de Gestión Documental de la Unidad de Recursos Físicos debe realizar capacitación y evaluarla en temas relacionados a la gestión documental, articulado con el Plan Institucional de Capacitación.</t>
  </si>
  <si>
    <t>Procedimiento Capacitación y Formación 320-223-9</t>
  </si>
  <si>
    <t>Memorias de capacitación
Listas de asistencia</t>
  </si>
  <si>
    <t>Equipo de Gestión Documental</t>
  </si>
  <si>
    <t>Desarrollar capacitaciones en Gestión Documental y evaluarlas</t>
  </si>
  <si>
    <t>Memorias - Listado de Asistencia</t>
  </si>
  <si>
    <t>Se ha brindado capacitación a las siguientes dependencias sobre Tablas de Retención Documetal:
* Oficina de la Oficia de Cumplimiento
* Tesorería
*  Contabilidad</t>
  </si>
  <si>
    <t>1. Espacio de Archivo que no cumple condiciones de almacenamiento
2. Falta de estrategias, lineamientos para la conservación de la información fisica
3. Practica inadecuada del manejo de la información</t>
  </si>
  <si>
    <t>RG-28</t>
  </si>
  <si>
    <t>Posibilidad de afectación reputacional por perdida de memoria institucional  en las diferentes fases del ciclo de vida del documento debido a inadecuada aplicación de los procesos archivísticos y desactualización de los instrumentos de gestión documental</t>
  </si>
  <si>
    <t>1. Incumplimiento de lineamientos y directrices  que permitan cumplir con la condiciones de almacenamiento
2.  Hallazgos por entes de control 
3. Deterioro de la información física</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</si>
  <si>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</si>
  <si>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El equipo de Gestión Documental de la Unidad de Recursos Físicos debe elaborar el componente de Conservación Documental  a traves del Plan de Conservación Documental y efectuará el seguimiento a su implementación.</t>
  </si>
  <si>
    <t>Si en el seguimiento se identifica que no se están implementando el componente de Conservación Documental, el responsable de la Unidad de Recursos Físicos comunica mediante correo electrónico el reporte de inconsistencias identificadas en las áreas de la entidad.</t>
  </si>
  <si>
    <t>Sistema integrado de  Conservación</t>
  </si>
  <si>
    <t>Plan de Conservación Documental
Informe de seguimiento del Plan de Conservación Documental</t>
  </si>
  <si>
    <t>Elaborar lineamientos y estrategias que permitan la conservación Documental de la información en Físico</t>
  </si>
  <si>
    <t>Plan de Conservación Documental</t>
  </si>
  <si>
    <t>Se actualizó  por  parte del  Restaurador el Plan de Conservación Documental, el cual, fue remitido al  Archivo de Bogotá solicitando concepto.</t>
  </si>
  <si>
    <t>El Plan de Conservación Documental se encuentra elaborado, se esta a la espera del contrato del restaurador para continuar el proceso.</t>
  </si>
  <si>
    <t>El equipo de Gestión Documental de la Unidad de Recursos Físicos cada vez que se requiera según la normatividad vigente debe actualizar los instrumentos de gestión documental.
Para este control no aplican desviaciones.</t>
  </si>
  <si>
    <t>El equipo de Gestión Documental de la Unidad de Recursos Físicos cada vez que se requiera según la normatividad vigente debe actualizar los instrumentos de gestión documental.</t>
  </si>
  <si>
    <t>Cada vez que la normatividad vigente lo requiera</t>
  </si>
  <si>
    <t>Instrumentos de gestión documental actualizados.</t>
  </si>
  <si>
    <t>Actualizar los instrumentos de gestión documental</t>
  </si>
  <si>
    <t>Instrumentos de gestión documental actualizados</t>
  </si>
  <si>
    <t>No se ha materializado el riesgo
Se encuentra en proceso de actualización las Tablas de Retención Documental, para lo cua, se realizaron  reuniones con los diferentes jefes de las dependencias.
Así mismo, se actualizó  el instrumento de   Cuadros de Caracterización Documental</t>
  </si>
  <si>
    <t>https://loteriadbogota-my.sharepoint.com/:f:/g/personal/sandra_henao_loteriadebogota_com/EpAI-tKTKLhOhlzUQIsBfecBv-Du5TroP421dP4pGl47mQ?e=5PvgEy</t>
  </si>
  <si>
    <r>
      <t xml:space="preserve">1. Falta de continuidad del sistema eléctrico.
2. Incumplimiento del programa de mantenimiento del sistema de soporte eléctrico (UPS y Planta eléctrica).
3. Entrada de virus informático en los sistemas tecnológicos.
</t>
    </r>
    <r>
      <rPr>
        <sz val="10"/>
        <rFont val="Calibri"/>
        <family val="2"/>
        <scheme val="minor"/>
      </rPr>
      <t>4. Inadecuados diseños y arquitectura tecnológica.</t>
    </r>
    <r>
      <rPr>
        <sz val="10"/>
        <color theme="1"/>
        <rFont val="Calibri"/>
        <family val="2"/>
        <scheme val="minor"/>
      </rPr>
      <t xml:space="preserve">
5. Contratación con un único proveedor para los dos canales de internet con que cuenta la Lotería de Bogotá.
6. Capacidad tecnológica deficiente.
7. Dependencia de pocos proveedores para el mantenimiento y mejora de los sistemas de información.
8. Contratación inoportuna de servicios, licencias y plataformas tecnológicas sensibles para el negocio.</t>
    </r>
  </si>
  <si>
    <t>RG-29</t>
  </si>
  <si>
    <t>Posibilidad de afectación económica, reputacional y de operación por falta de continuidad o fallas en los sistemas de información y herramientas tecnológicas.</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</si>
  <si>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</si>
  <si>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</si>
  <si>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Coordinación de servicios criticos de la plataforma tecnológica para su correcto funcionamiento.
Nota: Tenga en cuenta que estos servicios podrán incluir soporte eléctrico (UPS), internet con canal principal y canal de contingencia, garantía y mantenimiento de los servidores, Servicio de soporte y mantenimiento del sistema de información (aplicativos), antivirus, virtualización, etc.</t>
  </si>
  <si>
    <t>El Profesional Especializado de Sistemas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Compras de la vigencia siguiente.
Dos meses antes de terminar el contrato vigente de mantenimeinto el Profesional Especializado de Sistemas debe iniciar los tramites de contratación pertinente con el fin de dar continuidad al mantenimiento.
Una vez se inicie cada contrato se establece con el proveedor la programación de mantenimiento durante el tiempo de ejecución del contrato.</t>
  </si>
  <si>
    <t>Dentro del alcance de los contratos se establece clausulas de soporte para correcciones y arreglo de contingencias.</t>
  </si>
  <si>
    <t>Plan anual de adquisiciones PRO-330-236
Planeación de los recursos financieros PRO-310-188
Proyecto de inversión PRO-332-189</t>
  </si>
  <si>
    <t>Plan Anual de Adquisiciones
Expediente de cada contrato</t>
  </si>
  <si>
    <t>Profesional Especializado de Sistemas</t>
  </si>
  <si>
    <t>Revisar y aprobar documento que define los lineamientos y especificaciones que como actuar en caso de presentarse contingencia en el funcionamiento de la plataforma tecnológica en la Lotería</t>
  </si>
  <si>
    <t>Secretario Genreal
Profesional Especializado Sistemas</t>
  </si>
  <si>
    <t>Plan de contingencia</t>
  </si>
  <si>
    <t>Se inicia la documentación de plan de continuidad para la infraestructura de la loteria de bogota.</t>
  </si>
  <si>
    <t>Back Up periódicos de los servidores y las unidades de red.
1. Diario Incremental
2. Semanal Completo
3. Mensual Completo</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</si>
  <si>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profesional especializado de sistemas.</t>
  </si>
  <si>
    <t>Una vez se identifiquen pérdidas de información estas deben ser recuperadas con el respectivo proceso de restauración.</t>
  </si>
  <si>
    <t>Procedimiento Copias de seguridad PRO-202-211-9</t>
  </si>
  <si>
    <t>Diario, semanal y mensual</t>
  </si>
  <si>
    <t>Medios magnéticos con los respectivos backUp</t>
  </si>
  <si>
    <t>Actualizar y aprobar el procedimiento de back up para incorporar una descripción detallada y completa (requisitos de dafp) de todos sus controles
soporte de hadware y software</t>
  </si>
  <si>
    <t>Secretario General
Profesional Especializado Sistemas</t>
  </si>
  <si>
    <t>Se inicia la actualización del procedimiento de back up .</t>
  </si>
  <si>
    <t>Supervisar la ejecución de los contratos de soporte y mantenimiento de la infraestructura tecnológica.</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</si>
  <si>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</si>
  <si>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Si existe incumplimiento el supervisor debe requerir al contratista o proveedor para que subsane el incumplimiento.</t>
  </si>
  <si>
    <t>Procedimiento seguimiento contractual PRO-103-235-8</t>
  </si>
  <si>
    <t>De acuerdo a la programación de mantenimiento</t>
  </si>
  <si>
    <t>Informes de supervisión y soportes</t>
  </si>
  <si>
    <t>Supervisor designado</t>
  </si>
  <si>
    <t>Elaborar y aprobar un documento que defina los parametros de elaboración, revisión aprobación y socialización del plan de contingencia</t>
  </si>
  <si>
    <t>Procedimiento</t>
  </si>
  <si>
    <t>Se inicia el desarrollo del presento dcoumento como plan de trabajo el cual contendra actividades, parametros  de elaboración, revisión, aprobación y socialización del plan de contingencia.</t>
  </si>
  <si>
    <t>Plan de contingencia para la continuidad del negocio</t>
  </si>
  <si>
    <t>El Profesional Especializado de Sistemas debe identificar y actualizar anualmente el plan de contingencia, esta actualización debe contemplar las nuevas adquisiciones de hardware y software y los cambios en la infraestructura. Este plan actualizado debe ser revisado y aprobado en el Comité Institucional de Gestión y Desempeño.</t>
  </si>
  <si>
    <t>Para cada incidente identificado se efectuan las pruebas para medir la efectividad del mecanismo, si no es satisfactorio se deben corregir todas las variables detectadas hasta que la prueba sea satisfactoria</t>
  </si>
  <si>
    <t>No existe documento que describa como se elabora y actualiza el plan de contingencia</t>
  </si>
  <si>
    <t>Plan de contingencia
Pruebas del plan de contingencia</t>
  </si>
  <si>
    <t>Definir lineamientos para robustecer los sistemas misionales y administrativos de la loteria de bogota.</t>
  </si>
  <si>
    <t>Se inicia la creación de un procedimiento de desarrollo de software el cual contiene lineamientos frente a los sistemas misionales y administrativos.</t>
  </si>
  <si>
    <t>Capacitar a los usuarios en la funcionalidad desarrollada</t>
  </si>
  <si>
    <t>Una vez liberado el cambio, mejora o funcionalidad tecnológica por parte del contratista responsable, el profesional especializado de sistemas debe coordinar una capacitación y entrenamiento sobre el desarrollo efectuado. Esta capacitación debe incluir los temas que fueron modificados o desarrollados en la herramienta.</t>
  </si>
  <si>
    <t>Si se detectan vacios de entendimiento o aspectos no tratados en la capacitación e inquietudes, estas deben ser tratadas en una ampliación del proceso.</t>
  </si>
  <si>
    <t>Procedimiento Capacitación y Formación PRO-320-223-9
Plan Institucional de Capacitación</t>
  </si>
  <si>
    <t>Cada vez que es liberado un software o mejora efectuada</t>
  </si>
  <si>
    <t>Profesional Especializado de Sistemas
Contratista responsable</t>
  </si>
  <si>
    <t>Ambiente de pruebas para todos los software misionales y administrativos</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</si>
  <si>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</si>
  <si>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El resultado de la prueba funcional debe ser satisfactorio antes de liberar el cambio o la mejora. Si la prueba de funcionamiento no es satisfactoria el contratista responsable debe efectuar los ajustes necesarios hasta corregir el incidente.</t>
  </si>
  <si>
    <t>Procedimiento Mesa de Servicio PRO-340-387-2</t>
  </si>
  <si>
    <t>Por cada requerimiento</t>
  </si>
  <si>
    <t>Acta de entrega de la funcionalidad</t>
  </si>
  <si>
    <t>Contratista seleccionado</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</si>
  <si>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</si>
  <si>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RG-30</t>
  </si>
  <si>
    <t>Posibilidad de afectación económica y reputacional por contar con herramientas tecnológicas que no den respuesta a las necesidades,  oportunidades y estrategias de la Lotería.</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</si>
  <si>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</si>
  <si>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</si>
  <si>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Revisión técnica por parte del área de sistemas sobre las necesidades de sistemas y herramientas tecnológicas.</t>
  </si>
  <si>
    <t>Cada vez que exista necesidades tecnológicas definidas en el plan anual de adquisiciones por otras áreas diferentes a la de sistemas, el profesional especializado de sistemas debe asistir al Comité de contratación con el fin de revisar y analizar dichas necesidades.
El profesional de sistemas está en la obligación de integrar y articular dichas necesidades de acuerdo a los linemientos definidos en el PETI vigente.</t>
  </si>
  <si>
    <t>Si existen inconsistencias en las necesidades identificada, éstas deben ser ajustadas y soportadas por el área dueña de la necesidad</t>
  </si>
  <si>
    <t>Procedimiento Elaboración Plan Anual de Aquisiciones PRO-330-236-9</t>
  </si>
  <si>
    <t>Cada vez que el Comité de Contratación se reuna</t>
  </si>
  <si>
    <t>Acta del Comité de Contratación</t>
  </si>
  <si>
    <t>Profesional Especializado de sistemas</t>
  </si>
  <si>
    <t>Consolidar necesidades de TIC's de las áreas, y presentarlas para que sean incluidas en el Plan Anual de Adquisiciones.</t>
  </si>
  <si>
    <t>Profesional Especializado Sistemas</t>
  </si>
  <si>
    <t>Plan Anual de Adquisiciones</t>
  </si>
  <si>
    <t>Se diligencia el formato de adquisición de TI, para recoger las necesidades de las áreas de acuerdo al procedimiento de adquisiciones de TI establecido.</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</si>
  <si>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</si>
  <si>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</si>
  <si>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Acta de reunión entre el contratista, el área solicitante y Sistemas.</t>
  </si>
  <si>
    <t>Realizar seguimiento a las solicitudes presentadas en la mesa de servicio sobre desarrollo o ajustes de software.</t>
  </si>
  <si>
    <t>Área de Sistemas</t>
  </si>
  <si>
    <t>Tickets de solicitud</t>
  </si>
  <si>
    <t>Para el presente trimestre se atendieron XX casos en la mesa de servicio.</t>
  </si>
  <si>
    <t>Realizar seguimiento a los contratos de soporte y mantenimiento de la infraestructura tecnológica.</t>
  </si>
  <si>
    <t>Informes de ejecución contractual</t>
  </si>
  <si>
    <t>Se realiza seguimiento a los siguientes contratos: 
1. Firewall. 
2. Vmware.
3. UPS. 
4. Backup Exec.
5. Infraestructura nube - Base de Datos.</t>
  </si>
  <si>
    <t>Realizar seguimiento a la ejecución del Plan Estratégico de Tecnologías de la Información y las Comunicaciones (PETI).</t>
  </si>
  <si>
    <t>Trimestralmente, el área de Sistemas, realiza seguimiento a la ejecución del PETI.</t>
  </si>
  <si>
    <t>Si se presentan incumplimientos en alguna de las actividades formuladas en el PETI, se genera la alerta oportuna, y dependiendo de la actividad, se plantea la reformulación de la meta.</t>
  </si>
  <si>
    <t>Procedimiento Plan Estratégico PRO-332-187-8</t>
  </si>
  <si>
    <t>Informe de seguimiento al PETI.</t>
  </si>
  <si>
    <t>Actualizar y fortalecer el ejercicio de definición del PETI en la Lotería, asegurando su alineación con el plan estratégico de la entidad.
Realizar seguimiento a la ejecución de las actividades del PETI.</t>
  </si>
  <si>
    <t>Informes de seguimiento del PETI.</t>
  </si>
  <si>
    <t>Se presenta el documento PETI al Comite Institucional de Gestión y Desempeño y posteriormente se publica en la página Web; Asi mismo se documenta el Plan Estratégico de Tecnologías de Información, donde se definen responsables, fechas de cumplimiento e indicadores.</t>
  </si>
  <si>
    <t>1. Obsolescencia de la libreria de respaldos.
2. Inadecuada definición de necesidades y/o requerimientos.</t>
  </si>
  <si>
    <t>RSG-01</t>
  </si>
  <si>
    <t>Posibilidad de afectación económica, reputacional y de operación por pérdida de disponibilidad de las copias de respaldo</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</si>
  <si>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</si>
  <si>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</si>
  <si>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Realizar la rotación de cintas</t>
  </si>
  <si>
    <t>El profesional del área de Sistemas semanalmente (lunes, miércoles y viernes), envía las cintas que contienen los respaldos al proveedor que las custodia de manera física y externa a la Lotería de Bogotá.</t>
  </si>
  <si>
    <t>Si no se envían las cintas, se realiza una planilla comunicando al proveedor el no envío de las cintas.</t>
  </si>
  <si>
    <t>Semanal (Lunes, miércoles y viernes)</t>
  </si>
  <si>
    <t>Planilla diligenciada</t>
  </si>
  <si>
    <t>Profesional del área de sistemas</t>
  </si>
  <si>
    <t>Estructurar un proyecto de adquisición y renovación de la solución de respaldo</t>
  </si>
  <si>
    <t>Profesional del área de Sistemas</t>
  </si>
  <si>
    <t>Proyecto estructurado</t>
  </si>
  <si>
    <t>Se contacta al proveedro de la solcuión de respaldo para que realice un diagnostico del funcionamiento actual.</t>
  </si>
  <si>
    <t>1. Posibilidad de falla del algoritmo que permite comprar un único número y serie</t>
  </si>
  <si>
    <t>RG-31</t>
  </si>
  <si>
    <t>Posibilidad de afectación económica y reputacional por adquirir el mismo número y misma serie del producto lotería, a través de la página web</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</si>
  <si>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</si>
  <si>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</si>
  <si>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Revisión y actualización del algoritmo</t>
  </si>
  <si>
    <t>El Profesional Especializado de Sistemas semanalmente validará que no se pueda comprar el mismo número y serie del producto lotería</t>
  </si>
  <si>
    <t>Si se identifica que se puede comprar el mismo número y serie, se actualiza el algoritmo, eliminando el riesgo.</t>
  </si>
  <si>
    <t>Semanal (Viernes)</t>
  </si>
  <si>
    <t>Respuesta de página web evidenciando que no se puede comprar el mismo número y serie del producto lotería</t>
  </si>
  <si>
    <t>Se realiza moniotero en la plataforma de compras de loteria para validar la funcionalidad exitosa del algoritmo.</t>
  </si>
  <si>
    <t>1. Falta de seguimiento y oportunidad en la respuesta.
2. Falta de información para dar respuesta oportuna.</t>
  </si>
  <si>
    <t>RG-32</t>
  </si>
  <si>
    <t xml:space="preserve">Posibilidad de afectación económica y reputacional por atención de requerimientos judiciales y administrativos fuera de los términos legales </t>
  </si>
  <si>
    <t>1. Investigaciones disciplinarias, fiscales, penales o administrativas en contra de los servidores públicos y/o contratistas de la Lotería de Bogotá. 
2. Sanciones hacia la empresa.
3. Pérdida de imagen institucional.
4. Condenas judiciales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</si>
  <si>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</si>
  <si>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Seguimiento mensual de los procesos judiciales con que cuenta la Lotería de Bogotá</t>
  </si>
  <si>
    <t>Con el informe que entregan los abogados, se entrega una base con Con el fin de validar la actualización de la herramienta denominada  Sistema de Información de Procesos Judiciales -Siprojweb, la Secretaría General a través del abogado designado verificará de acuerdo a las actuaciones reportadas por los abogados en el cuadro de estado de procesos judiciales que aquellas que tengan el carácter de relevantes conforme a la resolución 184 de la SJD sean cargadas en el sistema siprojweb. EN caso de no realizarse la actualización deberá requerirse al abogado para que realice la actualización y envíe la evidencia de la misma.</t>
  </si>
  <si>
    <t>La Secretaria General revisa y solicita ajustes, en caso de que los procesos no se encuentren actualizados.</t>
  </si>
  <si>
    <t>Procedimiento Gestión Judicial PRO-103-231</t>
  </si>
  <si>
    <t>Cada vez que se presenta un proceso judicial</t>
  </si>
  <si>
    <t>Informe de supervisión contractual.</t>
  </si>
  <si>
    <t>Profesional 3 área jurídica
Profesional 1 área jurídica
Contratista
Secretario General</t>
  </si>
  <si>
    <t>Validar el cumplimiento de la actividad del abogado en la defensa de las distintas etapas del proceso.</t>
  </si>
  <si>
    <t>Secretaria General
Trabajadores y contratistas asignados para apoyar supervisión.</t>
  </si>
  <si>
    <t>Actuaciones procesales</t>
  </si>
  <si>
    <t>Las actuaciones judiciales de los abogados se encuentran incluidas en los soportes que entregan con la cuenta de cobro y si es relevante la actuación se constata con el registro en siproj</t>
  </si>
  <si>
    <t>Las actuaciones judiciales de los abogados se encuentran incluidas en los soportes que entregan con la cuenta de cobro y si es relevante se contanta con el registro en el Siprojweb. No se materializó . Avance 40%</t>
  </si>
  <si>
    <t>https://loteriadbogota-my.sharepoint.com/:b:/g/personal/claudia_vega_loteriadebogota_com/EXa8E0lWr4pIu7zxjPfvzw4Bun3nsGP6atNVo9iPrs7MbA?e=Nfk9hB</t>
  </si>
  <si>
    <t>Las actuaciones judiciales de los abogados se encuentran incluidas en los soportes que entregan con la cuenta de cobro y si es relevante se contanta con el registro en el Siprojweb de acuerdo con la información revisada a hoy 02-09-2022 y radicada en el sistema Siga . No se materializó el riesgo en el periodo . Avance 66%</t>
  </si>
  <si>
    <t>https://loteriadbogota.sharepoint.com/:f:/s/GESTINJURDICA/EgKSE7sPQrFKrbm9-Pdh2DgBKF0y1-Ndbj1UNeG1xLG8QQ?e=4yhJBz</t>
  </si>
  <si>
    <t>Las actuaciones judiciales de los abogados se encuentran incluidas en los soportes que entregan con la cuenta de cobro y si es relevante se contanta con el registro en el Siprojweb de acuerdo con la información revisada a hoy xxxx-2022 y radicada en el sistema Siga . No se materializó el riesgo en el periodo . Avance 86%</t>
  </si>
  <si>
    <t>Seguimiento del estado de los procesos judiciales y actuaciones prejudiciales, a través de los módulos de la herramienta "SIPROJ".</t>
  </si>
  <si>
    <r>
      <t xml:space="preserve">Los contratistas deben subir la información de cada actuación que se realiza en el proceso judicial asignado, se verifica el cargue y actualización de procesos en SIPROJ.
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 </t>
    </r>
    <r>
      <rPr>
        <sz val="10"/>
        <color rgb="FFFF0000"/>
        <rFont val="Calibri"/>
        <family val="2"/>
        <scheme val="minor"/>
      </rPr>
      <t>El fin del seguimiento es tener un control adecuado de los procesos judiciales y control sobre la ejecución de las obligaciones contractuales. Si se evidencia la falta de actualización se solicta al abogado la información y cargue al sistema</t>
    </r>
  </si>
  <si>
    <t>Si la Base de procesos judiciales actualizada no concuerda con la información que reposa en el Siprojweb, se requiere al abogado encargado para que realice la debida actualización en el sistema.</t>
  </si>
  <si>
    <t>Expediente del contratista
Aplicativo SIPROJ</t>
  </si>
  <si>
    <t>Secretario General
Contratista</t>
  </si>
  <si>
    <t>Realizar seguimiento mensual al proceso conforme a la información registrada en Rama Judicial y Siprojweb.</t>
  </si>
  <si>
    <t>Seguimiento a cuenta de cobro de contratistas, donde se valida el cumplimiento de las actuaciones judiciales.</t>
  </si>
  <si>
    <t>Se realizó el seguimiento y en el informe están las evidencias del registro. Se emitió por parte del Comité de conciliación documento denominado instructivo defensa técnica numeral 5.5</t>
  </si>
  <si>
    <t>Se realizó el seguimiento y en el informe están las evidencias del Registro. Se dá aplicación al documento instructivo de defensa técnica aprobado por el Comité de Conciliación. No se materializó . Avance 40%</t>
  </si>
  <si>
    <t>https://loteriadbogota-my.sharepoint.com/:b:/g/personal/claudia_vega_loteriadebogota_com/EfgORh8iUy9DmJraA_iv3KsBaqKWy6tp9mWZFM3aBZjvmQ?e=ipS8Q7</t>
  </si>
  <si>
    <t>Se realizó el seguimiento y en el informe están las evidencias del Registro. Se dá aplicación al documento instructivo de defensa técnica aprobado por el Comité de Conciliación. No se materializó . Avance 66%</t>
  </si>
  <si>
    <t>Se realizó el seguimiento y en el informe están las evidencias del Registro. Se dá aplicación al documento instructivo de defensa técnica aprobado por el Comité de Conciliación. No se materializó . Avance 86%</t>
  </si>
  <si>
    <t>Seguimiento mensual a la actividad del apoderado judicial.</t>
  </si>
  <si>
    <t>Mensualmente el supervisor del contrato debe realizar seguimiento contractual del contratista</t>
  </si>
  <si>
    <t>Si el supervisor detecta fallas en la ejecución del contrato debe requerir al contratista y tomar las medidas pertientes.</t>
  </si>
  <si>
    <t>Procedimiento Seguimiento Contractual PRO-103-235
Procedimiento Gestión Judicial PRO-103-231</t>
  </si>
  <si>
    <t>Secretario General</t>
  </si>
  <si>
    <t>seguimiento al informe  están las evidencias. Aplica lo mismo que la anterior fila 5</t>
  </si>
  <si>
    <t>1. No registro de la información por parte del abogado responsable del proceso.
2. Pérdida de información.
3. Manipulación de información.
4. Insuficiente información registrada en el Siprojweb</t>
  </si>
  <si>
    <t>RG-33</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</si>
  <si>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</si>
  <si>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</si>
  <si>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</si>
  <si>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Seguimiento al registro de información en el Siprojweb.</t>
  </si>
  <si>
    <t>El supervisor del contrato o Jefe inmediato realizará el seguimiento; confrontando la Base de procesos judiciales actualizada con la información que reposa en el Siprojweb y si es necesario con la información que reposa en la página de la Rama Judicial.</t>
  </si>
  <si>
    <t>Procedimiento Gestión Judicial PRO-103-231-9</t>
  </si>
  <si>
    <t>Información actualizada en Siprojweb</t>
  </si>
  <si>
    <t>Realizar seguimiento mensual a la información registrada en Siprojweb.</t>
  </si>
  <si>
    <t>Soporte de información registrada en Siprojweb.</t>
  </si>
  <si>
    <t>Se verifica informes frente al siprojweb y se emitió por parte del comité documento denominado instructivo defenss técnica númeral 6</t>
  </si>
  <si>
    <t>El Secretario General verifica informes presentdos frente al Siprojweb y se da aplicación al documento denominado instructivo de defensa técnica. No se materializó . Avance 40%</t>
  </si>
  <si>
    <t>La  Secretaria General verifica informes presentados frente al Siprojweb y se da aplicación al documento denominado instructivo de defensa técnica. No se materializó en el periodo . Avance 66%</t>
  </si>
  <si>
    <t>https://loteriadbogota.sharepoint.com/:f:/s/GESTINJURDICA/EuKSVQoJxQ5GteXH_twM3MIBlDLpMtfaAFDBRH-gtOJpCw?e=eF9svH</t>
  </si>
  <si>
    <t>La  Secretaria General verifica informes presentados frente al Siprojweb y se da aplicación al documento denominado instructivo de defensa técnica. No se materializó en el periodo . Avance 86%</t>
  </si>
  <si>
    <t>Soporte Técnico</t>
  </si>
  <si>
    <t>Comunicación con el Centro de Contacto de Soporte de Siprojweb cuando requiere algún tipo de asesoría en el manejo del sistema  o para solucionar algún tipo de inconveniente</t>
  </si>
  <si>
    <t>Resolución 104 de 2018, Manual del Usuario de Siprojweb.</t>
  </si>
  <si>
    <t>Cada vez que se requiera soporte técnico</t>
  </si>
  <si>
    <t>Correos enviados a soporte técnico de Siprojweb.</t>
  </si>
  <si>
    <t>Solicitar soporte técnico cuando se requiera.</t>
  </si>
  <si>
    <t>Correos enviados de solicitud de soporte técnico.</t>
  </si>
  <si>
    <t xml:space="preserve">Durante el periodo no se requirió soporte </t>
  </si>
  <si>
    <t>Durante el periodo no se ha requerido soporte</t>
  </si>
  <si>
    <t>SIN</t>
  </si>
  <si>
    <t>1. Inoportuna actuación por parte del abogado responsable del proceso.
2. Pérdida de información por falta de registro en el Sistema de Gestión Jurídica.
3. Falta de seguimiento y control a las actuaciones de los abogados.</t>
  </si>
  <si>
    <t>RG-34</t>
  </si>
  <si>
    <t>Posibilidad de afectación económica y reputacional por pérdida de oportunidad en el pago de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</si>
  <si>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</si>
  <si>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Los contratistas deben subir la información de cada actuación que se realiza en el proceso judicial asignado, se verifica el cargue y actualización de procesos en SIPROJ.
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</si>
  <si>
    <t xml:space="preserve">Se realizó seguimiento a los soportes entregados por los abogados frente al siprojweb se cuenta con documento denominadoa Instructivo de defensa técnica </t>
  </si>
  <si>
    <t>30/04/2022 no se materilizó</t>
  </si>
  <si>
    <t>Se realizó el seguimiento a los soportes entregados por los abogados y en el informe están las evidencias del Registro. Se dá aplicación al documento instructivo de defensa técnica aprobado por el Comité de Conciliación. No se materializó . Avance 40%</t>
  </si>
  <si>
    <t>https://loteriadbogota-my.sharepoint.com/:b:/g/personal/claudia_vega_loteriadebogota_com/EfgORh8iUy9DmJraA_iv3KsBaqKWy6tp9mWZFM3aBZjvmQ?e=ipS8Q7.https://loteriadbogota.sharepoint.com/:w:/s/CARPETASCOMPARTIDAS/EV6JNiOnACBHkvY2VWbB0nMBy36wanBg_JQYbnVqV3jVcw?e=0OhSWO</t>
  </si>
  <si>
    <t>Se realizó el seguimiento a los soportes entregados por los abogados y en el informe están las evidencias del Registro (02-09-2022 corte de pago registrado) . Se dá aplicación al documento instructivo de defensa técnica aprobado por el Comité de Conciliación. No se materializó en el periodo sin informe ni soportes no procede pago  . Avance 66%</t>
  </si>
  <si>
    <t>Se realizó el seguimiento a los soportes entregados por los abogados y en el informe están las evidencias del Registro (xxcorte de pago registrado) . Se dá aplicación al documento instructivo de defensa técnica aprobado por el Comité de Conciliación. No se materializó en el periodo sin informe ni soportes no procede pago  . Avance 86%</t>
  </si>
  <si>
    <t>El contratista debe informar a secretaría General el proceso con condena en contra o el resultado de la conciliacion en los términos del procedimiento para pago de sentencias y conicliaciones. 
Secretaría General a través del trabajador o contratista de apoyo deberá hacer seguimiento al cumpiento del fallo o acuerdo conciliatorio.</t>
  </si>
  <si>
    <t>El supervisor de Contrato Jefe Inmediato deberá requerir al trabajador o contratista para que informe por qué no informado a la Secretaria General la condena o acuerdo conciliatorio para proceder con el pago, y si es el caso compulsará copias o declarará incumplimiento del contrato</t>
  </si>
  <si>
    <t>PROCEDIMIENTO PAGO DE SENTENCIAS Y CONCILIACIONES</t>
  </si>
  <si>
    <t>Requeirmiento al contratista</t>
  </si>
  <si>
    <t>Realizar seguimiento al cumplimiento de los fallos condenatorios</t>
  </si>
  <si>
    <t>Base de sentencias condenatorias y conciliaciones</t>
  </si>
  <si>
    <t>Se hace seguimiento y se cuenta con documento denominado Politica de defensa jurídica numeral 7.5</t>
  </si>
  <si>
    <t>Se hace seguimiento y se dá aplicación al documento denominado Política de defensa jurídica Numeral 7.5. No se materializó . Avance 40%</t>
  </si>
  <si>
    <t>https://loteriadbogota.sharepoint.com/:w:/s/CARPETASCOMPARTIDAS/EV6JNiOnACBHkvY2VWbB0nMBy36wanBg_JQYbnVqV3jVcw?e=0OhSWO</t>
  </si>
  <si>
    <t>Se hace seguimiento y se dá aplicación al documento denominado Política de defensa jurídica Numeral 7.5. No se materializó . Avance 80%</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</si>
  <si>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</si>
  <si>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</si>
  <si>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</si>
  <si>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</si>
  <si>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r>
      <rPr>
        <sz val="10"/>
        <color rgb="FF000000"/>
        <rFont val="Calibri"/>
      </rPr>
      <t xml:space="preserve">Los contratistas deben subir la información de cada actuación que se realiza en el proceso judicial asignado, se verifica el cargue y actualización de procesos en SIPROJ. </t>
    </r>
    <r>
      <rPr>
        <sz val="10"/>
        <color rgb="FFFF0000"/>
        <rFont val="Calibri"/>
      </rPr>
      <t xml:space="preserve">El propósito del control es realizar veificación a cada uno de los prosesos y su avance en cumplimiento de las funciones de defensa judical en responsabilidad de la SG
</t>
    </r>
    <r>
      <rPr>
        <sz val="10"/>
        <color rgb="FF000000"/>
        <rFont val="Calibri"/>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rPr>
      <t xml:space="preserve"> Si se evidencia información faltante se solicita su cargue y se devuelve la cuenta de cobro </t>
    </r>
  </si>
  <si>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</si>
  <si>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</si>
  <si>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</si>
  <si>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</si>
  <si>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</si>
  <si>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</si>
  <si>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</si>
  <si>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</si>
  <si>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</si>
  <si>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</si>
  <si>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</si>
  <si>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</si>
  <si>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</si>
  <si>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</si>
  <si>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</si>
  <si>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</si>
  <si>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</si>
  <si>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Fecha inicio</t>
  </si>
  <si>
    <t>Afectación Reputacional</t>
  </si>
  <si>
    <t xml:space="preserve">1. Fallas en la planeación previa al inicio de la actividad de auditoría.
2. Falta de conocimiento del procedimiento vigente de auditoria interna para el desarrollo de las auditorias
3. Inadecuada revisión a los informes de auditoria preliminares.
</t>
  </si>
  <si>
    <t>RG-35</t>
  </si>
  <si>
    <r>
      <t xml:space="preserve">Posibilidad de afectación reputacional </t>
    </r>
    <r>
      <rPr>
        <b/>
        <sz val="10"/>
        <rFont val="Calibri"/>
        <family val="2"/>
        <scheme val="minor"/>
      </rPr>
      <t xml:space="preserve">por </t>
    </r>
    <r>
      <rPr>
        <sz val="10"/>
        <rFont val="Calibri"/>
        <family val="2"/>
        <scheme val="minor"/>
      </rPr>
      <t xml:space="preserve">generar inapropiadamente hallazgos y/u observaciones en los informes de auditoría o de ley y seguimiento, </t>
    </r>
    <r>
      <rPr>
        <b/>
        <sz val="10"/>
        <rFont val="Calibri"/>
        <family val="2"/>
        <scheme val="minor"/>
      </rPr>
      <t xml:space="preserve">debido a </t>
    </r>
    <r>
      <rPr>
        <sz val="10"/>
        <rFont val="Calibri"/>
        <family val="2"/>
        <scheme val="minor"/>
      </rPr>
      <t>debilidades en el conocimiento o planeación del trabajo de auditoria y/o las relacionadas con la revisión de dichos informes.</t>
    </r>
  </si>
  <si>
    <t>1. Afectación de la credibilidad respecto de la labor de la OCI.
2. Atrasos en la programación del Plan Anual de Auditorías vigente por reprocesos en la proyección de alcances a los informes definitivos de auditoria radicados.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</si>
  <si>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</si>
  <si>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Conocimiento del proceso por parte del auditor designado</t>
  </si>
  <si>
    <t>El auditor designado en el Plan Anual de Auditoría vigente revisa que la información registrada en los formatos de la fase de planeación de cada auditoria y/o marco legal este vigente (interna y externa) mediante 1) consulta en la página WEB SISJUR; y, 2) prueba de recorrido con el proceso auditado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</si>
  <si>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Si el auditor identifica información derogada, debe ajustar los formatos de planeación y/o marco legal previo al inicio de la fase de ejecución del trabajo de auditoria.</t>
  </si>
  <si>
    <t xml:space="preserve">Procedimiento Auditorias Internas PRO-102-253, actividad 2 "Efectuar conocimiento del proceso a evaluar" </t>
  </si>
  <si>
    <t>Cada vez que se inicia con un trabajo de auditoria en la fase de planeación</t>
  </si>
  <si>
    <r>
      <t xml:space="preserve">Registro en los siguientes formatos:
1. Para auditorias basadas en riesgos:
FRO102-479-1 Conocimiento del Proceso y su Estructura </t>
    </r>
    <r>
      <rPr>
        <b/>
        <sz val="10"/>
        <rFont val="Calibri"/>
        <family val="2"/>
        <scheme val="minor"/>
      </rPr>
      <t>(informando que se haya consultado el SISJUR o con el proceso auditado de la vigencia de los documentos o del marco legal)</t>
    </r>
    <r>
      <rPr>
        <sz val="10"/>
        <rFont val="Calibri"/>
        <family val="2"/>
        <scheme val="minor"/>
      </rPr>
      <t xml:space="preserve">
2. Para trabajos de auditoria diferentes a las basadas en riesgos
</t>
    </r>
    <r>
      <rPr>
        <b/>
        <sz val="10"/>
        <rFont val="Calibri"/>
        <family val="2"/>
        <scheme val="minor"/>
      </rPr>
      <t>Pantallazo de la consulta realizada en SISJUR de la normatividad relacionada en el marco legal descrito en el formato FRO102-484-1 Informe de ley o seguimiento</t>
    </r>
  </si>
  <si>
    <t>Auditor líder designado en el Plan Anual de Auditoría.</t>
  </si>
  <si>
    <t>Realizar las consultas en el SISJUR del marco legal o al proceso auditado de la vigencia de la documentación interna.</t>
  </si>
  <si>
    <t>31-12-2022.</t>
  </si>
  <si>
    <t>Validación del informe preliminar entre el auditor designado y el proceso auditado</t>
  </si>
  <si>
    <t>El auditor designado en el Plan Anual de Auditoría vigente revisa en conjunto con el responsable y/o personal del proceso auditado a través de una o varias reuniones presenciales o virtuales,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el auditor líder solicita la información y/o documentación que los desvirtué para analizarla y en caso a que haya lugar, se retira o confirma.
Como evidencia se deja  el acta de reunión entre el auditor líder y el equipo del proceso auditado y pantallazo del chat de Teams de las reuniones programadas donde se refleje el registro de los resultados de la sesión.</t>
  </si>
  <si>
    <t>Si se identifican rechazos de los hallazgos u observaciones en la reunión, el auditor líder solicita la información y/o documentación que desvirtué el hallazgo y/u observación para analizarla y en caso a que haya lugar, se retira o confirma.</t>
  </si>
  <si>
    <t xml:space="preserve">Procedimiento Auditorias Internas PRO-102-253, actividad  9 "Validación de los hallazgos y/u  observaciones de auditoría </t>
  </si>
  <si>
    <t>Cada vez que se identifiquen hallazgos y/u observaciones o previamente a la radicación del informe preliminar de auditoria</t>
  </si>
  <si>
    <t>Acta de reunión entre el auditor líder y el equipo del proceso auditado y/o pantallazo del chat de Teams de las reuniones programadas entre el auditor líder y el equipo del proceso auditado donde se refleje el registro de los resultados de la sesión.</t>
  </si>
  <si>
    <t>Elaborar las actas de reunión entre el auditor líder y el equipo del proceso auditado donde se evidencie el registro de los resultados obtenidos en la revisión de los hallazgos y/u observaciones identificadas.
Generar las capturas de pantalla donde se refleje el registro de los resultados obtenidos en la reunión de revisión de los hallazgos y/u observaciones identificadas, entre el auditor líder y el equipo del proceso auditado.</t>
  </si>
  <si>
    <t>Revisión informe preliminar de auditoría y/o de seguimiento o de ley por parte del jefe OCI</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</si>
  <si>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</si>
  <si>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</si>
  <si>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</si>
  <si>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Cada vez que se comunicarán al proceso auditado los resultados del trabajo de auditoria realizado</t>
  </si>
  <si>
    <t>Acta de reunión 
Pantallazo del chat de Teams de las reuniones programadas donde se refleje el registro de los resultados de la sesión
Correo electrónico.</t>
  </si>
  <si>
    <t>Auditor líder designado en el Plan Anual de Auditoría deberá presentar los soportes de la ejecución del control</t>
  </si>
  <si>
    <t>Elaborar las actas de reunión entre el auditor líder y el jefe OCI donde se evidencie el registro de los resultados obtenidos en la revisión de los hallazgos y/u observaciones identificadas.
Generar las capturas de pantalla donde se refleje el registro de los resultados obtenidos en la reunión de revisión de los hallazgos u observaciones identificadas, entre el auditor líder y/u jefe OCI.
Presentar en PDF el correo electrónico enviado por el jefe OCI al auditor designado con los aspectos de mejora a tener en cuenta en los hallazgos y/u observaciones identificadas.</t>
  </si>
  <si>
    <t>1. Insuficiencia de personal en OCI que apoye la ejecución del Plan Anual de Auditorías - PAA, aprobado.
2. Ejecución de actividades  no contempladas inicialmente en el Plan Anual de Auditorías que afectan el cronograma y programación inicial de actividades</t>
  </si>
  <si>
    <t>RG-36</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</si>
  <si>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</si>
  <si>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1. Fallas en el cumplimiento de la tercera línea de defensa.
2. Disminución de calificación en el Índice de Desempeño Institucional y/o Índice de Control Interno que se miden a través del Formulario Único de Reporte y Avance a la Gestión - FURAG.
3. Hallazgos entes de control externo.</t>
  </si>
  <si>
    <t>El nivel de ocurrencia se estableció en uno, debido a que al menos una vez en el año se ha detectado la modificación del Plan Anual de Auditorías al no poder adelantar todas las auditorías o seguimientos planeados al inicio del año.
Frente al nivel de impacto no se estableció afectación económica dado que el Plan Anual de Auditoría no es estático, sino es susceptible de modificación.</t>
  </si>
  <si>
    <t>Verificación cumplimiento del PAA de la vigencia</t>
  </si>
  <si>
    <t>El Jefe de Control interno en reunión mensual con el equipo de trabajo OCI, verifica si se  presentan atrasos y se identifican las dificultades para el cumplimiento de actividades programadas en el Plan Anual de Auditoria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</si>
  <si>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t>
  </si>
  <si>
    <t>Procedimiento Plan Anual de Auditoria PRO-102-340, actividad 6 "Seguimiento al PAA"</t>
  </si>
  <si>
    <t>Acta de reunión presencial y/o virtual (chat de Teams) donde se refleje el seguimiento realizado al cumplimiento del Plan Anual de Auditoria vigente o correos electrónicos donde se redistribuye las actividades del Plan Anual de Auditorias</t>
  </si>
  <si>
    <t>Jefe de Control Interno
Equipo OCI</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</si>
  <si>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</si>
  <si>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</si>
  <si>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Modificación y Aprobación del PAA de la vigencia</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</si>
  <si>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</si>
  <si>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En caso de no aprobación o aprobación parcial, se priorizan las actividades con mayor nivel de importancia.</t>
  </si>
  <si>
    <t>Procedimiento Plan Anual de Auditoria PRO-102-340, actividad 7 "se autoriza ajuste"</t>
  </si>
  <si>
    <t>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</si>
  <si>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</si>
  <si>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Equipo OCI
(auditor que realice las notas en el chat de la reunión o que levante el acta de reunión y de comité CICCI)</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</si>
  <si>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</si>
  <si>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RG-37</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</si>
  <si>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generacion de copias de seguridad de la información.</t>
  </si>
  <si>
    <t>1. Pérdida de disponibilidad de la información.
2. Pérdida de información relevante para contestar requerimientos de entes de control externo.
3. Pérdida de evidencias que soporten el cumplimiento del Plan Anual de Auditoria.</t>
  </si>
  <si>
    <t>El nivel de ocurrencia se estableció en uno, debido a que entre enero y agosto de 2022 no se han detectado debilidades con la disponibilidad de la información en la carpeta compartida de la Oficina de Control Interno. No obstante, se evaluará la decisión de migrar a carpeta de OneDrive.
Frente al nivel de impacto se estableció afectación económica dado que la información es producida por el recurso humano (tanto de planta como OPS) los cuales reciben remuneración o pago por honorarios.</t>
  </si>
  <si>
    <t>Verificación archivo digital de la OCI</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</si>
  <si>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</si>
  <si>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 xml:space="preserve"> En caso de identificar diferencias en la comparación de la información cotejada se solicitará completar lo faltante al equipo OCI, mediante correos electrónicos y/o reuniones internas OCI.</t>
  </si>
  <si>
    <t>Acta de reunión presencial y/o virtual (chat de Teams) donde se refleje la comparación de la información (reporte vs. consulta).
Reporte en Excel que refleje el cotejo de información.
Correos electrónicos que se cursen entre el equipo y el jefe OCI.</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</si>
  <si>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</si>
  <si>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Jefe de Control Interno y equipo OCI</t>
  </si>
  <si>
    <t xml:space="preserve">Seguimiento a solicitud de backup de la carpeta compartida u OneDrive de la OCI. </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</si>
  <si>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</si>
  <si>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En caso de no recibir respuesta y/o identificar que no se realiza el backup, se enviará un correo electrónico con copia a la Secretaria General informando el incumplimiento y solicitando se cumpla con la ejecución del back up.</t>
  </si>
  <si>
    <t>Correos electrónicos que se cursen entre el auditor ingeniero designado y el área de sistemas</t>
  </si>
  <si>
    <t>Auditor ingeniero designado</t>
  </si>
  <si>
    <t>Presentar en PDF los correo electrónicos enviados y recibidos entre el auditor ingeniero designado de la OCI y la Oficina de Sistemas</t>
  </si>
  <si>
    <t xml:space="preserve">Auditor ingeniero designado </t>
  </si>
  <si>
    <t>1. Transcurrir 5 años a partir de la ocurrencia de los hechos, sin que se haya proferido auto de investigación disciplinaria.
2. Alta carga de procesos disciplinarios.
3. Se informan los procesos disciplinarios próximos a caducar.
4. Demora en el suministro de las pruebas documentales.
5. Negligencia del talento humano de la Oficina de Control Disciplinario Interno</t>
  </si>
  <si>
    <t>RG-39</t>
  </si>
  <si>
    <t>Posibilidad de afectación reputacional por caducidad de la acción disciplinaria debido a que transcurrieron más de 5 años sin que se expida el auto de investigación formal.</t>
  </si>
  <si>
    <t>1. Impunidad de los hechos presuntamente irregulares.
2. Posibles investigaciones disciplinarias a los instructores del proceso caducado.
3. Incumplimiento de acuerdos de gestión y de los objetivos del proceso de Control Disciplinario Interno.</t>
  </si>
  <si>
    <t>Justificar la selección de:
- Periodicidad
- Nivel de ocurrencia
- Área de afectación (nivel)</t>
  </si>
  <si>
    <t>El Jefe de la Oficina de Control Disciplinario Interno, y su profesional de apoyo, verifican las actuaciones disciplinarias que no tienen auto de investigación disciplinaria con el fin de evaluarlas a efectos de emitir dicha decisión antes de que se presente el fenómeno jurídico de caducidad.</t>
  </si>
  <si>
    <t>El Jefe de la Oficina de Control Disciplinario Interno y su profesional de apoyo verifican mensualmente los procesos disciplinarios que se adelantan, en una matriz de excel, con el fin de que no se presente la caducidad, y proceder cuanto antes a ssu respectiva evaluaciòn.</t>
  </si>
  <si>
    <t>Si se identifica un proceso que está próximo a caducar, el Jefe de la Oficina de Control Disciplinario Interno y su profesional de apoyo proceden a evaluarlo y emitir la decisión que en derecho corresponda.</t>
  </si>
  <si>
    <t>Procedimiento Control Disciplinario Interno</t>
  </si>
  <si>
    <t>Base de datos actualizada</t>
  </si>
  <si>
    <t>Jefe de Control Disciplinario Interno</t>
  </si>
  <si>
    <t>Elaborar informe trimestral sobre el estado de caducidades que se encuentran en curso, dicho informe se presentará ante Gerencia General.</t>
  </si>
  <si>
    <t>Base de datos actualizada
Informe trimestral</t>
  </si>
  <si>
    <t>1. Materialización.
2. Ejecución del control.
3. Actividades del plan de acción</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</si>
  <si>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</si>
  <si>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</si>
  <si>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</si>
  <si>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</si>
  <si>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</si>
  <si>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</si>
  <si>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</si>
  <si>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</si>
  <si>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Presentar informe de actualización de los procesos disciplinarios en el Sistema de Información Distrital SID 3, de carácter anual, presentado ante la Oficina de Asuntos Disciplinarios de la Secretaría Jurídica Distrital.</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</si>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</sst>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d/mm/yyyy;@"/>
    <numFmt numFmtId="166" formatCode="dd/mm/yyyy;@"/>
    <numFmt numFmtId="167" formatCode="_-* #,##0_-;\-* #,##0_-;_-* &quot;-&quot;??_-;_-@_-"/>
  </numFmts>
  <fonts count="35">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1"/>
      <color rgb="FF444444"/>
      <name val="Calibri"/>
      <family val="2"/>
      <charset val="1"/>
    </font>
    <font>
      <sz val="10"/>
      <color rgb="FF000000"/>
      <name val="Calibri"/>
      <family val="2"/>
      <scheme val="minor"/>
    </font>
    <font>
      <b/>
      <sz val="14"/>
      <color theme="0"/>
      <name val="Calibri"/>
      <family val="2"/>
      <scheme val="minor"/>
    </font>
    <font>
      <sz val="11"/>
      <color rgb="FF000000"/>
      <name val="Calibri"/>
    </font>
    <font>
      <sz val="11"/>
      <color rgb="FFFF0000"/>
      <name val="Calibri"/>
      <family val="2"/>
      <scheme val="minor"/>
    </font>
    <font>
      <b/>
      <sz val="10"/>
      <name val="Calibri"/>
      <family val="2"/>
      <scheme val="minor"/>
    </font>
    <font>
      <sz val="10"/>
      <color rgb="FF000000"/>
      <name val="Calibri"/>
    </font>
    <font>
      <sz val="10"/>
      <color rgb="FFFF0000"/>
      <name val="Calibri"/>
    </font>
    <font>
      <sz val="10"/>
      <name val="Calibri"/>
    </font>
  </fonts>
  <fills count="20">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theme="2" tint="-0.249977111117893"/>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5" tint="0.59999389629810485"/>
        <bgColor indexed="64"/>
      </patternFill>
    </fill>
    <fill>
      <patternFill patternType="solid">
        <fgColor rgb="FFFFFFFF"/>
        <bgColor rgb="FF000000"/>
      </patternFill>
    </fill>
  </fills>
  <borders count="55">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indexed="64"/>
      </right>
      <top/>
      <bottom style="medium">
        <color indexed="64"/>
      </bottom>
      <diagonal/>
    </border>
  </borders>
  <cellStyleXfs count="5">
    <xf numFmtId="0" fontId="0" fillId="0" borderId="0"/>
    <xf numFmtId="9" fontId="12" fillId="0" borderId="0" applyFont="0" applyFill="0" applyBorder="0" applyAlignment="0" applyProtection="0"/>
    <xf numFmtId="164" fontId="1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677">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5"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2" xfId="0" applyBorder="1" applyAlignment="1">
      <alignment vertical="center" wrapText="1"/>
    </xf>
    <xf numFmtId="0" fontId="6" fillId="7" borderId="2" xfId="0" applyFont="1" applyFill="1" applyBorder="1" applyAlignment="1">
      <alignment horizontal="center" vertical="center" wrapText="1"/>
    </xf>
    <xf numFmtId="0" fontId="6" fillId="0" borderId="0" xfId="0" applyFont="1"/>
    <xf numFmtId="0" fontId="0" fillId="0" borderId="3" xfId="0" applyBorder="1" applyAlignment="1">
      <alignment vertical="center" wrapText="1"/>
    </xf>
    <xf numFmtId="0" fontId="0" fillId="0" borderId="2" xfId="0" applyBorder="1"/>
    <xf numFmtId="0" fontId="0" fillId="0" borderId="0" xfId="0" applyAlignment="1">
      <alignment wrapText="1"/>
    </xf>
    <xf numFmtId="0" fontId="0" fillId="0" borderId="2" xfId="0" applyBorder="1" applyProtection="1">
      <protection hidden="1"/>
    </xf>
    <xf numFmtId="0" fontId="0" fillId="0" borderId="8" xfId="0"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hidden="1"/>
    </xf>
    <xf numFmtId="0" fontId="6" fillId="7" borderId="10" xfId="0" applyFont="1" applyFill="1" applyBorder="1" applyAlignment="1">
      <alignment horizontal="center" vertical="center" wrapText="1"/>
    </xf>
    <xf numFmtId="0" fontId="0" fillId="0" borderId="10" xfId="0" applyBorder="1" applyAlignment="1">
      <alignment vertical="center" wrapText="1"/>
    </xf>
    <xf numFmtId="9" fontId="0" fillId="0" borderId="10" xfId="0" applyNumberFormat="1" applyBorder="1" applyAlignment="1">
      <alignment vertical="center" wrapText="1"/>
    </xf>
    <xf numFmtId="9" fontId="0" fillId="0" borderId="3"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1" fillId="0" borderId="5"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8"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1" fillId="0" borderId="8" xfId="0" applyFont="1" applyBorder="1" applyAlignment="1" applyProtection="1">
      <alignment vertical="center" wrapText="1"/>
      <protection locked="0"/>
    </xf>
    <xf numFmtId="0" fontId="1" fillId="0" borderId="2" xfId="0" applyFont="1" applyBorder="1" applyAlignment="1" applyProtection="1">
      <alignment horizontal="justify" vertical="center" wrapText="1"/>
      <protection locked="0"/>
    </xf>
    <xf numFmtId="14" fontId="0" fillId="0" borderId="2" xfId="0" applyNumberFormat="1" applyBorder="1" applyAlignment="1" applyProtection="1">
      <alignment horizontal="center" vertical="center" wrapText="1"/>
      <protection locked="0"/>
    </xf>
    <xf numFmtId="9" fontId="1" fillId="0" borderId="2" xfId="1" applyFont="1" applyBorder="1" applyAlignment="1" applyProtection="1">
      <alignment vertical="center" wrapText="1"/>
      <protection locked="0"/>
    </xf>
    <xf numFmtId="9" fontId="1" fillId="0" borderId="2" xfId="1" applyFont="1" applyBorder="1" applyAlignment="1" applyProtection="1">
      <alignment horizontal="right" vertical="center" wrapText="1"/>
      <protection locked="0"/>
    </xf>
    <xf numFmtId="0" fontId="0" fillId="0" borderId="2" xfId="0" applyBorder="1" applyAlignment="1" applyProtection="1">
      <alignment horizontal="justify" vertical="center" wrapText="1"/>
      <protection locked="0"/>
    </xf>
    <xf numFmtId="14" fontId="0" fillId="0" borderId="2" xfId="0" applyNumberFormat="1" applyBorder="1" applyAlignment="1" applyProtection="1">
      <alignment vertical="center"/>
      <protection hidden="1"/>
    </xf>
    <xf numFmtId="0" fontId="1" fillId="0" borderId="2" xfId="0" quotePrefix="1"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9" fontId="1" fillId="0" borderId="8" xfId="1" applyFont="1" applyBorder="1" applyAlignment="1" applyProtection="1">
      <alignment vertical="center" wrapText="1"/>
      <protection locked="0"/>
    </xf>
    <xf numFmtId="14" fontId="1" fillId="0" borderId="2"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hidden="1"/>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protection locked="0"/>
    </xf>
    <xf numFmtId="0" fontId="1" fillId="0" borderId="8" xfId="0" applyFont="1" applyBorder="1" applyAlignment="1" applyProtection="1">
      <alignment vertical="center" wrapText="1"/>
      <protection hidden="1"/>
    </xf>
    <xf numFmtId="0" fontId="1" fillId="0" borderId="8" xfId="0" quotePrefix="1" applyFont="1" applyBorder="1" applyAlignment="1" applyProtection="1">
      <alignment horizontal="left" vertical="center" wrapText="1"/>
      <protection locked="0"/>
    </xf>
    <xf numFmtId="0" fontId="1" fillId="0" borderId="5" xfId="0" applyFont="1" applyBorder="1" applyAlignment="1" applyProtection="1">
      <alignment vertical="center" wrapText="1"/>
      <protection hidden="1"/>
    </xf>
    <xf numFmtId="0" fontId="1" fillId="0" borderId="9" xfId="0" applyFont="1" applyBorder="1" applyAlignment="1" applyProtection="1">
      <alignment vertical="center" wrapText="1"/>
      <protection locked="0"/>
    </xf>
    <xf numFmtId="9" fontId="1" fillId="0" borderId="9" xfId="1" applyFont="1" applyBorder="1" applyAlignment="1" applyProtection="1">
      <alignment vertical="center" wrapText="1"/>
      <protection locked="0"/>
    </xf>
    <xf numFmtId="9" fontId="1" fillId="0" borderId="9" xfId="1" applyFont="1" applyBorder="1" applyAlignment="1" applyProtection="1">
      <alignment horizontal="right" vertical="center" wrapText="1"/>
      <protection locked="0"/>
    </xf>
    <xf numFmtId="0" fontId="1" fillId="0" borderId="2" xfId="0" applyFont="1" applyBorder="1" applyAlignment="1" applyProtection="1">
      <alignment horizontal="justify" vertical="center" wrapText="1"/>
      <protection locked="0" hidden="1"/>
    </xf>
    <xf numFmtId="0" fontId="1" fillId="0" borderId="2" xfId="0" quotePrefix="1" applyFont="1" applyBorder="1" applyAlignment="1" applyProtection="1">
      <alignment horizontal="center" vertical="center" wrapText="1"/>
      <protection locked="0" hidden="1"/>
    </xf>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 xfId="0" applyBorder="1" applyAlignment="1" applyProtection="1">
      <alignment horizontal="left" vertical="center" wrapText="1"/>
      <protection locked="0" hidden="1"/>
    </xf>
    <xf numFmtId="0" fontId="0" fillId="0" borderId="5" xfId="0" applyBorder="1" applyAlignment="1" applyProtection="1">
      <alignment horizontal="left" vertical="center" wrapText="1"/>
      <protection locked="0" hidden="1"/>
    </xf>
    <xf numFmtId="0" fontId="0" fillId="0" borderId="21" xfId="0" applyBorder="1" applyAlignment="1">
      <alignment vertical="center" wrapText="1"/>
    </xf>
    <xf numFmtId="9" fontId="0" fillId="0" borderId="21" xfId="0" applyNumberFormat="1" applyBorder="1" applyAlignment="1">
      <alignment horizontal="left" vertical="center" wrapText="1"/>
    </xf>
    <xf numFmtId="0" fontId="0" fillId="0" borderId="22" xfId="0" applyBorder="1" applyAlignment="1">
      <alignment vertical="center" wrapText="1"/>
    </xf>
    <xf numFmtId="0" fontId="0" fillId="0" borderId="0" xfId="0" applyAlignment="1">
      <alignment horizontal="center" vertical="center"/>
    </xf>
    <xf numFmtId="0" fontId="6" fillId="0" borderId="2" xfId="0" applyFont="1" applyBorder="1" applyAlignment="1">
      <alignment horizontal="right" vertical="center"/>
    </xf>
    <xf numFmtId="0" fontId="6" fillId="0" borderId="2" xfId="0" applyFont="1" applyBorder="1" applyAlignment="1">
      <alignment horizontal="center" vertical="center" wrapText="1"/>
    </xf>
    <xf numFmtId="167" fontId="6" fillId="0" borderId="2" xfId="2" applyNumberFormat="1" applyFont="1" applyBorder="1" applyAlignment="1">
      <alignment vertical="center"/>
    </xf>
    <xf numFmtId="9" fontId="0" fillId="0" borderId="2" xfId="0" applyNumberFormat="1" applyBorder="1" applyAlignment="1">
      <alignment vertical="center"/>
    </xf>
    <xf numFmtId="167" fontId="0" fillId="0" borderId="2" xfId="2" applyNumberFormat="1" applyFont="1" applyBorder="1" applyAlignment="1">
      <alignment vertical="center"/>
    </xf>
    <xf numFmtId="164" fontId="0" fillId="0" borderId="0" xfId="2" applyFont="1" applyBorder="1" applyAlignment="1" applyProtection="1">
      <alignment horizontal="left" vertical="center" wrapText="1"/>
      <protection hidden="1"/>
    </xf>
    <xf numFmtId="0" fontId="1" fillId="2" borderId="2" xfId="0" applyFont="1" applyFill="1" applyBorder="1" applyAlignment="1" applyProtection="1">
      <alignment vertical="center" wrapText="1"/>
      <protection locked="0"/>
    </xf>
    <xf numFmtId="0" fontId="1" fillId="2" borderId="2" xfId="0" applyFont="1" applyFill="1" applyBorder="1" applyAlignment="1" applyProtection="1">
      <alignment horizontal="left" vertical="center" wrapText="1"/>
      <protection locked="0"/>
    </xf>
    <xf numFmtId="0" fontId="0" fillId="0" borderId="9" xfId="0" applyBorder="1" applyAlignment="1" applyProtection="1">
      <alignment horizontal="left" vertical="center" wrapText="1"/>
      <protection hidden="1"/>
    </xf>
    <xf numFmtId="0" fontId="1" fillId="0" borderId="9" xfId="0" applyFont="1" applyBorder="1" applyAlignment="1" applyProtection="1">
      <alignment vertical="center" wrapText="1"/>
      <protection hidden="1"/>
    </xf>
    <xf numFmtId="0" fontId="0" fillId="0" borderId="8" xfId="0" applyBorder="1" applyAlignment="1" applyProtection="1">
      <alignment horizontal="left" vertical="center" wrapText="1"/>
      <protection locked="0" hidden="1"/>
    </xf>
    <xf numFmtId="9" fontId="0" fillId="0" borderId="5" xfId="1" applyFont="1" applyBorder="1" applyAlignment="1" applyProtection="1">
      <alignment horizontal="left" vertical="center" wrapText="1"/>
      <protection hidden="1"/>
    </xf>
    <xf numFmtId="9" fontId="0" fillId="0" borderId="8" xfId="1"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hidden="1"/>
    </xf>
    <xf numFmtId="0" fontId="1" fillId="0" borderId="9" xfId="0" applyFont="1" applyBorder="1" applyAlignment="1" applyProtection="1">
      <alignment horizontal="left" vertical="center" wrapText="1"/>
      <protection locked="0"/>
    </xf>
    <xf numFmtId="0" fontId="0" fillId="0" borderId="9" xfId="0" applyBorder="1" applyAlignment="1" applyProtection="1">
      <alignment horizontal="left" vertical="center" wrapText="1"/>
      <protection locked="0" hidden="1"/>
    </xf>
    <xf numFmtId="0" fontId="0" fillId="0" borderId="0" xfId="0" applyAlignment="1">
      <alignment horizontal="center" vertical="center" wrapText="1"/>
    </xf>
    <xf numFmtId="0" fontId="0" fillId="0" borderId="0" xfId="0" applyAlignment="1">
      <alignment horizontal="righ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14" fillId="8" borderId="2" xfId="0" applyFont="1" applyFill="1" applyBorder="1" applyAlignment="1">
      <alignment horizontal="center" vertical="center" wrapText="1"/>
    </xf>
    <xf numFmtId="0" fontId="0" fillId="0" borderId="8" xfId="0" applyBorder="1" applyAlignment="1" applyProtection="1">
      <alignment horizontal="left" vertical="center" wrapText="1"/>
      <protection hidden="1"/>
    </xf>
    <xf numFmtId="0" fontId="1" fillId="0" borderId="2" xfId="0" quotePrefix="1" applyFont="1" applyBorder="1" applyAlignment="1" applyProtection="1">
      <alignment horizontal="justify" vertical="center" wrapText="1"/>
      <protection locked="0"/>
    </xf>
    <xf numFmtId="0" fontId="0" fillId="0" borderId="2"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0" fontId="0" fillId="0" borderId="5" xfId="0" applyBorder="1" applyAlignment="1" applyProtection="1">
      <alignment horizontal="left" vertical="center" wrapText="1"/>
      <protection hidden="1"/>
    </xf>
    <xf numFmtId="0" fontId="2" fillId="0" borderId="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9" fillId="6" borderId="5" xfId="0" applyFont="1" applyFill="1" applyBorder="1" applyAlignment="1" applyProtection="1">
      <alignment horizontal="center" vertical="center"/>
      <protection hidden="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9" fontId="12" fillId="0" borderId="5" xfId="1" applyFont="1" applyBorder="1" applyAlignment="1" applyProtection="1">
      <alignment horizontal="left" vertical="center" wrapText="1"/>
      <protection locked="0"/>
    </xf>
    <xf numFmtId="9" fontId="1" fillId="0" borderId="5" xfId="1"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9" xfId="0" applyFont="1" applyBorder="1" applyAlignment="1" applyProtection="1">
      <alignment horizontal="center" vertical="center" wrapText="1"/>
      <protection locked="0"/>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1" fillId="0" borderId="5" xfId="0" applyFont="1" applyBorder="1" applyAlignment="1" applyProtection="1">
      <alignment horizontal="justify" vertical="center" wrapText="1"/>
      <protection locked="0"/>
    </xf>
    <xf numFmtId="9" fontId="12" fillId="0" borderId="5" xfId="1" applyFont="1" applyFill="1" applyBorder="1" applyAlignment="1" applyProtection="1">
      <alignment horizontal="left" vertical="center" wrapText="1"/>
      <protection locked="0"/>
    </xf>
    <xf numFmtId="9" fontId="23" fillId="9" borderId="2" xfId="0" applyNumberFormat="1" applyFont="1" applyFill="1" applyBorder="1" applyAlignment="1">
      <alignment vertical="center" wrapText="1"/>
    </xf>
    <xf numFmtId="0" fontId="0" fillId="0" borderId="0" xfId="0" applyAlignment="1" applyProtection="1">
      <alignment horizontal="left" vertical="center"/>
      <protection hidden="1"/>
    </xf>
    <xf numFmtId="0" fontId="1" fillId="0" borderId="24"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3" fillId="0" borderId="24" xfId="0" applyFont="1" applyBorder="1" applyAlignment="1" applyProtection="1">
      <alignment vertical="center" wrapText="1"/>
      <protection locked="0"/>
    </xf>
    <xf numFmtId="0" fontId="1" fillId="0" borderId="24" xfId="0" applyFont="1" applyBorder="1" applyAlignment="1" applyProtection="1">
      <alignment vertical="center" wrapText="1"/>
      <protection locked="0"/>
    </xf>
    <xf numFmtId="9" fontId="1" fillId="0" borderId="24" xfId="1" applyFont="1" applyBorder="1" applyAlignment="1" applyProtection="1">
      <alignment vertical="center" wrapText="1"/>
      <protection locked="0"/>
    </xf>
    <xf numFmtId="0" fontId="1" fillId="0" borderId="24" xfId="0" applyFont="1" applyBorder="1" applyAlignment="1" applyProtection="1">
      <alignment vertical="center" wrapText="1"/>
      <protection locked="0" hidden="1"/>
    </xf>
    <xf numFmtId="9" fontId="1" fillId="0" borderId="24" xfId="1" applyFont="1" applyBorder="1" applyAlignment="1" applyProtection="1">
      <alignment horizontal="right" vertical="center" wrapText="1"/>
      <protection locked="0"/>
    </xf>
    <xf numFmtId="0" fontId="9" fillId="6" borderId="26" xfId="0" applyFont="1" applyFill="1" applyBorder="1" applyAlignment="1" applyProtection="1">
      <alignment horizontal="center" vertical="center"/>
      <protection hidden="1"/>
    </xf>
    <xf numFmtId="0" fontId="1" fillId="0" borderId="29" xfId="0" applyFont="1" applyBorder="1" applyAlignment="1" applyProtection="1">
      <alignment horizontal="center" vertical="center" wrapText="1"/>
      <protection locked="0"/>
    </xf>
    <xf numFmtId="0" fontId="1" fillId="0" borderId="29" xfId="0" applyFont="1" applyBorder="1" applyAlignment="1" applyProtection="1">
      <alignment horizontal="left" vertical="center" wrapText="1"/>
      <protection locked="0"/>
    </xf>
    <xf numFmtId="0" fontId="1" fillId="0" borderId="29" xfId="0" applyFont="1" applyBorder="1" applyAlignment="1" applyProtection="1">
      <alignment vertical="center" wrapText="1"/>
      <protection locked="0"/>
    </xf>
    <xf numFmtId="9" fontId="1" fillId="0" borderId="29" xfId="1" applyFont="1" applyBorder="1" applyAlignment="1" applyProtection="1">
      <alignment vertical="center" wrapText="1"/>
      <protection locked="0"/>
    </xf>
    <xf numFmtId="0" fontId="1" fillId="0" borderId="29" xfId="0" applyFont="1" applyBorder="1" applyAlignment="1" applyProtection="1">
      <alignment vertical="center" wrapText="1"/>
      <protection locked="0" hidden="1"/>
    </xf>
    <xf numFmtId="9" fontId="1" fillId="0" borderId="29" xfId="1" applyFont="1" applyBorder="1" applyAlignment="1" applyProtection="1">
      <alignment horizontal="right" vertical="center" wrapText="1"/>
      <protection locked="0"/>
    </xf>
    <xf numFmtId="9" fontId="12" fillId="0" borderId="8" xfId="1" applyFont="1" applyBorder="1" applyAlignment="1" applyProtection="1">
      <alignment horizontal="left" vertical="center" wrapText="1"/>
      <protection locked="0"/>
    </xf>
    <xf numFmtId="0" fontId="2" fillId="0" borderId="7" xfId="0"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1" fillId="0" borderId="2" xfId="0" applyFont="1" applyBorder="1" applyAlignment="1" applyProtection="1">
      <alignment horizontal="center" vertical="center" wrapText="1"/>
      <protection locked="0" hidden="1"/>
    </xf>
    <xf numFmtId="0" fontId="3" fillId="0" borderId="2" xfId="0" applyFont="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14" fillId="8" borderId="30" xfId="0" applyFont="1" applyFill="1" applyBorder="1" applyAlignment="1">
      <alignment horizontal="right" vertical="center" wrapText="1"/>
    </xf>
    <xf numFmtId="14" fontId="16" fillId="0" borderId="2" xfId="0" applyNumberFormat="1" applyFont="1" applyBorder="1" applyAlignment="1">
      <alignment vertical="center"/>
    </xf>
    <xf numFmtId="0" fontId="0" fillId="0" borderId="2" xfId="0" applyBorder="1" applyAlignment="1" applyProtection="1">
      <alignment vertical="center" wrapText="1"/>
      <protection hidden="1"/>
    </xf>
    <xf numFmtId="0" fontId="0" fillId="0" borderId="2" xfId="0" applyBorder="1" applyAlignment="1" applyProtection="1">
      <alignment wrapText="1"/>
      <protection hidden="1"/>
    </xf>
    <xf numFmtId="0" fontId="1" fillId="0" borderId="2" xfId="0" applyFont="1" applyBorder="1" applyAlignment="1" applyProtection="1">
      <alignment horizontal="right" vertical="center" wrapText="1"/>
      <protection locked="0"/>
    </xf>
    <xf numFmtId="0" fontId="8" fillId="0" borderId="2" xfId="0" applyFont="1" applyBorder="1" applyAlignment="1" applyProtection="1">
      <alignment vertical="center" wrapText="1"/>
      <protection locked="0"/>
    </xf>
    <xf numFmtId="0" fontId="0" fillId="0" borderId="2" xfId="0"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2" xfId="0" applyBorder="1" applyAlignment="1" applyProtection="1">
      <alignment horizontal="center" vertical="center"/>
      <protection hidden="1"/>
    </xf>
    <xf numFmtId="165" fontId="0" fillId="0" borderId="2" xfId="0" applyNumberFormat="1" applyBorder="1" applyAlignment="1" applyProtection="1">
      <alignment vertical="center"/>
      <protection hidden="1"/>
    </xf>
    <xf numFmtId="0" fontId="19" fillId="0" borderId="2" xfId="0" applyFont="1" applyBorder="1" applyAlignment="1">
      <alignment vertical="center" wrapText="1"/>
    </xf>
    <xf numFmtId="9" fontId="19" fillId="0" borderId="2" xfId="0" applyNumberFormat="1" applyFont="1" applyBorder="1" applyAlignment="1">
      <alignment vertical="center" wrapText="1"/>
    </xf>
    <xf numFmtId="0" fontId="0" fillId="0" borderId="2" xfId="0" applyBorder="1" applyAlignment="1" applyProtection="1">
      <alignment vertical="center"/>
      <protection hidden="1"/>
    </xf>
    <xf numFmtId="0" fontId="24" fillId="0" borderId="2" xfId="0" applyFont="1" applyBorder="1" applyAlignment="1">
      <alignment vertical="center" wrapText="1"/>
    </xf>
    <xf numFmtId="14" fontId="16" fillId="0" borderId="2" xfId="0" applyNumberFormat="1" applyFont="1" applyBorder="1" applyAlignment="1">
      <alignment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horizontal="center" vertical="center" wrapText="1"/>
    </xf>
    <xf numFmtId="9" fontId="23" fillId="9" borderId="2" xfId="0" applyNumberFormat="1" applyFont="1" applyFill="1" applyBorder="1" applyAlignment="1">
      <alignment horizontal="center" vertical="center" wrapText="1"/>
    </xf>
    <xf numFmtId="0" fontId="19" fillId="0" borderId="8" xfId="0" applyFont="1" applyBorder="1" applyAlignment="1">
      <alignment horizontal="center" vertical="center" wrapText="1"/>
    </xf>
    <xf numFmtId="9" fontId="19" fillId="0" borderId="8" xfId="0" applyNumberFormat="1" applyFont="1" applyBorder="1" applyAlignment="1">
      <alignment horizontal="center" vertical="center" wrapText="1"/>
    </xf>
    <xf numFmtId="9" fontId="23" fillId="9" borderId="8" xfId="0" applyNumberFormat="1" applyFont="1" applyFill="1" applyBorder="1" applyAlignment="1">
      <alignment horizontal="center" vertical="center" wrapText="1"/>
    </xf>
    <xf numFmtId="0" fontId="24" fillId="0" borderId="8" xfId="0" applyFont="1" applyBorder="1" applyAlignment="1">
      <alignment vertical="center" wrapText="1"/>
    </xf>
    <xf numFmtId="0" fontId="16" fillId="0" borderId="8" xfId="0" applyFont="1" applyBorder="1" applyAlignment="1">
      <alignment vertical="center" wrapText="1"/>
    </xf>
    <xf numFmtId="14" fontId="16" fillId="0" borderId="8" xfId="0" applyNumberFormat="1" applyFont="1" applyBorder="1" applyAlignment="1">
      <alignment vertical="center" wrapText="1"/>
    </xf>
    <xf numFmtId="0" fontId="19" fillId="0" borderId="8" xfId="0" applyFont="1" applyBorder="1" applyAlignment="1">
      <alignment vertical="center" wrapText="1"/>
    </xf>
    <xf numFmtId="0" fontId="3" fillId="0" borderId="2" xfId="0" quotePrefix="1" applyFont="1" applyBorder="1" applyAlignment="1" applyProtection="1">
      <alignment horizontal="left" vertical="center" wrapText="1"/>
      <protection locked="0"/>
    </xf>
    <xf numFmtId="0" fontId="3" fillId="0" borderId="2" xfId="0" quotePrefix="1" applyFont="1" applyBorder="1" applyAlignment="1" applyProtection="1">
      <alignment horizontal="justify" vertical="center" wrapText="1"/>
      <protection locked="0"/>
    </xf>
    <xf numFmtId="0" fontId="1" fillId="0" borderId="2" xfId="0" quotePrefix="1" applyFont="1" applyBorder="1" applyAlignment="1" applyProtection="1">
      <alignment horizontal="justify" vertical="center" wrapText="1"/>
      <protection locked="0" hidden="1"/>
    </xf>
    <xf numFmtId="0" fontId="1" fillId="0" borderId="8" xfId="0" quotePrefix="1" applyFont="1" applyBorder="1" applyAlignment="1" applyProtection="1">
      <alignment horizontal="justify" vertical="center" wrapText="1"/>
      <protection locked="0"/>
    </xf>
    <xf numFmtId="0" fontId="1" fillId="0" borderId="8" xfId="0" quotePrefix="1" applyFont="1" applyBorder="1" applyAlignment="1" applyProtection="1">
      <alignment horizontal="center" vertical="center" wrapText="1"/>
      <protection locked="0" hidden="1"/>
    </xf>
    <xf numFmtId="14" fontId="0" fillId="0" borderId="2" xfId="0" applyNumberFormat="1" applyBorder="1" applyAlignment="1" applyProtection="1">
      <alignment vertical="center" wrapText="1"/>
      <protection hidden="1"/>
    </xf>
    <xf numFmtId="0" fontId="8" fillId="0" borderId="24"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9" fontId="6" fillId="0" borderId="24" xfId="1" applyFont="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0" fontId="26" fillId="0" borderId="2" xfId="0" applyFont="1" applyBorder="1" applyAlignment="1">
      <alignment vertical="center"/>
    </xf>
    <xf numFmtId="0" fontId="4" fillId="0" borderId="2" xfId="0" applyFont="1" applyBorder="1" applyAlignment="1" applyProtection="1">
      <alignment horizontal="justify" vertical="center" wrapText="1"/>
      <protection locked="0"/>
    </xf>
    <xf numFmtId="0" fontId="27" fillId="0" borderId="8" xfId="0" applyFont="1" applyBorder="1" applyAlignment="1" applyProtection="1">
      <alignment horizontal="center" vertical="center" wrapText="1"/>
      <protection locked="0"/>
    </xf>
    <xf numFmtId="0" fontId="16" fillId="0" borderId="2" xfId="0" applyFont="1" applyBorder="1" applyAlignment="1">
      <alignment wrapText="1"/>
    </xf>
    <xf numFmtId="0" fontId="0" fillId="2" borderId="2" xfId="0" applyFill="1" applyBorder="1" applyAlignment="1" applyProtection="1">
      <alignment vertical="center" wrapText="1"/>
      <protection hidden="1"/>
    </xf>
    <xf numFmtId="0" fontId="2" fillId="11" borderId="6"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xf>
    <xf numFmtId="0" fontId="1" fillId="11" borderId="2" xfId="0" applyFont="1" applyFill="1" applyBorder="1" applyAlignment="1" applyProtection="1">
      <alignment horizontal="center" vertical="center" wrapText="1"/>
      <protection locked="0" hidden="1"/>
    </xf>
    <xf numFmtId="9" fontId="1" fillId="11" borderId="2" xfId="1" applyFont="1" applyFill="1" applyBorder="1" applyAlignment="1" applyProtection="1">
      <alignment horizontal="center" vertical="center" wrapText="1"/>
      <protection locked="0"/>
    </xf>
    <xf numFmtId="0" fontId="1" fillId="11" borderId="2" xfId="0" applyFont="1" applyFill="1" applyBorder="1" applyAlignment="1" applyProtection="1">
      <alignment horizontal="right" vertical="center" wrapText="1"/>
      <protection locked="0"/>
    </xf>
    <xf numFmtId="0" fontId="8" fillId="11" borderId="2" xfId="0" applyFont="1" applyFill="1" applyBorder="1" applyAlignment="1" applyProtection="1">
      <alignment horizontal="center" vertical="center" wrapText="1"/>
      <protection locked="0"/>
    </xf>
    <xf numFmtId="0" fontId="8" fillId="11" borderId="2" xfId="0" applyFont="1" applyFill="1" applyBorder="1" applyAlignment="1" applyProtection="1">
      <alignment vertical="center" wrapText="1"/>
      <protection locked="0"/>
    </xf>
    <xf numFmtId="9" fontId="6" fillId="11" borderId="2" xfId="1" applyFont="1" applyFill="1" applyBorder="1" applyAlignment="1" applyProtection="1">
      <alignment horizontal="center" vertical="center" wrapText="1"/>
      <protection locked="0"/>
    </xf>
    <xf numFmtId="9" fontId="12" fillId="11" borderId="2" xfId="1" applyFont="1" applyFill="1" applyBorder="1" applyAlignment="1" applyProtection="1">
      <alignment horizontal="left" vertical="center" wrapText="1"/>
      <protection locked="0"/>
    </xf>
    <xf numFmtId="0" fontId="1" fillId="11" borderId="2" xfId="0" applyFont="1" applyFill="1" applyBorder="1" applyAlignment="1" applyProtection="1">
      <alignment vertical="center" wrapText="1"/>
      <protection locked="0"/>
    </xf>
    <xf numFmtId="9" fontId="1" fillId="11" borderId="2" xfId="1" applyFont="1" applyFill="1" applyBorder="1" applyAlignment="1" applyProtection="1">
      <alignment vertical="center" wrapText="1"/>
      <protection locked="0"/>
    </xf>
    <xf numFmtId="0" fontId="1" fillId="11" borderId="2" xfId="0" quotePrefix="1" applyFont="1" applyFill="1" applyBorder="1" applyAlignment="1" applyProtection="1">
      <alignment horizontal="left" vertical="center" wrapText="1"/>
      <protection locked="0"/>
    </xf>
    <xf numFmtId="9" fontId="1" fillId="11" borderId="2" xfId="1" applyFont="1" applyFill="1" applyBorder="1" applyAlignment="1" applyProtection="1">
      <alignment horizontal="right" vertical="center" wrapText="1"/>
      <protection locked="0"/>
    </xf>
    <xf numFmtId="0" fontId="1" fillId="11" borderId="2" xfId="0" quotePrefix="1" applyFont="1" applyFill="1" applyBorder="1" applyAlignment="1" applyProtection="1">
      <alignment horizontal="justify" vertical="center" wrapText="1"/>
      <protection locked="0"/>
    </xf>
    <xf numFmtId="0" fontId="0" fillId="11" borderId="2" xfId="0" applyFill="1" applyBorder="1" applyAlignment="1" applyProtection="1">
      <alignment horizontal="center" vertical="center" wrapText="1"/>
      <protection locked="0"/>
    </xf>
    <xf numFmtId="14" fontId="1" fillId="11" borderId="2" xfId="0" applyNumberFormat="1" applyFont="1" applyFill="1" applyBorder="1" applyAlignment="1" applyProtection="1">
      <alignment horizontal="center" vertical="center" wrapText="1"/>
      <protection locked="0"/>
    </xf>
    <xf numFmtId="14" fontId="16" fillId="11" borderId="2" xfId="0" applyNumberFormat="1" applyFont="1" applyFill="1" applyBorder="1" applyAlignment="1">
      <alignment vertical="center"/>
    </xf>
    <xf numFmtId="0" fontId="0" fillId="11" borderId="2" xfId="0" applyFill="1" applyBorder="1" applyAlignment="1" applyProtection="1">
      <alignment vertical="center" wrapText="1"/>
      <protection hidden="1"/>
    </xf>
    <xf numFmtId="14" fontId="0" fillId="11" borderId="2" xfId="0" applyNumberFormat="1" applyFill="1" applyBorder="1" applyAlignment="1" applyProtection="1">
      <alignment vertical="center"/>
      <protection hidden="1"/>
    </xf>
    <xf numFmtId="0" fontId="0" fillId="11" borderId="0" xfId="0" applyFill="1" applyProtection="1">
      <protection hidden="1"/>
    </xf>
    <xf numFmtId="0" fontId="13" fillId="0" borderId="2" xfId="3" applyBorder="1" applyAlignment="1" applyProtection="1">
      <alignment horizontal="left" vertical="center" wrapText="1"/>
      <protection locked="0"/>
    </xf>
    <xf numFmtId="0" fontId="13" fillId="0" borderId="2" xfId="4" applyBorder="1" applyAlignment="1" applyProtection="1">
      <alignment vertical="center" wrapText="1"/>
      <protection hidden="1"/>
    </xf>
    <xf numFmtId="0" fontId="13" fillId="0" borderId="2" xfId="3" applyBorder="1" applyAlignment="1" applyProtection="1">
      <alignment wrapText="1"/>
      <protection hidden="1"/>
    </xf>
    <xf numFmtId="0" fontId="13" fillId="0" borderId="2" xfId="3" applyBorder="1" applyAlignment="1" applyProtection="1">
      <alignment vertical="center" wrapText="1"/>
      <protection hidden="1"/>
    </xf>
    <xf numFmtId="0" fontId="26" fillId="11" borderId="0" xfId="0" applyFont="1" applyFill="1"/>
    <xf numFmtId="0" fontId="0" fillId="0" borderId="2" xfId="0" applyBorder="1" applyAlignment="1" applyProtection="1">
      <alignment vertical="top" wrapText="1"/>
      <protection hidden="1"/>
    </xf>
    <xf numFmtId="0" fontId="19" fillId="0" borderId="2" xfId="0" applyFont="1" applyBorder="1" applyAlignment="1">
      <alignment horizontal="left" vertical="center" wrapText="1"/>
    </xf>
    <xf numFmtId="0" fontId="24" fillId="0" borderId="2" xfId="0" applyFont="1" applyBorder="1" applyAlignment="1">
      <alignment horizontal="left" vertical="center" wrapText="1"/>
    </xf>
    <xf numFmtId="0" fontId="8" fillId="3" borderId="2" xfId="0" applyFont="1" applyFill="1" applyBorder="1" applyAlignment="1" applyProtection="1">
      <alignment horizontal="center" vertical="center" wrapText="1"/>
      <protection hidden="1"/>
    </xf>
    <xf numFmtId="0" fontId="16" fillId="0" borderId="2" xfId="0" applyFont="1" applyBorder="1" applyAlignment="1">
      <alignment vertical="center" wrapText="1"/>
    </xf>
    <xf numFmtId="0" fontId="1" fillId="0" borderId="8" xfId="0" applyFont="1" applyBorder="1" applyAlignment="1" applyProtection="1">
      <alignment horizontal="center" vertical="center" wrapText="1"/>
      <protection locked="0" hidden="1"/>
    </xf>
    <xf numFmtId="0" fontId="3"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hidden="1"/>
    </xf>
    <xf numFmtId="0" fontId="0" fillId="0" borderId="2"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locked="0"/>
    </xf>
    <xf numFmtId="0" fontId="1" fillId="0" borderId="8" xfId="0" applyFont="1" applyBorder="1" applyAlignment="1" applyProtection="1">
      <alignment horizontal="justify" vertical="center" wrapText="1"/>
      <protection locked="0"/>
    </xf>
    <xf numFmtId="14" fontId="1" fillId="0" borderId="2" xfId="0" applyNumberFormat="1" applyFont="1" applyBorder="1" applyAlignment="1" applyProtection="1">
      <alignment horizontal="center" vertical="center" wrapText="1"/>
      <protection locked="0" hidden="1"/>
    </xf>
    <xf numFmtId="0" fontId="0" fillId="0" borderId="8" xfId="0" applyBorder="1" applyAlignment="1" applyProtection="1">
      <alignment horizontal="center" vertical="center" wrapText="1"/>
      <protection locked="0"/>
    </xf>
    <xf numFmtId="14" fontId="1" fillId="0" borderId="8" xfId="0" applyNumberFormat="1" applyFont="1" applyBorder="1" applyAlignment="1" applyProtection="1">
      <alignment horizontal="center" vertical="center" wrapText="1"/>
      <protection locked="0" hidden="1"/>
    </xf>
    <xf numFmtId="14" fontId="0" fillId="2" borderId="2" xfId="0" applyNumberFormat="1" applyFill="1" applyBorder="1" applyAlignment="1" applyProtection="1">
      <alignment vertical="center" wrapText="1"/>
      <protection hidden="1"/>
    </xf>
    <xf numFmtId="0" fontId="8" fillId="3" borderId="33" xfId="0" applyFont="1" applyFill="1" applyBorder="1" applyAlignment="1" applyProtection="1">
      <alignment horizontal="center" vertical="center" wrapText="1"/>
      <protection hidden="1"/>
    </xf>
    <xf numFmtId="14" fontId="16" fillId="0" borderId="8" xfId="0" applyNumberFormat="1" applyFont="1" applyBorder="1" applyAlignment="1">
      <alignment vertical="center"/>
    </xf>
    <xf numFmtId="0" fontId="0" fillId="0" borderId="8" xfId="0" applyBorder="1" applyAlignment="1" applyProtection="1">
      <alignment vertical="center" wrapText="1"/>
      <protection hidden="1"/>
    </xf>
    <xf numFmtId="14" fontId="0" fillId="0" borderId="8" xfId="0" applyNumberFormat="1" applyBorder="1" applyAlignment="1" applyProtection="1">
      <alignment vertical="center"/>
      <protection hidden="1"/>
    </xf>
    <xf numFmtId="0" fontId="0" fillId="0" borderId="8" xfId="0" applyBorder="1" applyAlignment="1" applyProtection="1">
      <alignment wrapText="1"/>
      <protection hidden="1"/>
    </xf>
    <xf numFmtId="0" fontId="0" fillId="2" borderId="8" xfId="0" applyFill="1" applyBorder="1" applyAlignment="1" applyProtection="1">
      <alignment wrapText="1"/>
      <protection hidden="1"/>
    </xf>
    <xf numFmtId="0" fontId="14" fillId="8" borderId="6"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13" fillId="0" borderId="6" xfId="3" applyFill="1" applyBorder="1" applyAlignment="1">
      <alignment horizontal="center" vertical="center" wrapText="1"/>
    </xf>
    <xf numFmtId="0" fontId="0" fillId="0" borderId="33" xfId="0" applyBorder="1" applyAlignment="1">
      <alignment horizontal="center" vertical="center" wrapText="1"/>
    </xf>
    <xf numFmtId="0" fontId="0" fillId="0" borderId="8" xfId="0" applyBorder="1" applyAlignment="1">
      <alignment horizontal="center" vertical="center" wrapText="1"/>
    </xf>
    <xf numFmtId="0" fontId="0" fillId="0" borderId="8" xfId="0" applyBorder="1" applyAlignment="1">
      <alignment horizontal="right" vertical="center" wrapText="1"/>
    </xf>
    <xf numFmtId="0" fontId="0" fillId="0" borderId="6" xfId="0" applyBorder="1" applyAlignment="1">
      <alignment horizontal="center" vertical="center" wrapText="1"/>
    </xf>
    <xf numFmtId="0" fontId="0" fillId="0" borderId="33" xfId="0" applyBorder="1" applyAlignment="1">
      <alignment horizontal="right" vertical="center"/>
    </xf>
    <xf numFmtId="0" fontId="14" fillId="8" borderId="36" xfId="0" applyFont="1" applyFill="1" applyBorder="1" applyAlignment="1">
      <alignment horizontal="center" vertical="center" wrapText="1"/>
    </xf>
    <xf numFmtId="0" fontId="14" fillId="8" borderId="37" xfId="0" applyFont="1" applyFill="1" applyBorder="1" applyAlignment="1">
      <alignment vertical="center"/>
    </xf>
    <xf numFmtId="0" fontId="7" fillId="13" borderId="9" xfId="0" applyFont="1" applyFill="1" applyBorder="1" applyAlignment="1" applyProtection="1">
      <alignment horizontal="center" vertical="center" wrapText="1"/>
      <protection hidden="1"/>
    </xf>
    <xf numFmtId="0" fontId="28" fillId="8" borderId="11" xfId="0" applyFont="1" applyFill="1" applyBorder="1" applyAlignment="1" applyProtection="1">
      <alignment horizontal="center" vertical="center" wrapText="1"/>
      <protection hidden="1"/>
    </xf>
    <xf numFmtId="0" fontId="28" fillId="8" borderId="9" xfId="0" applyFont="1" applyFill="1" applyBorder="1" applyAlignment="1" applyProtection="1">
      <alignment horizontal="center" vertical="center" wrapText="1"/>
      <protection hidden="1"/>
    </xf>
    <xf numFmtId="9" fontId="7" fillId="15" borderId="9" xfId="1" applyFont="1" applyFill="1" applyBorder="1" applyAlignment="1" applyProtection="1">
      <alignment horizontal="center" vertical="center" wrapText="1"/>
      <protection hidden="1"/>
    </xf>
    <xf numFmtId="0" fontId="7" fillId="15"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9" fontId="7" fillId="16" borderId="9" xfId="1" applyFont="1" applyFill="1" applyBorder="1" applyAlignment="1" applyProtection="1">
      <alignment horizontal="center" vertical="center" wrapText="1"/>
      <protection hidden="1"/>
    </xf>
    <xf numFmtId="9" fontId="7" fillId="13" borderId="9" xfId="1" applyFont="1" applyFill="1" applyBorder="1" applyAlignment="1" applyProtection="1">
      <alignment horizontal="center" vertical="center" wrapText="1"/>
      <protection hidden="1"/>
    </xf>
    <xf numFmtId="0" fontId="7" fillId="15" borderId="2" xfId="0" applyFont="1" applyFill="1" applyBorder="1" applyAlignment="1" applyProtection="1">
      <alignment horizontal="center" vertical="center" wrapText="1"/>
      <protection hidden="1"/>
    </xf>
    <xf numFmtId="0" fontId="28" fillId="8" borderId="6" xfId="0" applyFont="1" applyFill="1" applyBorder="1" applyAlignment="1" applyProtection="1">
      <alignment horizontal="center" vertical="center" wrapText="1"/>
      <protection hidden="1"/>
    </xf>
    <xf numFmtId="0" fontId="28" fillId="8" borderId="2" xfId="0" applyFont="1" applyFill="1" applyBorder="1" applyAlignment="1" applyProtection="1">
      <alignment horizontal="center" vertical="center" wrapText="1"/>
      <protection hidden="1"/>
    </xf>
    <xf numFmtId="9" fontId="7" fillId="15" borderId="2" xfId="1"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9" fontId="7" fillId="16" borderId="2" xfId="1" applyFont="1" applyFill="1" applyBorder="1" applyAlignment="1" applyProtection="1">
      <alignment horizontal="center" vertical="center" wrapText="1"/>
      <protection hidden="1"/>
    </xf>
    <xf numFmtId="0" fontId="7" fillId="15" borderId="24" xfId="0" applyFont="1" applyFill="1" applyBorder="1" applyAlignment="1" applyProtection="1">
      <alignment horizontal="center" vertical="center" wrapText="1"/>
      <protection hidden="1"/>
    </xf>
    <xf numFmtId="0" fontId="28" fillId="8" borderId="27" xfId="0" applyFont="1" applyFill="1" applyBorder="1" applyAlignment="1" applyProtection="1">
      <alignment horizontal="center" vertical="center" wrapText="1"/>
      <protection hidden="1"/>
    </xf>
    <xf numFmtId="0" fontId="28" fillId="8" borderId="24" xfId="0" applyFont="1" applyFill="1" applyBorder="1" applyAlignment="1" applyProtection="1">
      <alignment horizontal="center" vertical="center" wrapText="1"/>
      <protection hidden="1"/>
    </xf>
    <xf numFmtId="9" fontId="7" fillId="15" borderId="24" xfId="1" applyFont="1" applyFill="1" applyBorder="1" applyAlignment="1" applyProtection="1">
      <alignment horizontal="center" vertical="center" wrapText="1"/>
      <protection hidden="1"/>
    </xf>
    <xf numFmtId="0" fontId="7" fillId="16" borderId="24" xfId="0" applyFont="1" applyFill="1" applyBorder="1" applyAlignment="1" applyProtection="1">
      <alignment horizontal="center" vertical="center" wrapText="1"/>
      <protection hidden="1"/>
    </xf>
    <xf numFmtId="9" fontId="7" fillId="16" borderId="24" xfId="1" applyFont="1" applyFill="1" applyBorder="1" applyAlignment="1" applyProtection="1">
      <alignment horizontal="center" vertical="center" wrapText="1"/>
      <protection hidden="1"/>
    </xf>
    <xf numFmtId="0" fontId="6" fillId="12" borderId="2" xfId="0" applyFont="1" applyFill="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14" fillId="17" borderId="8" xfId="0" applyFont="1" applyFill="1" applyBorder="1" applyAlignment="1" applyProtection="1">
      <alignment horizontal="center" vertical="center" wrapText="1"/>
      <protection locked="0"/>
    </xf>
    <xf numFmtId="0" fontId="28" fillId="17" borderId="8" xfId="0" applyFont="1" applyFill="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6" borderId="8" xfId="0"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1" fillId="0" borderId="6" xfId="0" quotePrefix="1" applyFont="1" applyBorder="1" applyAlignment="1" applyProtection="1">
      <alignment horizontal="left" vertical="center" wrapText="1"/>
      <protection hidden="1"/>
    </xf>
    <xf numFmtId="0" fontId="0" fillId="0" borderId="33" xfId="0" applyBorder="1" applyProtection="1">
      <protection hidden="1"/>
    </xf>
    <xf numFmtId="0" fontId="1" fillId="0" borderId="7" xfId="0" quotePrefix="1" applyFont="1" applyBorder="1" applyAlignment="1" applyProtection="1">
      <alignment horizontal="left" vertical="center" wrapText="1"/>
      <protection hidden="1"/>
    </xf>
    <xf numFmtId="0" fontId="0" fillId="0" borderId="34" xfId="0" applyBorder="1" applyProtection="1">
      <protection hidden="1"/>
    </xf>
    <xf numFmtId="0" fontId="16" fillId="0" borderId="2" xfId="0" applyFont="1" applyBorder="1" applyAlignment="1">
      <alignment vertical="top" wrapText="1"/>
    </xf>
    <xf numFmtId="0" fontId="1" fillId="0" borderId="6" xfId="0" quotePrefix="1" applyFont="1" applyBorder="1" applyAlignment="1" applyProtection="1">
      <alignment vertical="center" wrapText="1"/>
      <protection hidden="1"/>
    </xf>
    <xf numFmtId="0" fontId="1" fillId="0" borderId="6" xfId="0" applyFont="1" applyBorder="1" applyAlignment="1" applyProtection="1">
      <alignment horizontal="left" vertical="center" wrapText="1"/>
      <protection hidden="1"/>
    </xf>
    <xf numFmtId="0" fontId="1" fillId="0" borderId="7" xfId="0" applyFont="1" applyBorder="1" applyAlignment="1" applyProtection="1">
      <alignment horizontal="left" vertical="center" wrapText="1"/>
      <protection hidden="1"/>
    </xf>
    <xf numFmtId="0" fontId="26" fillId="11" borderId="2" xfId="0" applyFont="1" applyFill="1" applyBorder="1" applyAlignment="1">
      <alignment wrapText="1"/>
    </xf>
    <xf numFmtId="0" fontId="19" fillId="0" borderId="6" xfId="0" applyFont="1" applyBorder="1" applyAlignment="1">
      <alignment vertical="center" wrapText="1"/>
    </xf>
    <xf numFmtId="14" fontId="16" fillId="0" borderId="6" xfId="0" applyNumberFormat="1" applyFont="1" applyBorder="1" applyAlignment="1">
      <alignment vertical="center"/>
    </xf>
    <xf numFmtId="14" fontId="16" fillId="0" borderId="7" xfId="0" applyNumberFormat="1" applyFont="1" applyBorder="1" applyAlignment="1">
      <alignment horizontal="left" vertical="center"/>
    </xf>
    <xf numFmtId="14" fontId="19" fillId="0" borderId="2" xfId="0" applyNumberFormat="1" applyFont="1" applyBorder="1" applyAlignment="1">
      <alignment vertical="center" wrapText="1"/>
    </xf>
    <xf numFmtId="0" fontId="16" fillId="11" borderId="2" xfId="0" applyFont="1" applyFill="1" applyBorder="1" applyAlignment="1">
      <alignment vertical="center" wrapText="1"/>
    </xf>
    <xf numFmtId="0" fontId="8" fillId="11" borderId="31" xfId="0" applyFont="1" applyFill="1" applyBorder="1" applyAlignment="1" applyProtection="1">
      <alignment horizontal="center" vertical="center" wrapText="1"/>
      <protection locked="0"/>
    </xf>
    <xf numFmtId="0" fontId="1" fillId="11" borderId="6" xfId="0" quotePrefix="1" applyFont="1" applyFill="1" applyBorder="1" applyAlignment="1" applyProtection="1">
      <alignment horizontal="left" vertical="center" wrapText="1"/>
      <protection hidden="1"/>
    </xf>
    <xf numFmtId="0" fontId="0" fillId="11" borderId="33" xfId="0" applyFill="1" applyBorder="1" applyProtection="1">
      <protection hidden="1"/>
    </xf>
    <xf numFmtId="0" fontId="16" fillId="0" borderId="6" xfId="0" applyFont="1" applyBorder="1" applyAlignment="1">
      <alignment vertical="center" wrapText="1"/>
    </xf>
    <xf numFmtId="0" fontId="16" fillId="0" borderId="7" xfId="0" applyFont="1" applyBorder="1" applyAlignment="1">
      <alignment vertical="center" wrapText="1"/>
    </xf>
    <xf numFmtId="0" fontId="16" fillId="11" borderId="8" xfId="0" applyFont="1" applyFill="1" applyBorder="1" applyAlignment="1">
      <alignment vertical="center" wrapText="1"/>
    </xf>
    <xf numFmtId="0" fontId="13" fillId="0" borderId="8" xfId="3" applyBorder="1" applyAlignment="1" applyProtection="1">
      <alignment vertical="center" wrapText="1"/>
      <protection hidden="1"/>
    </xf>
    <xf numFmtId="0" fontId="16" fillId="0" borderId="8" xfId="0" applyFont="1" applyBorder="1" applyAlignment="1">
      <alignment wrapText="1"/>
    </xf>
    <xf numFmtId="0" fontId="8" fillId="0" borderId="42" xfId="0" applyFont="1" applyBorder="1" applyAlignment="1" applyProtection="1">
      <alignment horizontal="center" vertical="center" wrapText="1"/>
      <protection locked="0"/>
    </xf>
    <xf numFmtId="0" fontId="4" fillId="0" borderId="8" xfId="0" applyFont="1" applyBorder="1" applyAlignment="1" applyProtection="1">
      <alignment horizontal="justify" vertical="center" wrapText="1"/>
      <protection locked="0"/>
    </xf>
    <xf numFmtId="14" fontId="0" fillId="0" borderId="8" xfId="0" applyNumberFormat="1" applyBorder="1" applyAlignment="1" applyProtection="1">
      <alignment vertical="center" wrapText="1"/>
      <protection hidden="1"/>
    </xf>
    <xf numFmtId="0" fontId="1" fillId="0" borderId="6" xfId="0" applyFont="1" applyBorder="1" applyAlignment="1" applyProtection="1">
      <alignment horizontal="right" vertical="center" wrapText="1"/>
      <protection hidden="1"/>
    </xf>
    <xf numFmtId="0" fontId="26" fillId="0" borderId="2" xfId="0" applyFont="1" applyBorder="1" applyAlignment="1">
      <alignment vertical="center" wrapText="1"/>
    </xf>
    <xf numFmtId="0" fontId="1" fillId="0" borderId="6" xfId="0" applyFont="1" applyBorder="1" applyAlignment="1" applyProtection="1">
      <alignment horizontal="left" vertical="center" wrapText="1"/>
      <protection locked="0"/>
    </xf>
    <xf numFmtId="0" fontId="1" fillId="0" borderId="7" xfId="0" applyFont="1" applyBorder="1" applyAlignment="1" applyProtection="1">
      <alignment horizontal="left" vertical="center" wrapText="1"/>
      <protection locked="0"/>
    </xf>
    <xf numFmtId="0" fontId="0" fillId="0" borderId="6" xfId="0" applyBorder="1" applyAlignment="1" applyProtection="1">
      <alignment horizontal="justify" vertical="center" wrapText="1"/>
      <protection hidden="1"/>
    </xf>
    <xf numFmtId="0" fontId="0" fillId="0" borderId="7" xfId="0" applyBorder="1" applyAlignment="1" applyProtection="1">
      <alignment horizontal="justify" vertical="center" wrapText="1"/>
      <protection hidden="1"/>
    </xf>
    <xf numFmtId="0" fontId="8" fillId="0" borderId="38" xfId="0" applyFont="1" applyBorder="1" applyAlignment="1" applyProtection="1">
      <alignment horizontal="center" vertical="center" wrapText="1"/>
      <protection locked="0"/>
    </xf>
    <xf numFmtId="0" fontId="0" fillId="2" borderId="8" xfId="0" applyFill="1" applyBorder="1" applyAlignment="1" applyProtection="1">
      <alignment vertical="center" wrapText="1"/>
      <protection hidden="1"/>
    </xf>
    <xf numFmtId="0" fontId="14" fillId="17" borderId="2" xfId="0" applyFont="1" applyFill="1" applyBorder="1" applyAlignment="1" applyProtection="1">
      <alignment horizontal="center" vertical="center" wrapText="1"/>
      <protection locked="0"/>
    </xf>
    <xf numFmtId="0" fontId="28" fillId="17" borderId="2"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0" fontId="8" fillId="12" borderId="24" xfId="0" applyFont="1" applyFill="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9" fontId="6" fillId="12" borderId="5" xfId="1" applyFont="1" applyFill="1" applyBorder="1" applyAlignment="1" applyProtection="1">
      <alignment horizontal="center" vertical="center" wrapText="1"/>
      <protection locked="0"/>
    </xf>
    <xf numFmtId="0" fontId="8" fillId="12" borderId="5"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hidden="1"/>
    </xf>
    <xf numFmtId="0" fontId="8" fillId="12" borderId="2" xfId="0"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0" fillId="0" borderId="5" xfId="0" applyBorder="1" applyAlignment="1" applyProtection="1">
      <alignment vertical="center" wrapText="1"/>
      <protection hidden="1"/>
    </xf>
    <xf numFmtId="0" fontId="8" fillId="12" borderId="5" xfId="0" applyFont="1" applyFill="1" applyBorder="1" applyAlignment="1" applyProtection="1">
      <alignment vertical="center" wrapText="1"/>
      <protection locked="0"/>
    </xf>
    <xf numFmtId="0" fontId="8" fillId="0" borderId="38" xfId="0" applyFont="1" applyBorder="1" applyAlignment="1" applyProtection="1">
      <alignment vertical="center" wrapText="1"/>
      <protection locked="0"/>
    </xf>
    <xf numFmtId="9" fontId="6" fillId="12" borderId="2" xfId="1" applyFont="1" applyFill="1" applyBorder="1" applyAlignment="1" applyProtection="1">
      <alignment horizontal="center" vertical="center" wrapText="1"/>
      <protection locked="0"/>
    </xf>
    <xf numFmtId="14" fontId="0" fillId="0" borderId="2" xfId="0" applyNumberForma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locked="0"/>
    </xf>
    <xf numFmtId="9" fontId="0" fillId="0" borderId="2" xfId="1" applyFont="1" applyBorder="1" applyAlignment="1" applyProtection="1">
      <alignment horizontal="left" vertical="center" wrapText="1"/>
      <protection hidden="1"/>
    </xf>
    <xf numFmtId="9" fontId="0" fillId="0" borderId="2" xfId="1" applyFont="1" applyFill="1" applyBorder="1" applyAlignment="1" applyProtection="1">
      <alignment horizontal="left" vertical="center" wrapText="1"/>
      <protection locked="0"/>
    </xf>
    <xf numFmtId="9" fontId="0" fillId="0" borderId="8" xfId="1" applyFont="1" applyFill="1" applyBorder="1" applyAlignment="1" applyProtection="1">
      <alignment horizontal="left" vertical="center" wrapText="1"/>
      <protection locked="0"/>
    </xf>
    <xf numFmtId="0" fontId="13" fillId="0" borderId="2" xfId="3" applyFill="1" applyBorder="1" applyAlignment="1">
      <alignment vertical="center" wrapText="1"/>
    </xf>
    <xf numFmtId="0" fontId="29" fillId="0" borderId="50" xfId="0" applyFont="1" applyBorder="1" applyAlignment="1">
      <alignment wrapText="1"/>
    </xf>
    <xf numFmtId="0" fontId="29" fillId="0" borderId="2" xfId="0" applyFont="1" applyBorder="1" applyAlignment="1">
      <alignment vertical="top" wrapText="1"/>
    </xf>
    <xf numFmtId="0" fontId="13" fillId="0" borderId="50" xfId="3" applyBorder="1" applyAlignment="1">
      <alignment vertical="top" wrapText="1"/>
    </xf>
    <xf numFmtId="14" fontId="29" fillId="0" borderId="50" xfId="0" applyNumberFormat="1" applyFont="1" applyBorder="1" applyAlignment="1">
      <alignment vertical="top"/>
    </xf>
    <xf numFmtId="0" fontId="29" fillId="0" borderId="50" xfId="0" applyFont="1" applyBorder="1" applyAlignment="1">
      <alignment vertical="top" wrapText="1"/>
    </xf>
    <xf numFmtId="14" fontId="13" fillId="0" borderId="2" xfId="3" applyNumberFormat="1" applyBorder="1" applyAlignment="1" applyProtection="1">
      <alignment vertical="center" wrapText="1"/>
      <protection hidden="1"/>
    </xf>
    <xf numFmtId="0" fontId="0" fillId="0" borderId="24" xfId="0" applyBorder="1" applyProtection="1">
      <protection hidden="1"/>
    </xf>
    <xf numFmtId="0" fontId="29" fillId="0" borderId="9" xfId="0" applyFont="1" applyBorder="1" applyAlignment="1">
      <alignment vertical="top" wrapText="1"/>
    </xf>
    <xf numFmtId="14" fontId="0" fillId="0" borderId="9" xfId="0" applyNumberFormat="1" applyBorder="1" applyAlignment="1" applyProtection="1">
      <alignment vertical="center"/>
      <protection hidden="1"/>
    </xf>
    <xf numFmtId="0" fontId="0" fillId="0" borderId="24" xfId="0" applyBorder="1" applyAlignment="1" applyProtection="1">
      <alignment horizontal="justify" vertical="center" wrapText="1"/>
      <protection hidden="1"/>
    </xf>
    <xf numFmtId="0" fontId="0" fillId="0" borderId="24" xfId="0" applyBorder="1" applyAlignment="1" applyProtection="1">
      <alignment horizontal="center" vertical="center" wrapText="1"/>
      <protection hidden="1"/>
    </xf>
    <xf numFmtId="165" fontId="0" fillId="0" borderId="24" xfId="0" applyNumberFormat="1" applyBorder="1" applyAlignment="1" applyProtection="1">
      <alignment vertical="center"/>
      <protection hidden="1"/>
    </xf>
    <xf numFmtId="0" fontId="0" fillId="0" borderId="24" xfId="0" applyBorder="1" applyAlignment="1" applyProtection="1">
      <alignment horizontal="left" vertical="center" wrapText="1"/>
      <protection hidden="1"/>
    </xf>
    <xf numFmtId="14" fontId="16" fillId="0" borderId="9" xfId="0" applyNumberFormat="1" applyFont="1" applyBorder="1" applyAlignment="1">
      <alignment vertical="center"/>
    </xf>
    <xf numFmtId="0" fontId="0" fillId="0" borderId="9" xfId="0" applyBorder="1" applyAlignment="1" applyProtection="1">
      <alignment vertical="center" wrapText="1"/>
      <protection hidden="1"/>
    </xf>
    <xf numFmtId="14" fontId="0" fillId="0" borderId="40" xfId="0" applyNumberFormat="1" applyBorder="1" applyAlignment="1" applyProtection="1">
      <alignment vertical="center"/>
      <protection hidden="1"/>
    </xf>
    <xf numFmtId="0" fontId="0" fillId="0" borderId="51" xfId="0" applyBorder="1" applyProtection="1">
      <protection hidden="1"/>
    </xf>
    <xf numFmtId="14" fontId="0" fillId="0" borderId="52" xfId="0" applyNumberFormat="1" applyBorder="1" applyAlignment="1" applyProtection="1">
      <alignment vertical="center"/>
      <protection hidden="1"/>
    </xf>
    <xf numFmtId="0" fontId="0" fillId="0" borderId="44" xfId="0" applyBorder="1" applyProtection="1">
      <protection hidden="1"/>
    </xf>
    <xf numFmtId="14" fontId="0" fillId="0" borderId="24" xfId="0" applyNumberFormat="1" applyBorder="1" applyAlignment="1" applyProtection="1">
      <alignment vertical="center"/>
      <protection hidden="1"/>
    </xf>
    <xf numFmtId="0" fontId="0" fillId="0" borderId="42" xfId="0" applyBorder="1" applyProtection="1">
      <protection hidden="1"/>
    </xf>
    <xf numFmtId="0" fontId="29" fillId="0" borderId="53" xfId="0" applyFont="1" applyBorder="1" applyAlignment="1">
      <alignment vertical="top" wrapText="1"/>
    </xf>
    <xf numFmtId="14" fontId="0" fillId="0" borderId="53" xfId="0" applyNumberFormat="1" applyBorder="1" applyAlignment="1" applyProtection="1">
      <alignment vertical="center"/>
      <protection hidden="1"/>
    </xf>
    <xf numFmtId="0" fontId="0" fillId="0" borderId="53" xfId="0" applyBorder="1" applyProtection="1">
      <protection hidden="1"/>
    </xf>
    <xf numFmtId="0" fontId="13" fillId="0" borderId="42" xfId="3" applyBorder="1" applyAlignment="1">
      <alignment vertical="top" wrapText="1"/>
    </xf>
    <xf numFmtId="14" fontId="0" fillId="0" borderId="2" xfId="0" applyNumberFormat="1" applyBorder="1" applyAlignment="1" applyProtection="1">
      <alignment horizontal="justify" vertical="justify"/>
      <protection hidden="1"/>
    </xf>
    <xf numFmtId="0" fontId="13" fillId="0" borderId="0" xfId="4"/>
    <xf numFmtId="14" fontId="13" fillId="0" borderId="2" xfId="4" applyNumberFormat="1" applyBorder="1" applyAlignment="1" applyProtection="1">
      <alignment vertical="center"/>
      <protection hidden="1"/>
    </xf>
    <xf numFmtId="0" fontId="5" fillId="0" borderId="8" xfId="0" applyFont="1" applyBorder="1" applyAlignment="1" applyProtection="1">
      <alignment vertical="center" wrapText="1"/>
      <protection locked="0"/>
    </xf>
    <xf numFmtId="0" fontId="7" fillId="4" borderId="2" xfId="0" applyFont="1" applyFill="1" applyBorder="1" applyAlignment="1" applyProtection="1">
      <alignment horizontal="center" vertical="center" wrapText="1"/>
      <protection hidden="1"/>
    </xf>
    <xf numFmtId="0" fontId="3" fillId="0" borderId="2" xfId="0" applyFont="1" applyBorder="1" applyAlignment="1" applyProtection="1">
      <alignment horizontal="left" vertical="center" wrapText="1"/>
      <protection hidden="1"/>
    </xf>
    <xf numFmtId="0" fontId="3" fillId="0" borderId="2" xfId="0" applyFont="1" applyBorder="1" applyAlignment="1" applyProtection="1">
      <alignment horizontal="center" vertical="center" wrapText="1"/>
      <protection locked="0" hidden="1"/>
    </xf>
    <xf numFmtId="0" fontId="13" fillId="0" borderId="0" xfId="3" applyAlignment="1">
      <alignment horizontal="center" vertical="center" wrapText="1"/>
    </xf>
    <xf numFmtId="0" fontId="16" fillId="0" borderId="47" xfId="0" applyFont="1" applyBorder="1" applyAlignment="1">
      <alignment vertical="top" wrapText="1"/>
    </xf>
    <xf numFmtId="0" fontId="16" fillId="0" borderId="47" xfId="0" applyFont="1" applyBorder="1" applyAlignment="1">
      <alignment wrapText="1"/>
    </xf>
    <xf numFmtId="9" fontId="7" fillId="4" borderId="2" xfId="1" applyFont="1" applyFill="1" applyBorder="1" applyAlignment="1" applyProtection="1">
      <alignment horizontal="center" vertical="center" wrapText="1"/>
      <protection hidden="1"/>
    </xf>
    <xf numFmtId="0" fontId="7" fillId="18" borderId="2" xfId="0" applyFont="1" applyFill="1" applyBorder="1" applyAlignment="1" applyProtection="1">
      <alignment horizontal="center" vertical="center" wrapText="1"/>
      <protection hidden="1"/>
    </xf>
    <xf numFmtId="9" fontId="7" fillId="18" borderId="2" xfId="1" applyFont="1" applyFill="1" applyBorder="1" applyAlignment="1" applyProtection="1">
      <alignment horizontal="center" vertical="center" wrapText="1"/>
      <protection hidden="1"/>
    </xf>
    <xf numFmtId="9" fontId="3" fillId="0" borderId="2" xfId="1" applyFont="1" applyBorder="1" applyAlignment="1" applyProtection="1">
      <alignment vertical="center" wrapText="1"/>
      <protection locked="0"/>
    </xf>
    <xf numFmtId="9" fontId="3" fillId="0" borderId="2" xfId="1" applyFont="1" applyBorder="1" applyAlignment="1" applyProtection="1">
      <alignment horizontal="right" vertical="center" wrapText="1"/>
      <protection locked="0"/>
    </xf>
    <xf numFmtId="0" fontId="3" fillId="0" borderId="2" xfId="0" quotePrefix="1" applyFont="1" applyBorder="1" applyAlignment="1" applyProtection="1">
      <alignment vertical="center" wrapText="1"/>
      <protection hidden="1"/>
    </xf>
    <xf numFmtId="0" fontId="4" fillId="0" borderId="2" xfId="0" applyFont="1" applyBorder="1" applyAlignment="1" applyProtection="1">
      <alignment horizontal="center" vertical="center" wrapText="1"/>
      <protection locked="0"/>
    </xf>
    <xf numFmtId="14" fontId="3" fillId="0" borderId="2" xfId="0" applyNumberFormat="1" applyFont="1" applyBorder="1" applyAlignment="1" applyProtection="1">
      <alignment horizontal="center" vertical="center" wrapText="1"/>
      <protection locked="0" hidden="1"/>
    </xf>
    <xf numFmtId="0" fontId="3" fillId="0" borderId="2" xfId="0" quotePrefix="1"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wrapText="1"/>
      <protection locked="0"/>
    </xf>
    <xf numFmtId="0" fontId="4" fillId="0" borderId="3" xfId="0" applyFont="1" applyBorder="1" applyAlignment="1">
      <alignment vertical="center" wrapText="1"/>
    </xf>
    <xf numFmtId="0" fontId="3" fillId="0" borderId="2" xfId="0" applyFont="1" applyBorder="1" applyAlignment="1" applyProtection="1">
      <alignment horizontal="left" vertical="center" wrapText="1"/>
      <protection locked="0" hidden="1"/>
    </xf>
    <xf numFmtId="0" fontId="13" fillId="0" borderId="50" xfId="3" applyFill="1" applyBorder="1" applyAlignment="1">
      <alignment vertical="center" wrapText="1"/>
    </xf>
    <xf numFmtId="0" fontId="16" fillId="0" borderId="47" xfId="0" applyFont="1" applyBorder="1" applyAlignment="1">
      <alignment vertical="center" wrapText="1"/>
    </xf>
    <xf numFmtId="0" fontId="13" fillId="0" borderId="16" xfId="3" applyFill="1" applyBorder="1" applyAlignment="1">
      <alignment vertical="center"/>
    </xf>
    <xf numFmtId="0" fontId="16" fillId="0" borderId="16" xfId="0" applyFont="1" applyBorder="1" applyAlignment="1">
      <alignment vertical="center" wrapText="1"/>
    </xf>
    <xf numFmtId="0" fontId="16" fillId="0" borderId="18" xfId="0" applyFont="1" applyBorder="1" applyAlignment="1">
      <alignment vertical="center" wrapText="1"/>
    </xf>
    <xf numFmtId="0" fontId="16" fillId="0" borderId="54" xfId="0" applyFont="1" applyBorder="1" applyAlignment="1">
      <alignment vertical="center" wrapText="1"/>
    </xf>
    <xf numFmtId="0" fontId="16" fillId="0" borderId="50" xfId="0" applyFont="1" applyBorder="1" applyAlignment="1">
      <alignment wrapText="1"/>
    </xf>
    <xf numFmtId="0" fontId="26" fillId="19" borderId="2" xfId="0" applyFont="1" applyFill="1" applyBorder="1" applyAlignment="1">
      <alignment wrapText="1"/>
    </xf>
    <xf numFmtId="0" fontId="26" fillId="19" borderId="50" xfId="0" applyFont="1" applyFill="1" applyBorder="1" applyAlignment="1">
      <alignment wrapText="1"/>
    </xf>
    <xf numFmtId="0" fontId="26" fillId="0" borderId="2" xfId="0" applyFont="1" applyBorder="1" applyAlignment="1">
      <alignment wrapText="1"/>
    </xf>
    <xf numFmtId="0" fontId="26" fillId="0" borderId="50" xfId="0" applyFont="1" applyBorder="1" applyAlignment="1">
      <alignment wrapText="1"/>
    </xf>
    <xf numFmtId="0" fontId="34" fillId="0" borderId="5" xfId="0" applyFont="1" applyBorder="1" applyAlignment="1" applyProtection="1">
      <alignment vertical="center" wrapText="1"/>
      <protection locked="0"/>
    </xf>
    <xf numFmtId="14" fontId="13" fillId="0" borderId="8" xfId="4" applyNumberFormat="1" applyBorder="1" applyAlignment="1" applyProtection="1">
      <alignment vertical="center"/>
      <protection hidden="1"/>
    </xf>
    <xf numFmtId="0" fontId="14" fillId="8" borderId="20" xfId="0" applyFont="1" applyFill="1" applyBorder="1" applyAlignment="1">
      <alignment horizontal="center" vertical="center" wrapText="1"/>
    </xf>
    <xf numFmtId="0" fontId="14" fillId="8" borderId="18" xfId="0" applyFont="1" applyFill="1" applyBorder="1" applyAlignment="1">
      <alignment horizontal="center" vertical="center" wrapText="1"/>
    </xf>
    <xf numFmtId="0" fontId="13" fillId="0" borderId="6" xfId="3" applyFill="1" applyBorder="1" applyAlignment="1">
      <alignment horizontal="center" vertical="center" wrapText="1"/>
    </xf>
    <xf numFmtId="0" fontId="13" fillId="0" borderId="6" xfId="4" applyFill="1" applyBorder="1" applyAlignment="1">
      <alignment horizontal="center" vertical="center" wrapText="1"/>
    </xf>
    <xf numFmtId="0" fontId="13" fillId="0" borderId="7" xfId="4" applyFill="1" applyBorder="1" applyAlignment="1">
      <alignment horizontal="center" vertical="center" wrapText="1"/>
    </xf>
    <xf numFmtId="0" fontId="13" fillId="0" borderId="11" xfId="3" applyFill="1" applyBorder="1" applyAlignment="1">
      <alignment horizontal="center" vertical="center" wrapText="1"/>
    </xf>
    <xf numFmtId="0" fontId="13" fillId="0" borderId="49" xfId="3" applyFill="1"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14" fillId="8" borderId="1"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46" xfId="0" applyBorder="1" applyAlignment="1">
      <alignment horizontal="center" vertical="center" wrapText="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2" borderId="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14" borderId="5" xfId="0" applyFont="1" applyFill="1" applyBorder="1" applyAlignment="1" applyProtection="1">
      <alignment horizontal="center" vertical="center" wrapText="1"/>
      <protection locked="0"/>
    </xf>
    <xf numFmtId="0" fontId="6" fillId="14" borderId="8" xfId="0" applyFont="1" applyFill="1" applyBorder="1" applyAlignment="1" applyProtection="1">
      <alignment horizontal="center" vertical="center" wrapText="1"/>
      <protection locked="0"/>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8" fillId="14" borderId="5" xfId="0" applyFont="1" applyFill="1" applyBorder="1" applyAlignment="1" applyProtection="1">
      <alignment horizontal="center" vertical="center" wrapText="1"/>
      <protection locked="0"/>
    </xf>
    <xf numFmtId="0" fontId="8" fillId="14" borderId="8"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2" fillId="0" borderId="6"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0" fontId="8" fillId="3" borderId="6" xfId="0" applyFont="1" applyFill="1" applyBorder="1" applyAlignment="1" applyProtection="1">
      <alignment horizontal="center" vertical="center" wrapText="1"/>
      <protection hidden="1"/>
    </xf>
    <xf numFmtId="0" fontId="8" fillId="3" borderId="2" xfId="0" applyFont="1" applyFill="1" applyBorder="1" applyAlignment="1" applyProtection="1">
      <alignment horizontal="center" vertical="center" wrapText="1"/>
      <protection hidden="1"/>
    </xf>
    <xf numFmtId="0" fontId="10" fillId="16" borderId="5" xfId="0" applyFont="1" applyFill="1" applyBorder="1" applyAlignment="1" applyProtection="1">
      <alignment horizontal="center" vertical="center"/>
      <protection hidden="1"/>
    </xf>
    <xf numFmtId="0" fontId="7" fillId="4" borderId="2" xfId="0" applyFont="1" applyFill="1" applyBorder="1" applyAlignment="1" applyProtection="1">
      <alignment horizontal="center" vertical="center" wrapText="1"/>
      <protection hidden="1"/>
    </xf>
    <xf numFmtId="0" fontId="7" fillId="4" borderId="9" xfId="0" applyFont="1" applyFill="1" applyBorder="1" applyAlignment="1" applyProtection="1">
      <alignment horizontal="center" vertical="center" wrapText="1"/>
      <protection hidden="1"/>
    </xf>
    <xf numFmtId="0" fontId="7" fillId="4" borderId="31" xfId="0" applyFont="1" applyFill="1" applyBorder="1" applyAlignment="1" applyProtection="1">
      <alignment horizontal="center" vertical="center" wrapText="1"/>
      <protection hidden="1"/>
    </xf>
    <xf numFmtId="0" fontId="7" fillId="4" borderId="40" xfId="0" applyFont="1" applyFill="1" applyBorder="1" applyAlignment="1" applyProtection="1">
      <alignment horizontal="center" vertical="center" wrapText="1"/>
      <protection hidden="1"/>
    </xf>
    <xf numFmtId="9" fontId="9" fillId="6" borderId="5" xfId="1" applyFont="1" applyFill="1" applyBorder="1" applyAlignment="1" applyProtection="1">
      <alignment horizontal="center" vertical="center"/>
      <protection hidden="1"/>
    </xf>
    <xf numFmtId="9" fontId="9" fillId="6" borderId="38" xfId="1" applyFont="1" applyFill="1" applyBorder="1" applyAlignment="1" applyProtection="1">
      <alignment horizontal="center" vertical="center"/>
      <protection hidden="1"/>
    </xf>
    <xf numFmtId="0" fontId="9" fillId="5" borderId="4"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32" xfId="0" applyFont="1" applyFill="1" applyBorder="1" applyAlignment="1" applyProtection="1">
      <alignment horizontal="center" vertical="center"/>
      <protection hidden="1"/>
    </xf>
    <xf numFmtId="0" fontId="8" fillId="3" borderId="33" xfId="0" applyFont="1" applyFill="1" applyBorder="1" applyAlignment="1" applyProtection="1">
      <alignment horizontal="center" vertical="center" wrapText="1"/>
      <protection hidden="1"/>
    </xf>
    <xf numFmtId="9" fontId="6" fillId="0" borderId="2" xfId="1"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9" fontId="12" fillId="0" borderId="2" xfId="1" applyFont="1" applyBorder="1" applyAlignment="1" applyProtection="1">
      <alignment horizontal="left" vertical="center" wrapText="1"/>
      <protection locked="0"/>
    </xf>
    <xf numFmtId="0" fontId="28" fillId="8"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8" borderId="2" xfId="0" applyFont="1" applyFill="1" applyBorder="1" applyAlignment="1" applyProtection="1">
      <alignment horizontal="center" vertical="center"/>
      <protection hidden="1"/>
    </xf>
    <xf numFmtId="0" fontId="10" fillId="15" borderId="5" xfId="0" applyFont="1" applyFill="1" applyBorder="1" applyAlignment="1" applyProtection="1">
      <alignment horizontal="center" vertical="center" wrapText="1"/>
      <protection hidden="1"/>
    </xf>
    <xf numFmtId="0" fontId="10" fillId="15" borderId="2" xfId="0" applyFont="1" applyFill="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locked="0"/>
    </xf>
    <xf numFmtId="0" fontId="8" fillId="12" borderId="5" xfId="0" applyFont="1" applyFill="1" applyBorder="1" applyAlignment="1" applyProtection="1">
      <alignment horizontal="center" vertical="center" wrapText="1"/>
      <protection locked="0"/>
    </xf>
    <xf numFmtId="0" fontId="8" fillId="12" borderId="8" xfId="0" applyFont="1" applyFill="1" applyBorder="1" applyAlignment="1" applyProtection="1">
      <alignment horizontal="center" vertical="center" wrapText="1"/>
      <protection locked="0"/>
    </xf>
    <xf numFmtId="0" fontId="8" fillId="12" borderId="2" xfId="0" applyFont="1" applyFill="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20" fillId="0" borderId="31" xfId="0" applyFont="1" applyBorder="1" applyAlignment="1">
      <alignment horizontal="center" vertical="center" wrapText="1"/>
    </xf>
    <xf numFmtId="0" fontId="20" fillId="0" borderId="39" xfId="0" applyFont="1" applyBorder="1" applyAlignment="1">
      <alignment horizontal="center" vertical="center" wrapText="1"/>
    </xf>
    <xf numFmtId="0" fontId="22" fillId="9" borderId="2" xfId="0" applyFont="1" applyFill="1" applyBorder="1" applyAlignment="1">
      <alignment horizontal="center" vertical="center" wrapText="1"/>
    </xf>
    <xf numFmtId="0" fontId="17" fillId="9" borderId="2" xfId="0" applyFont="1" applyFill="1" applyBorder="1" applyAlignment="1">
      <alignment vertical="center" wrapText="1"/>
    </xf>
    <xf numFmtId="0" fontId="17" fillId="9" borderId="8" xfId="0" applyFont="1" applyFill="1" applyBorder="1" applyAlignment="1">
      <alignment vertical="center" wrapText="1"/>
    </xf>
    <xf numFmtId="9" fontId="21" fillId="9" borderId="2" xfId="0" applyNumberFormat="1" applyFont="1" applyFill="1" applyBorder="1" applyAlignment="1">
      <alignment vertical="center" wrapText="1"/>
    </xf>
    <xf numFmtId="0" fontId="21" fillId="9" borderId="8" xfId="0" applyFont="1" applyFill="1" applyBorder="1" applyAlignment="1">
      <alignment vertical="center" wrapText="1"/>
    </xf>
    <xf numFmtId="0" fontId="22" fillId="9" borderId="8" xfId="0" applyFont="1" applyFill="1" applyBorder="1" applyAlignment="1">
      <alignment horizontal="center" vertical="center" wrapText="1"/>
    </xf>
    <xf numFmtId="9" fontId="19" fillId="0" borderId="2" xfId="0" applyNumberFormat="1" applyFont="1" applyBorder="1" applyAlignment="1">
      <alignment horizontal="center" vertical="center" wrapText="1"/>
    </xf>
    <xf numFmtId="9" fontId="19" fillId="0" borderId="8" xfId="0" applyNumberFormat="1" applyFont="1" applyBorder="1" applyAlignment="1">
      <alignment horizontal="center" vertical="center" wrapText="1"/>
    </xf>
    <xf numFmtId="0" fontId="21" fillId="10"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0" fontId="20" fillId="0" borderId="2" xfId="0" applyFont="1" applyBorder="1" applyAlignment="1">
      <alignment vertical="center" wrapText="1"/>
    </xf>
    <xf numFmtId="0" fontId="20" fillId="0" borderId="8" xfId="0" applyFont="1" applyBorder="1" applyAlignment="1">
      <alignment vertical="center" wrapText="1"/>
    </xf>
    <xf numFmtId="0" fontId="19" fillId="0" borderId="2" xfId="0" applyFont="1" applyBorder="1" applyAlignment="1">
      <alignment vertical="center" wrapText="1"/>
    </xf>
    <xf numFmtId="0" fontId="19" fillId="0" borderId="8" xfId="0" applyFont="1" applyBorder="1" applyAlignment="1">
      <alignment vertical="center" wrapText="1"/>
    </xf>
    <xf numFmtId="0" fontId="25" fillId="0" borderId="2" xfId="0" applyFont="1" applyBorder="1" applyAlignment="1">
      <alignment horizontal="center" vertical="center" wrapText="1"/>
    </xf>
    <xf numFmtId="0" fontId="25" fillId="0" borderId="8" xfId="0" applyFont="1" applyBorder="1" applyAlignment="1">
      <alignment horizontal="center" vertical="center" wrapText="1"/>
    </xf>
    <xf numFmtId="0" fontId="18" fillId="0" borderId="6" xfId="0" applyFont="1" applyBorder="1" applyAlignment="1">
      <alignment vertical="center" wrapText="1"/>
    </xf>
    <xf numFmtId="9" fontId="19" fillId="0" borderId="2" xfId="0" applyNumberFormat="1" applyFont="1" applyBorder="1" applyAlignment="1">
      <alignment vertical="center" wrapText="1"/>
    </xf>
    <xf numFmtId="0" fontId="18" fillId="0" borderId="7" xfId="0" applyFont="1" applyBorder="1" applyAlignment="1">
      <alignment vertical="center" wrapText="1"/>
    </xf>
    <xf numFmtId="0" fontId="19" fillId="0" borderId="2" xfId="0" applyFont="1" applyBorder="1" applyAlignment="1">
      <alignment horizontal="center" vertical="center" wrapText="1"/>
    </xf>
    <xf numFmtId="0" fontId="19" fillId="0" borderId="8" xfId="0" applyFont="1" applyBorder="1" applyAlignment="1">
      <alignment horizontal="center" vertical="center" wrapText="1"/>
    </xf>
    <xf numFmtId="0" fontId="17" fillId="9" borderId="2" xfId="0" applyFont="1" applyFill="1" applyBorder="1" applyAlignment="1">
      <alignment wrapText="1"/>
    </xf>
    <xf numFmtId="0" fontId="6" fillId="2" borderId="2" xfId="0"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9" fontId="4" fillId="0" borderId="2" xfId="1" applyFont="1" applyBorder="1" applyAlignment="1" applyProtection="1">
      <alignment horizontal="left" vertical="center" wrapText="1"/>
      <protection locked="0"/>
    </xf>
    <xf numFmtId="0" fontId="1" fillId="0" borderId="2" xfId="0" applyFont="1" applyBorder="1" applyAlignment="1" applyProtection="1">
      <alignment vertical="center" wrapText="1"/>
      <protection locked="0" hidden="1"/>
    </xf>
    <xf numFmtId="0" fontId="1" fillId="0" borderId="2" xfId="0" applyFont="1" applyBorder="1" applyAlignment="1" applyProtection="1">
      <alignment horizontal="center" vertical="center" wrapText="1"/>
      <protection locked="0" hidden="1"/>
    </xf>
    <xf numFmtId="0" fontId="3" fillId="0" borderId="2" xfId="0" applyFont="1" applyBorder="1" applyAlignment="1" applyProtection="1">
      <alignment vertical="center" wrapText="1"/>
      <protection locked="0" hidden="1"/>
    </xf>
    <xf numFmtId="0" fontId="28" fillId="8" borderId="2" xfId="0" applyFont="1" applyFill="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hidden="1"/>
    </xf>
    <xf numFmtId="0" fontId="14" fillId="17" borderId="2" xfId="0" applyFont="1" applyFill="1" applyBorder="1" applyAlignment="1" applyProtection="1">
      <alignment horizontal="center" vertical="center" wrapText="1"/>
      <protection locked="0"/>
    </xf>
    <xf numFmtId="0" fontId="14" fillId="17" borderId="8" xfId="0" applyFont="1" applyFill="1" applyBorder="1" applyAlignment="1" applyProtection="1">
      <alignment horizontal="center" vertical="center" wrapText="1"/>
      <protection locked="0"/>
    </xf>
    <xf numFmtId="0" fontId="28" fillId="17" borderId="2" xfId="0" applyFont="1" applyFill="1" applyBorder="1" applyAlignment="1" applyProtection="1">
      <alignment horizontal="center" vertical="center" wrapText="1"/>
      <protection locked="0"/>
    </xf>
    <xf numFmtId="0" fontId="28" fillId="17" borderId="8" xfId="0" applyFont="1" applyFill="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9" fontId="0" fillId="0" borderId="8" xfId="1"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10" fontId="1" fillId="0" borderId="2" xfId="1" applyNumberFormat="1" applyFont="1" applyBorder="1" applyAlignment="1" applyProtection="1">
      <alignment horizontal="center" vertical="center" wrapText="1"/>
      <protection locked="0"/>
    </xf>
    <xf numFmtId="10" fontId="1" fillId="0" borderId="8" xfId="1" applyNumberFormat="1" applyFont="1" applyBorder="1" applyAlignment="1" applyProtection="1">
      <alignment horizontal="center" vertical="center" wrapText="1"/>
      <protection locked="0"/>
    </xf>
    <xf numFmtId="9" fontId="12" fillId="0" borderId="2" xfId="1"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0" fontId="1" fillId="0" borderId="8" xfId="0" applyFont="1" applyBorder="1" applyAlignment="1" applyProtection="1">
      <alignment horizontal="left" vertical="center" wrapText="1"/>
      <protection locked="0" hidden="1"/>
    </xf>
    <xf numFmtId="0" fontId="8" fillId="12" borderId="24" xfId="0" applyFont="1" applyFill="1" applyBorder="1" applyAlignment="1" applyProtection="1">
      <alignment horizontal="center" vertical="center" wrapText="1"/>
      <protection locked="0"/>
    </xf>
    <xf numFmtId="0" fontId="8" fillId="12" borderId="29" xfId="0" applyFont="1" applyFill="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8" fillId="0" borderId="43" xfId="0"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0" fontId="6" fillId="12" borderId="29"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6" fillId="12" borderId="29" xfId="1" applyFont="1" applyFill="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12" fillId="0" borderId="29"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9" fontId="6" fillId="0" borderId="29" xfId="1" applyFont="1" applyBorder="1" applyAlignment="1" applyProtection="1">
      <alignment horizontal="center" vertical="center" wrapText="1"/>
      <protection locked="0"/>
    </xf>
    <xf numFmtId="9" fontId="9" fillId="6" borderId="26" xfId="1" applyFont="1" applyFill="1" applyBorder="1" applyAlignment="1" applyProtection="1">
      <alignment horizontal="center" vertical="center"/>
      <protection hidden="1"/>
    </xf>
    <xf numFmtId="9" fontId="9" fillId="6" borderId="41" xfId="1" applyFont="1" applyFill="1" applyBorder="1" applyAlignment="1" applyProtection="1">
      <alignment horizontal="center" vertical="center"/>
      <protection hidden="1"/>
    </xf>
    <xf numFmtId="0" fontId="7" fillId="16" borderId="24" xfId="0" applyFont="1" applyFill="1" applyBorder="1" applyAlignment="1" applyProtection="1">
      <alignment horizontal="center" vertical="center" wrapText="1"/>
      <protection hidden="1"/>
    </xf>
    <xf numFmtId="0" fontId="10" fillId="16" borderId="26" xfId="0" applyFont="1" applyFill="1" applyBorder="1" applyAlignment="1" applyProtection="1">
      <alignment horizontal="center" vertical="center"/>
      <protection hidden="1"/>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10" fillId="15" borderId="26" xfId="0" applyFont="1" applyFill="1" applyBorder="1" applyAlignment="1" applyProtection="1">
      <alignment horizontal="center" vertical="center" wrapText="1"/>
      <protection hidden="1"/>
    </xf>
    <xf numFmtId="0" fontId="10" fillId="15" borderId="24" xfId="0" applyFont="1" applyFill="1" applyBorder="1" applyAlignment="1" applyProtection="1">
      <alignment horizontal="center" vertical="center" wrapText="1"/>
      <protection hidden="1"/>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28" fillId="8" borderId="24" xfId="0" applyFont="1" applyFill="1" applyBorder="1" applyAlignment="1" applyProtection="1">
      <alignment horizontal="center" vertical="center" wrapText="1"/>
      <protection hidden="1"/>
    </xf>
    <xf numFmtId="0" fontId="7" fillId="4" borderId="24" xfId="0" applyFont="1" applyFill="1" applyBorder="1" applyAlignment="1" applyProtection="1">
      <alignment horizontal="center" vertical="center" wrapText="1"/>
      <protection hidden="1"/>
    </xf>
    <xf numFmtId="0" fontId="7" fillId="4" borderId="42" xfId="0" applyFont="1" applyFill="1" applyBorder="1" applyAlignment="1" applyProtection="1">
      <alignment horizontal="center" vertical="center" wrapText="1"/>
      <protection hidden="1"/>
    </xf>
    <xf numFmtId="9" fontId="1" fillId="0" borderId="24" xfId="1" applyFont="1" applyBorder="1" applyAlignment="1" applyProtection="1">
      <alignment horizontal="center" vertical="center" wrapText="1"/>
      <protection locked="0"/>
    </xf>
    <xf numFmtId="9" fontId="1" fillId="0" borderId="29" xfId="1" applyFont="1" applyBorder="1" applyAlignment="1" applyProtection="1">
      <alignment horizontal="center" vertical="center" wrapText="1"/>
      <protection locked="0"/>
    </xf>
    <xf numFmtId="0" fontId="9" fillId="8" borderId="25" xfId="0" applyFont="1" applyFill="1" applyBorder="1" applyAlignment="1" applyProtection="1">
      <alignment horizontal="center" vertical="center"/>
      <protection hidden="1"/>
    </xf>
    <xf numFmtId="0" fontId="9" fillId="8" borderId="26" xfId="0" applyFont="1" applyFill="1" applyBorder="1" applyAlignment="1" applyProtection="1">
      <alignment horizontal="center" vertical="center"/>
      <protection hidden="1"/>
    </xf>
    <xf numFmtId="0" fontId="9" fillId="8" borderId="27" xfId="0" applyFont="1" applyFill="1" applyBorder="1" applyAlignment="1" applyProtection="1">
      <alignment horizontal="center" vertical="center"/>
      <protection hidden="1"/>
    </xf>
    <xf numFmtId="0" fontId="9" fillId="8" borderId="24" xfId="0" applyFont="1" applyFill="1" applyBorder="1" applyAlignment="1" applyProtection="1">
      <alignment horizontal="center" vertical="center"/>
      <protection hidden="1"/>
    </xf>
    <xf numFmtId="0" fontId="2" fillId="0" borderId="27"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hidden="1"/>
    </xf>
    <xf numFmtId="0" fontId="1" fillId="0" borderId="3" xfId="0" applyFont="1" applyBorder="1" applyAlignment="1" applyProtection="1">
      <alignment horizontal="center" vertical="center" wrapText="1"/>
      <protection locked="0" hidden="1"/>
    </xf>
    <xf numFmtId="0" fontId="1" fillId="0" borderId="47" xfId="0" applyFont="1" applyBorder="1" applyAlignment="1" applyProtection="1">
      <alignment horizontal="center" vertical="center" wrapText="1"/>
      <protection locked="0" hidden="1"/>
    </xf>
    <xf numFmtId="166" fontId="1" fillId="0" borderId="2" xfId="0" applyNumberFormat="1" applyFont="1" applyBorder="1" applyAlignment="1" applyProtection="1">
      <alignment horizontal="center" vertical="center" wrapText="1"/>
      <protection locked="0" hidden="1"/>
    </xf>
    <xf numFmtId="0" fontId="1" fillId="0" borderId="6" xfId="0" quotePrefix="1" applyFont="1" applyBorder="1" applyAlignment="1" applyProtection="1">
      <alignment horizontal="center" vertical="center" wrapText="1"/>
      <protection hidden="1"/>
    </xf>
    <xf numFmtId="0" fontId="8" fillId="0" borderId="44"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0" borderId="46"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8" fillId="12" borderId="9" xfId="0" applyFont="1" applyFill="1" applyBorder="1" applyAlignment="1" applyProtection="1">
      <alignment horizontal="center" vertical="center" wrapText="1"/>
      <protection locked="0"/>
    </xf>
    <xf numFmtId="0" fontId="8" fillId="12" borderId="18" xfId="0" applyFont="1" applyFill="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47" xfId="0" applyFont="1" applyBorder="1" applyAlignment="1" applyProtection="1">
      <alignment horizontal="center" vertical="center" wrapText="1"/>
      <protection locked="0"/>
    </xf>
    <xf numFmtId="9" fontId="1" fillId="0" borderId="9" xfId="1" applyFont="1" applyBorder="1" applyAlignment="1" applyProtection="1">
      <alignment horizontal="center" vertical="center" wrapText="1"/>
      <protection locked="0"/>
    </xf>
    <xf numFmtId="9" fontId="1" fillId="0" borderId="3" xfId="1" applyFont="1" applyBorder="1" applyAlignment="1" applyProtection="1">
      <alignment horizontal="center" vertical="center" wrapText="1"/>
      <protection locked="0"/>
    </xf>
    <xf numFmtId="9" fontId="1" fillId="0" borderId="47" xfId="1"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47" xfId="0" applyFont="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47" xfId="0" applyFont="1" applyFill="1" applyBorder="1" applyAlignment="1" applyProtection="1">
      <alignment horizontal="center" vertical="center" wrapText="1"/>
      <protection locked="0"/>
    </xf>
    <xf numFmtId="9" fontId="6" fillId="0" borderId="9" xfId="1" applyFont="1" applyBorder="1" applyAlignment="1" applyProtection="1">
      <alignment horizontal="center" vertical="center" wrapText="1"/>
      <protection locked="0"/>
    </xf>
    <xf numFmtId="9" fontId="6" fillId="0" borderId="3" xfId="1" applyFont="1" applyBorder="1" applyAlignment="1" applyProtection="1">
      <alignment horizontal="center" vertical="center" wrapText="1"/>
      <protection locked="0"/>
    </xf>
    <xf numFmtId="9" fontId="6" fillId="0" borderId="47" xfId="1" applyFont="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8" fillId="12" borderId="47" xfId="0" applyFon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1" fillId="0" borderId="2"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9" fontId="12" fillId="0" borderId="2" xfId="1" applyFont="1" applyFill="1" applyBorder="1" applyAlignment="1" applyProtection="1">
      <alignment horizontal="left" vertical="center" wrapText="1"/>
      <protection locked="0"/>
    </xf>
    <xf numFmtId="9" fontId="6" fillId="12" borderId="2" xfId="1" applyFont="1" applyFill="1" applyBorder="1" applyAlignment="1" applyProtection="1">
      <alignment horizontal="center" vertical="center" wrapText="1"/>
      <protection locked="0"/>
    </xf>
    <xf numFmtId="9" fontId="6" fillId="14" borderId="2" xfId="1" applyFont="1" applyFill="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9" fontId="6" fillId="12" borderId="8" xfId="1" applyFont="1" applyFill="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9" fontId="1" fillId="0" borderId="12" xfId="1" applyFont="1" applyBorder="1" applyAlignment="1" applyProtection="1">
      <alignment horizontal="center" vertical="center" wrapText="1"/>
      <protection locked="0"/>
    </xf>
    <xf numFmtId="9" fontId="1" fillId="0" borderId="0" xfId="1"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hidden="1"/>
    </xf>
    <xf numFmtId="0" fontId="1" fillId="0" borderId="0" xfId="0" applyFont="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hidden="1"/>
    </xf>
    <xf numFmtId="14" fontId="1" fillId="0" borderId="2" xfId="0" applyNumberFormat="1" applyFont="1" applyBorder="1" applyAlignment="1" applyProtection="1">
      <alignment horizontal="center" vertical="center" wrapText="1"/>
      <protection locked="0" hidden="1"/>
    </xf>
    <xf numFmtId="14" fontId="1" fillId="0" borderId="9" xfId="0" applyNumberFormat="1" applyFont="1" applyBorder="1" applyAlignment="1" applyProtection="1">
      <alignment horizontal="center" vertical="center" wrapText="1"/>
      <protection locked="0" hidden="1"/>
    </xf>
    <xf numFmtId="0" fontId="0" fillId="0" borderId="6"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9" fontId="12" fillId="0" borderId="5" xfId="1" applyFont="1" applyFill="1" applyBorder="1" applyAlignment="1" applyProtection="1">
      <alignment horizontal="left" vertical="center" wrapText="1"/>
      <protection locked="0"/>
    </xf>
    <xf numFmtId="9" fontId="12" fillId="0" borderId="8" xfId="1" applyFont="1" applyFill="1" applyBorder="1" applyAlignment="1" applyProtection="1">
      <alignment horizontal="left"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9" fontId="12" fillId="0" borderId="13" xfId="1" applyFont="1" applyFill="1" applyBorder="1" applyAlignment="1" applyProtection="1">
      <alignment horizontal="left" vertical="center" wrapText="1"/>
      <protection locked="0"/>
    </xf>
    <xf numFmtId="9" fontId="12" fillId="0" borderId="23" xfId="1" applyFont="1" applyFill="1" applyBorder="1" applyAlignment="1" applyProtection="1">
      <alignment horizontal="left" vertical="center" wrapText="1"/>
      <protection locked="0"/>
    </xf>
    <xf numFmtId="0" fontId="8" fillId="2" borderId="12" xfId="0"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12" borderId="12" xfId="0" applyFont="1" applyFill="1" applyBorder="1" applyAlignment="1" applyProtection="1">
      <alignment horizontal="center" vertical="center" wrapText="1"/>
      <protection locked="0"/>
    </xf>
    <xf numFmtId="0" fontId="6" fillId="12" borderId="0" xfId="0" applyFont="1" applyFill="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9" fontId="6" fillId="2" borderId="8" xfId="1" applyFont="1" applyFill="1" applyBorder="1" applyAlignment="1" applyProtection="1">
      <alignment horizontal="center" vertical="center" wrapText="1"/>
      <protection locked="0"/>
    </xf>
    <xf numFmtId="0" fontId="0" fillId="0" borderId="5" xfId="0" applyBorder="1" applyAlignment="1" applyProtection="1">
      <alignment horizontal="center" vertical="center" wrapText="1"/>
      <protection hidden="1"/>
    </xf>
    <xf numFmtId="0" fontId="1" fillId="0" borderId="12" xfId="0" applyFont="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0" borderId="12"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 fillId="0" borderId="5"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0" fontId="1" fillId="0" borderId="5" xfId="0" applyFont="1" applyBorder="1" applyAlignment="1" applyProtection="1">
      <alignment horizontal="center" vertical="center" wrapText="1"/>
      <protection locked="0" hidden="1"/>
    </xf>
    <xf numFmtId="0" fontId="0" fillId="0" borderId="5"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1" fillId="0" borderId="6" xfId="0" applyFont="1" applyBorder="1" applyAlignment="1" applyProtection="1">
      <alignment horizontal="center" vertical="center" wrapText="1"/>
      <protection hidden="1"/>
    </xf>
    <xf numFmtId="164" fontId="0" fillId="0" borderId="2" xfId="2" applyFont="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wrapText="1"/>
      <protection locked="0"/>
    </xf>
    <xf numFmtId="0" fontId="10" fillId="15" borderId="10" xfId="0" applyFont="1" applyFill="1" applyBorder="1" applyAlignment="1" applyProtection="1">
      <alignment horizontal="center" vertical="center" wrapText="1"/>
      <protection hidden="1"/>
    </xf>
    <xf numFmtId="0" fontId="10" fillId="15" borderId="0" xfId="0" applyFont="1" applyFill="1" applyAlignment="1" applyProtection="1">
      <alignment horizontal="center" vertical="center" wrapText="1"/>
      <protection hidden="1"/>
    </xf>
    <xf numFmtId="0" fontId="10" fillId="15" borderId="23" xfId="0" applyFont="1" applyFill="1" applyBorder="1" applyAlignment="1" applyProtection="1">
      <alignment horizontal="center" vertical="center" wrapText="1"/>
      <protection hidden="1"/>
    </xf>
    <xf numFmtId="0" fontId="10" fillId="15" borderId="14" xfId="0" applyFont="1" applyFill="1" applyBorder="1" applyAlignment="1" applyProtection="1">
      <alignment horizontal="center" vertical="center" wrapText="1"/>
      <protection hidden="1"/>
    </xf>
    <xf numFmtId="0" fontId="10" fillId="15" borderId="15" xfId="0" applyFont="1" applyFill="1" applyBorder="1" applyAlignment="1" applyProtection="1">
      <alignment horizontal="center" vertical="center" wrapText="1"/>
      <protection hidden="1"/>
    </xf>
    <xf numFmtId="0" fontId="10" fillId="15" borderId="16" xfId="0" applyFont="1" applyFill="1" applyBorder="1" applyAlignment="1" applyProtection="1">
      <alignment horizontal="center" vertical="center" wrapText="1"/>
      <protection hidden="1"/>
    </xf>
    <xf numFmtId="9" fontId="12" fillId="0" borderId="9" xfId="1" applyFont="1" applyBorder="1" applyAlignment="1" applyProtection="1">
      <alignment horizontal="left" vertical="center" wrapText="1"/>
      <protection locked="0"/>
    </xf>
    <xf numFmtId="0" fontId="9" fillId="8" borderId="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8" borderId="19" xfId="0" applyFont="1" applyFill="1" applyBorder="1" applyAlignment="1" applyProtection="1">
      <alignment horizontal="center" vertical="center"/>
      <protection hidden="1"/>
    </xf>
    <xf numFmtId="0" fontId="9" fillId="8" borderId="15"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0" fontId="6" fillId="12" borderId="9" xfId="0" applyFont="1" applyFill="1" applyBorder="1" applyAlignment="1" applyProtection="1">
      <alignment horizontal="center" vertical="center" wrapText="1"/>
      <protection locked="0"/>
    </xf>
    <xf numFmtId="9" fontId="1" fillId="0" borderId="17" xfId="1" applyFont="1" applyBorder="1" applyAlignment="1" applyProtection="1">
      <alignment horizontal="center" vertical="center" wrapText="1"/>
      <protection locked="0"/>
    </xf>
    <xf numFmtId="0" fontId="7" fillId="13" borderId="9" xfId="0" applyFont="1" applyFill="1" applyBorder="1" applyAlignment="1" applyProtection="1">
      <alignment horizontal="center" vertical="center" wrapText="1"/>
      <protection hidden="1"/>
    </xf>
    <xf numFmtId="0" fontId="7" fillId="13" borderId="2" xfId="0" applyFont="1" applyFill="1" applyBorder="1" applyAlignment="1" applyProtection="1">
      <alignment horizontal="center" vertical="center" wrapText="1"/>
      <protection hidden="1"/>
    </xf>
    <xf numFmtId="0" fontId="10" fillId="13" borderId="5" xfId="0" applyFont="1" applyFill="1" applyBorder="1" applyAlignment="1" applyProtection="1">
      <alignment horizontal="center" vertical="center"/>
      <protection hidden="1"/>
    </xf>
    <xf numFmtId="0" fontId="8" fillId="14" borderId="9" xfId="0" applyFont="1" applyFill="1" applyBorder="1" applyAlignment="1" applyProtection="1">
      <alignment horizontal="center" vertical="center" wrapText="1"/>
      <protection locked="0"/>
    </xf>
    <xf numFmtId="9" fontId="0" fillId="0" borderId="5" xfId="1" applyFont="1" applyBorder="1" applyAlignment="1" applyProtection="1">
      <alignment horizontal="left" vertical="center" wrapText="1"/>
      <protection locked="0"/>
    </xf>
    <xf numFmtId="0" fontId="6" fillId="14" borderId="9"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0" fontId="2" fillId="0" borderId="5"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hidden="1"/>
    </xf>
    <xf numFmtId="0" fontId="7" fillId="0" borderId="2" xfId="0" applyFont="1" applyBorder="1" applyAlignment="1" applyProtection="1">
      <alignment horizontal="center" vertical="center" wrapText="1"/>
      <protection locked="0"/>
    </xf>
    <xf numFmtId="9" fontId="3" fillId="0" borderId="2" xfId="1" applyFont="1" applyBorder="1" applyAlignment="1" applyProtection="1">
      <alignment horizontal="left" vertical="top" wrapText="1"/>
      <protection locked="0"/>
    </xf>
    <xf numFmtId="0" fontId="7" fillId="0" borderId="9" xfId="0" applyFont="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0" fontId="10" fillId="18" borderId="5" xfId="0" applyFont="1" applyFill="1" applyBorder="1" applyAlignment="1" applyProtection="1">
      <alignment horizontal="center" vertical="center" wrapText="1"/>
      <protection hidden="1"/>
    </xf>
    <xf numFmtId="0" fontId="10" fillId="18" borderId="2" xfId="0" applyFont="1" applyFill="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9" fillId="5" borderId="14" xfId="0" applyFont="1" applyFill="1" applyBorder="1" applyAlignment="1" applyProtection="1">
      <alignment horizontal="center" vertical="center"/>
      <protection hidden="1"/>
    </xf>
    <xf numFmtId="0" fontId="9" fillId="5" borderId="15" xfId="0" applyFont="1" applyFill="1" applyBorder="1" applyAlignment="1" applyProtection="1">
      <alignment horizontal="center" vertical="center"/>
      <protection hidden="1"/>
    </xf>
    <xf numFmtId="0" fontId="9" fillId="6" borderId="5" xfId="0" applyFont="1" applyFill="1" applyBorder="1" applyAlignment="1" applyProtection="1">
      <alignment horizontal="center" vertical="center"/>
      <protection hidden="1"/>
    </xf>
  </cellXfs>
  <cellStyles count="5">
    <cellStyle name="Hipervínculo" xfId="4" builtinId="8"/>
    <cellStyle name="Hyperlink" xfId="3" xr:uid="{00000000-0005-0000-0000-000001000000}"/>
    <cellStyle name="Millares" xfId="2" builtinId="3"/>
    <cellStyle name="Normal" xfId="0" builtinId="0"/>
    <cellStyle name="Porcentaje" xfId="1" builtinId="5"/>
  </cellStyles>
  <dxfs count="3145">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769621</xdr:colOff>
      <xdr:row>5</xdr:row>
      <xdr:rowOff>45720</xdr:rowOff>
    </xdr:from>
    <xdr:to>
      <xdr:col>14</xdr:col>
      <xdr:colOff>327825</xdr:colOff>
      <xdr:row>24</xdr:row>
      <xdr:rowOff>210709</xdr:rowOff>
    </xdr:to>
    <xdr:pic>
      <xdr:nvPicPr>
        <xdr:cNvPr id="2" name="Imagen 1">
          <a:extLst>
            <a:ext uri="{FF2B5EF4-FFF2-40B4-BE49-F238E27FC236}">
              <a16:creationId xmlns:a16="http://schemas.microsoft.com/office/drawing/2014/main" id="{AF8BA09A-2DFA-48CB-A5EA-3CA3D36EC3E1}"/>
            </a:ext>
          </a:extLst>
        </xdr:cNvPr>
        <xdr:cNvPicPr>
          <a:picLocks noChangeAspect="1"/>
        </xdr:cNvPicPr>
      </xdr:nvPicPr>
      <xdr:blipFill>
        <a:blip xmlns:r="http://schemas.openxmlformats.org/officeDocument/2006/relationships" r:embed="rId1"/>
        <a:stretch>
          <a:fillRect/>
        </a:stretch>
      </xdr:blipFill>
      <xdr:spPr>
        <a:xfrm>
          <a:off x="6316981" y="594360"/>
          <a:ext cx="4313084" cy="3639709"/>
        </a:xfrm>
        <a:prstGeom prst="rect">
          <a:avLst/>
        </a:prstGeom>
      </xdr:spPr>
    </xdr:pic>
    <xdr:clientData/>
  </xdr:twoCellAnchor>
  <xdr:twoCellAnchor editAs="oneCell">
    <xdr:from>
      <xdr:col>1</xdr:col>
      <xdr:colOff>0</xdr:colOff>
      <xdr:row>5</xdr:row>
      <xdr:rowOff>0</xdr:rowOff>
    </xdr:from>
    <xdr:to>
      <xdr:col>6</xdr:col>
      <xdr:colOff>339828</xdr:colOff>
      <xdr:row>34</xdr:row>
      <xdr:rowOff>147616</xdr:rowOff>
    </xdr:to>
    <xdr:pic>
      <xdr:nvPicPr>
        <xdr:cNvPr id="3" name="Imagen 2">
          <a:extLst>
            <a:ext uri="{FF2B5EF4-FFF2-40B4-BE49-F238E27FC236}">
              <a16:creationId xmlns:a16="http://schemas.microsoft.com/office/drawing/2014/main" id="{AD561A05-CFA2-4F63-BDBC-54DB0E2B50DC}"/>
            </a:ext>
          </a:extLst>
        </xdr:cNvPr>
        <xdr:cNvPicPr>
          <a:picLocks noChangeAspect="1"/>
        </xdr:cNvPicPr>
      </xdr:nvPicPr>
      <xdr:blipFill>
        <a:blip xmlns:r="http://schemas.openxmlformats.org/officeDocument/2006/relationships" r:embed="rId2"/>
        <a:stretch>
          <a:fillRect/>
        </a:stretch>
      </xdr:blipFill>
      <xdr:spPr>
        <a:xfrm>
          <a:off x="0" y="548640"/>
          <a:ext cx="4302228" cy="5816896"/>
        </a:xfrm>
        <a:prstGeom prst="rect">
          <a:avLst/>
        </a:prstGeom>
      </xdr:spPr>
    </xdr:pic>
    <xdr:clientData/>
  </xdr:twoCellAnchor>
  <xdr:twoCellAnchor editAs="oneCell">
    <xdr:from>
      <xdr:col>1</xdr:col>
      <xdr:colOff>0</xdr:colOff>
      <xdr:row>36</xdr:row>
      <xdr:rowOff>129540</xdr:rowOff>
    </xdr:from>
    <xdr:to>
      <xdr:col>6</xdr:col>
      <xdr:colOff>342900</xdr:colOff>
      <xdr:row>44</xdr:row>
      <xdr:rowOff>165858</xdr:rowOff>
    </xdr:to>
    <xdr:pic>
      <xdr:nvPicPr>
        <xdr:cNvPr id="4" name="Imagen 3">
          <a:extLst>
            <a:ext uri="{FF2B5EF4-FFF2-40B4-BE49-F238E27FC236}">
              <a16:creationId xmlns:a16="http://schemas.microsoft.com/office/drawing/2014/main" id="{73E8C3EC-4593-418A-9612-8B156424EF61}"/>
            </a:ext>
          </a:extLst>
        </xdr:cNvPr>
        <xdr:cNvPicPr>
          <a:picLocks noChangeAspect="1"/>
        </xdr:cNvPicPr>
      </xdr:nvPicPr>
      <xdr:blipFill>
        <a:blip xmlns:r="http://schemas.openxmlformats.org/officeDocument/2006/relationships" r:embed="rId3"/>
        <a:stretch>
          <a:fillRect/>
        </a:stretch>
      </xdr:blipFill>
      <xdr:spPr>
        <a:xfrm>
          <a:off x="0" y="6347460"/>
          <a:ext cx="4305300" cy="1499358"/>
        </a:xfrm>
        <a:prstGeom prst="rect">
          <a:avLst/>
        </a:prstGeom>
      </xdr:spPr>
    </xdr:pic>
    <xdr:clientData/>
  </xdr:twoCellAnchor>
  <xdr:twoCellAnchor>
    <xdr:from>
      <xdr:col>6</xdr:col>
      <xdr:colOff>685800</xdr:colOff>
      <xdr:row>13</xdr:row>
      <xdr:rowOff>7620</xdr:rowOff>
    </xdr:from>
    <xdr:to>
      <xdr:col>8</xdr:col>
      <xdr:colOff>533400</xdr:colOff>
      <xdr:row>16</xdr:row>
      <xdr:rowOff>60960</xdr:rowOff>
    </xdr:to>
    <xdr:sp macro="" textlink="">
      <xdr:nvSpPr>
        <xdr:cNvPr id="8" name="Flecha: a la derecha 7">
          <a:extLst>
            <a:ext uri="{FF2B5EF4-FFF2-40B4-BE49-F238E27FC236}">
              <a16:creationId xmlns:a16="http://schemas.microsoft.com/office/drawing/2014/main" id="{EF781E75-E2B3-4E1B-B6AA-ABC287FEA8B1}"/>
            </a:ext>
          </a:extLst>
        </xdr:cNvPr>
        <xdr:cNvSpPr/>
      </xdr:nvSpPr>
      <xdr:spPr>
        <a:xfrm>
          <a:off x="4907280" y="2019300"/>
          <a:ext cx="143256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9" name="Flecha: a la derecha 8">
          <a:extLst>
            <a:ext uri="{FF2B5EF4-FFF2-40B4-BE49-F238E27FC236}">
              <a16:creationId xmlns:a16="http://schemas.microsoft.com/office/drawing/2014/main" id="{3B6D9CC6-8016-444F-AE5E-D43982CA0C70}"/>
            </a:ext>
          </a:extLst>
        </xdr:cNvPr>
        <xdr:cNvSpPr/>
      </xdr:nvSpPr>
      <xdr:spPr>
        <a:xfrm>
          <a:off x="10858500" y="19202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10" name="Flecha: a la derecha 9">
          <a:extLst>
            <a:ext uri="{FF2B5EF4-FFF2-40B4-BE49-F238E27FC236}">
              <a16:creationId xmlns:a16="http://schemas.microsoft.com/office/drawing/2014/main" id="{0AA0CA72-E840-4B79-9B9E-0A0B1C7E9599}"/>
            </a:ext>
          </a:extLst>
        </xdr:cNvPr>
        <xdr:cNvSpPr/>
      </xdr:nvSpPr>
      <xdr:spPr>
        <a:xfrm>
          <a:off x="16878300" y="173736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11" name="Flecha: a la derecha 10">
          <a:extLst>
            <a:ext uri="{FF2B5EF4-FFF2-40B4-BE49-F238E27FC236}">
              <a16:creationId xmlns:a16="http://schemas.microsoft.com/office/drawing/2014/main" id="{757CAB48-7B2C-4EBC-B2DA-4720FB43E010}"/>
            </a:ext>
          </a:extLst>
        </xdr:cNvPr>
        <xdr:cNvSpPr/>
      </xdr:nvSpPr>
      <xdr:spPr>
        <a:xfrm>
          <a:off x="23080980" y="153162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498672</xdr:colOff>
      <xdr:row>5</xdr:row>
      <xdr:rowOff>68580</xdr:rowOff>
    </xdr:from>
    <xdr:to>
      <xdr:col>38</xdr:col>
      <xdr:colOff>37128</xdr:colOff>
      <xdr:row>21</xdr:row>
      <xdr:rowOff>71830</xdr:rowOff>
    </xdr:to>
    <xdr:pic>
      <xdr:nvPicPr>
        <xdr:cNvPr id="12" name="Imagen 11">
          <a:extLst>
            <a:ext uri="{FF2B5EF4-FFF2-40B4-BE49-F238E27FC236}">
              <a16:creationId xmlns:a16="http://schemas.microsoft.com/office/drawing/2014/main" id="{DDEFD99E-0CFC-45F2-8152-3EB495532138}"/>
            </a:ext>
          </a:extLst>
        </xdr:cNvPr>
        <xdr:cNvPicPr>
          <a:picLocks noChangeAspect="1"/>
        </xdr:cNvPicPr>
      </xdr:nvPicPr>
      <xdr:blipFill>
        <a:blip xmlns:r="http://schemas.openxmlformats.org/officeDocument/2006/relationships" r:embed="rId4"/>
        <a:stretch>
          <a:fillRect/>
        </a:stretch>
      </xdr:blipFill>
      <xdr:spPr>
        <a:xfrm>
          <a:off x="24402612" y="800100"/>
          <a:ext cx="5085816" cy="2929330"/>
        </a:xfrm>
        <a:prstGeom prst="rect">
          <a:avLst/>
        </a:prstGeom>
      </xdr:spPr>
    </xdr:pic>
    <xdr:clientData/>
  </xdr:twoCellAnchor>
  <xdr:twoCellAnchor>
    <xdr:from>
      <xdr:col>38</xdr:col>
      <xdr:colOff>403860</xdr:colOff>
      <xdr:row>10</xdr:row>
      <xdr:rowOff>68580</xdr:rowOff>
    </xdr:from>
    <xdr:to>
      <xdr:col>40</xdr:col>
      <xdr:colOff>121920</xdr:colOff>
      <xdr:row>13</xdr:row>
      <xdr:rowOff>121920</xdr:rowOff>
    </xdr:to>
    <xdr:sp macro="" textlink="">
      <xdr:nvSpPr>
        <xdr:cNvPr id="14" name="Flecha: a la derecha 13">
          <a:extLst>
            <a:ext uri="{FF2B5EF4-FFF2-40B4-BE49-F238E27FC236}">
              <a16:creationId xmlns:a16="http://schemas.microsoft.com/office/drawing/2014/main" id="{BADEB54B-A80C-4F55-953A-DE347B763636}"/>
            </a:ext>
          </a:extLst>
        </xdr:cNvPr>
        <xdr:cNvSpPr/>
      </xdr:nvSpPr>
      <xdr:spPr>
        <a:xfrm>
          <a:off x="29855160" y="171450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22860</xdr:colOff>
      <xdr:row>5</xdr:row>
      <xdr:rowOff>95507</xdr:rowOff>
    </xdr:from>
    <xdr:to>
      <xdr:col>47</xdr:col>
      <xdr:colOff>225829</xdr:colOff>
      <xdr:row>20</xdr:row>
      <xdr:rowOff>52869</xdr:rowOff>
    </xdr:to>
    <xdr:pic>
      <xdr:nvPicPr>
        <xdr:cNvPr id="5" name="Imagen 4">
          <a:extLst>
            <a:ext uri="{FF2B5EF4-FFF2-40B4-BE49-F238E27FC236}">
              <a16:creationId xmlns:a16="http://schemas.microsoft.com/office/drawing/2014/main" id="{2D5C181E-4938-4FC1-B07B-DCA7D69B5ACF}"/>
            </a:ext>
          </a:extLst>
        </xdr:cNvPr>
        <xdr:cNvPicPr>
          <a:picLocks noChangeAspect="1"/>
        </xdr:cNvPicPr>
      </xdr:nvPicPr>
      <xdr:blipFill>
        <a:blip xmlns:r="http://schemas.openxmlformats.org/officeDocument/2006/relationships" r:embed="rId5"/>
        <a:stretch>
          <a:fillRect/>
        </a:stretch>
      </xdr:blipFill>
      <xdr:spPr>
        <a:xfrm>
          <a:off x="31722060" y="1009907"/>
          <a:ext cx="4957849" cy="2700562"/>
        </a:xfrm>
        <a:prstGeom prst="rect">
          <a:avLst/>
        </a:prstGeom>
      </xdr:spPr>
    </xdr:pic>
    <xdr:clientData/>
  </xdr:twoCellAnchor>
  <xdr:twoCellAnchor editAs="oneCell">
    <xdr:from>
      <xdr:col>41</xdr:col>
      <xdr:colOff>38101</xdr:colOff>
      <xdr:row>20</xdr:row>
      <xdr:rowOff>30480</xdr:rowOff>
    </xdr:from>
    <xdr:to>
      <xdr:col>47</xdr:col>
      <xdr:colOff>266701</xdr:colOff>
      <xdr:row>25</xdr:row>
      <xdr:rowOff>160481</xdr:rowOff>
    </xdr:to>
    <xdr:pic>
      <xdr:nvPicPr>
        <xdr:cNvPr id="15" name="Imagen 14">
          <a:extLst>
            <a:ext uri="{FF2B5EF4-FFF2-40B4-BE49-F238E27FC236}">
              <a16:creationId xmlns:a16="http://schemas.microsoft.com/office/drawing/2014/main" id="{2F636483-5DF7-4A54-A365-06C7CD4C7839}"/>
            </a:ext>
          </a:extLst>
        </xdr:cNvPr>
        <xdr:cNvPicPr>
          <a:picLocks noChangeAspect="1"/>
        </xdr:cNvPicPr>
      </xdr:nvPicPr>
      <xdr:blipFill>
        <a:blip xmlns:r="http://schemas.openxmlformats.org/officeDocument/2006/relationships" r:embed="rId6"/>
        <a:stretch>
          <a:fillRect/>
        </a:stretch>
      </xdr:blipFill>
      <xdr:spPr>
        <a:xfrm>
          <a:off x="31264861" y="3688080"/>
          <a:ext cx="4983480" cy="1410161"/>
        </a:xfrm>
        <a:prstGeom prst="rect">
          <a:avLst/>
        </a:prstGeom>
      </xdr:spPr>
    </xdr:pic>
    <xdr:clientData/>
  </xdr:twoCellAnchor>
  <xdr:twoCellAnchor editAs="oneCell">
    <xdr:from>
      <xdr:col>49</xdr:col>
      <xdr:colOff>126999</xdr:colOff>
      <xdr:row>5</xdr:row>
      <xdr:rowOff>52596</xdr:rowOff>
    </xdr:from>
    <xdr:to>
      <xdr:col>54</xdr:col>
      <xdr:colOff>376404</xdr:colOff>
      <xdr:row>18</xdr:row>
      <xdr:rowOff>152399</xdr:rowOff>
    </xdr:to>
    <xdr:pic>
      <xdr:nvPicPr>
        <xdr:cNvPr id="13" name="Imagen 12">
          <a:extLst>
            <a:ext uri="{FF2B5EF4-FFF2-40B4-BE49-F238E27FC236}">
              <a16:creationId xmlns:a16="http://schemas.microsoft.com/office/drawing/2014/main" id="{22335EB5-20AF-4421-98A4-2150F56EF864}"/>
            </a:ext>
          </a:extLst>
        </xdr:cNvPr>
        <xdr:cNvPicPr>
          <a:picLocks noChangeAspect="1"/>
        </xdr:cNvPicPr>
      </xdr:nvPicPr>
      <xdr:blipFill>
        <a:blip xmlns:r="http://schemas.openxmlformats.org/officeDocument/2006/relationships" r:embed="rId7"/>
        <a:stretch>
          <a:fillRect/>
        </a:stretch>
      </xdr:blipFill>
      <xdr:spPr>
        <a:xfrm>
          <a:off x="37750749" y="973346"/>
          <a:ext cx="4218155" cy="2493753"/>
        </a:xfrm>
        <a:prstGeom prst="rect">
          <a:avLst/>
        </a:prstGeom>
      </xdr:spPr>
    </xdr:pic>
    <xdr:clientData/>
  </xdr:twoCellAnchor>
  <xdr:twoCellAnchor>
    <xdr:from>
      <xdr:col>47</xdr:col>
      <xdr:colOff>384810</xdr:colOff>
      <xdr:row>10</xdr:row>
      <xdr:rowOff>57150</xdr:rowOff>
    </xdr:from>
    <xdr:to>
      <xdr:col>49</xdr:col>
      <xdr:colOff>102870</xdr:colOff>
      <xdr:row>13</xdr:row>
      <xdr:rowOff>110490</xdr:rowOff>
    </xdr:to>
    <xdr:sp macro="" textlink="">
      <xdr:nvSpPr>
        <xdr:cNvPr id="16" name="Flecha: a la derecha 15">
          <a:extLst>
            <a:ext uri="{FF2B5EF4-FFF2-40B4-BE49-F238E27FC236}">
              <a16:creationId xmlns:a16="http://schemas.microsoft.com/office/drawing/2014/main" id="{895F2E9E-E4F8-4D52-94AA-8581BC99702D}"/>
            </a:ext>
          </a:extLst>
        </xdr:cNvPr>
        <xdr:cNvSpPr/>
      </xdr:nvSpPr>
      <xdr:spPr>
        <a:xfrm>
          <a:off x="36421060" y="1898650"/>
          <a:ext cx="1305560" cy="60579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688444</xdr:colOff>
      <xdr:row>6</xdr:row>
      <xdr:rowOff>16475</xdr:rowOff>
    </xdr:from>
    <xdr:to>
      <xdr:col>29</xdr:col>
      <xdr:colOff>614754</xdr:colOff>
      <xdr:row>21</xdr:row>
      <xdr:rowOff>106680</xdr:rowOff>
    </xdr:to>
    <xdr:pic>
      <xdr:nvPicPr>
        <xdr:cNvPr id="17" name="Imagen 16">
          <a:extLst>
            <a:ext uri="{FF2B5EF4-FFF2-40B4-BE49-F238E27FC236}">
              <a16:creationId xmlns:a16="http://schemas.microsoft.com/office/drawing/2014/main" id="{24F42CD7-38F5-4958-891A-0899B750948E}"/>
            </a:ext>
          </a:extLst>
        </xdr:cNvPr>
        <xdr:cNvPicPr>
          <a:picLocks noChangeAspect="1"/>
        </xdr:cNvPicPr>
      </xdr:nvPicPr>
      <xdr:blipFill>
        <a:blip xmlns:r="http://schemas.openxmlformats.org/officeDocument/2006/relationships" r:embed="rId8"/>
        <a:stretch>
          <a:fillRect/>
        </a:stretch>
      </xdr:blipFill>
      <xdr:spPr>
        <a:xfrm>
          <a:off x="18252544" y="1113755"/>
          <a:ext cx="5153630" cy="2833405"/>
        </a:xfrm>
        <a:prstGeom prst="rect">
          <a:avLst/>
        </a:prstGeom>
      </xdr:spPr>
    </xdr:pic>
    <xdr:clientData/>
  </xdr:twoCellAnchor>
  <xdr:twoCellAnchor editAs="oneCell">
    <xdr:from>
      <xdr:col>17</xdr:col>
      <xdr:colOff>205740</xdr:colOff>
      <xdr:row>8</xdr:row>
      <xdr:rowOff>144780</xdr:rowOff>
    </xdr:from>
    <xdr:to>
      <xdr:col>21</xdr:col>
      <xdr:colOff>325755</xdr:colOff>
      <xdr:row>17</xdr:row>
      <xdr:rowOff>164465</xdr:rowOff>
    </xdr:to>
    <xdr:pic>
      <xdr:nvPicPr>
        <xdr:cNvPr id="18" name="Imagen 17">
          <a:extLst>
            <a:ext uri="{FF2B5EF4-FFF2-40B4-BE49-F238E27FC236}">
              <a16:creationId xmlns:a16="http://schemas.microsoft.com/office/drawing/2014/main" id="{2A5999E8-1517-48C8-B618-D23898BAAA72}"/>
            </a:ext>
          </a:extLst>
        </xdr:cNvPr>
        <xdr:cNvPicPr/>
      </xdr:nvPicPr>
      <xdr:blipFill>
        <a:blip xmlns:r="http://schemas.openxmlformats.org/officeDocument/2006/relationships" r:embed="rId9"/>
        <a:stretch>
          <a:fillRect/>
        </a:stretch>
      </xdr:blipFill>
      <xdr:spPr>
        <a:xfrm>
          <a:off x="13014960" y="1607820"/>
          <a:ext cx="3289935" cy="1665605"/>
        </a:xfrm>
        <a:prstGeom prst="rect">
          <a:avLst/>
        </a:prstGeom>
      </xdr:spPr>
    </xdr:pic>
    <xdr:clientData/>
  </xdr:twoCellAnchor>
  <xdr:twoCellAnchor>
    <xdr:from>
      <xdr:col>19</xdr:col>
      <xdr:colOff>228600</xdr:colOff>
      <xdr:row>18</xdr:row>
      <xdr:rowOff>106680</xdr:rowOff>
    </xdr:from>
    <xdr:to>
      <xdr:col>20</xdr:col>
      <xdr:colOff>38100</xdr:colOff>
      <xdr:row>24</xdr:row>
      <xdr:rowOff>312420</xdr:rowOff>
    </xdr:to>
    <xdr:sp macro="" textlink="">
      <xdr:nvSpPr>
        <xdr:cNvPr id="19" name="Flecha: a la derecha 18">
          <a:extLst>
            <a:ext uri="{FF2B5EF4-FFF2-40B4-BE49-F238E27FC236}">
              <a16:creationId xmlns:a16="http://schemas.microsoft.com/office/drawing/2014/main" id="{4F52E72C-234F-42EA-8452-DDA79A199C7C}"/>
            </a:ext>
          </a:extLst>
        </xdr:cNvPr>
        <xdr:cNvSpPr/>
      </xdr:nvSpPr>
      <xdr:spPr>
        <a:xfrm rot="5400000">
          <a:off x="14272260" y="37490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236220</xdr:colOff>
      <xdr:row>24</xdr:row>
      <xdr:rowOff>502920</xdr:rowOff>
    </xdr:from>
    <xdr:to>
      <xdr:col>20</xdr:col>
      <xdr:colOff>747395</xdr:colOff>
      <xdr:row>33</xdr:row>
      <xdr:rowOff>41910</xdr:rowOff>
    </xdr:to>
    <xdr:pic>
      <xdr:nvPicPr>
        <xdr:cNvPr id="20" name="Imagen 19">
          <a:extLst>
            <a:ext uri="{FF2B5EF4-FFF2-40B4-BE49-F238E27FC236}">
              <a16:creationId xmlns:a16="http://schemas.microsoft.com/office/drawing/2014/main" id="{29BEE81B-0469-4B73-B195-719ED50A043C}"/>
            </a:ext>
          </a:extLst>
        </xdr:cNvPr>
        <xdr:cNvPicPr/>
      </xdr:nvPicPr>
      <xdr:blipFill>
        <a:blip xmlns:r="http://schemas.openxmlformats.org/officeDocument/2006/relationships" r:embed="rId10"/>
        <a:stretch>
          <a:fillRect/>
        </a:stretch>
      </xdr:blipFill>
      <xdr:spPr>
        <a:xfrm>
          <a:off x="13837920" y="4892040"/>
          <a:ext cx="2096135" cy="155067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hyperlink" Target="../../../../../../../../:f:/s/CARPETASCOMPARTIDAS/EjxUD-XiztZAnaUgzVFPn0wBlPneP5dvH_GQaWQKBqtHYw?e=JhnU2e" TargetMode="External"/><Relationship Id="rId3" Type="http://schemas.openxmlformats.org/officeDocument/2006/relationships/hyperlink" Target="../AppData/:f:/s/CARPETASCOMPARTIDAS/EtpHiyFHPPpCp9pArybH5qgBO_ZONfR1jTQXUJHgnKDcHQ?e=68MEC7" TargetMode="External"/><Relationship Id="rId7" Type="http://schemas.openxmlformats.org/officeDocument/2006/relationships/hyperlink" Target="../../../../../../../../:f:/s/CARPETASCOMPARTIDAS/Eg66LdMRGPhIhIzpqtfPpMcBbcYqV8f8SiJ2_wyyjY7REw?e=8ANQoe" TargetMode="External"/><Relationship Id="rId2" Type="http://schemas.openxmlformats.org/officeDocument/2006/relationships/hyperlink" Target="../AppData/:f:/s/CARPETASCOMPARTIDAS/EtpHiyFHPPpCp9pArybH5qgBO_ZONfR1jTQXUJHgnKDcHQ?e=68MEC7" TargetMode="External"/><Relationship Id="rId1" Type="http://schemas.openxmlformats.org/officeDocument/2006/relationships/hyperlink" Target="../AppData/:f:/s/CARPETASCOMPARTIDAS/EtpHiyFHPPpCp9pArybH5qgBO_ZONfR1jTQXUJHgnKDcHQ?e=68MEC7" TargetMode="External"/><Relationship Id="rId6" Type="http://schemas.openxmlformats.org/officeDocument/2006/relationships/hyperlink" Target="../../../../../../../../:f:/s/CARPETASCOMPARTIDAS/EjOS3yPNLmxKoUEzGo38kY0Bce5DAzrKvpIOjs4P6bvZig?e=Xp3IrX" TargetMode="External"/><Relationship Id="rId5" Type="http://schemas.openxmlformats.org/officeDocument/2006/relationships/hyperlink" Target="../../../../../../../../:b:/s/CARPETASCOMPARTIDAS/EaoyCVeskS1LhCi9MI_Ims0BY8h5-TAc3FRZrugATI3nFw?e=Qfw28n" TargetMode="External"/><Relationship Id="rId4" Type="http://schemas.openxmlformats.org/officeDocument/2006/relationships/hyperlink" Target="../AppData/:f:/s/CARPETASCOMPARTIDAS/EtpHiyFHPPpCp9pArybH5qgBO_ZONfR1jTQXUJHgnKDcHQ?e=68MEC7" TargetMode="External"/><Relationship Id="rId9"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s://loteriadbogota-my.sharepoint.com/:b:/g/personal/claudia_vega_loteriadebogota_com/EeJHbvSp6EBIqz5kpLS7XEMBcM8c3qU8HDXkMfoO9mab1g?e=B5PbN6" TargetMode="External"/><Relationship Id="rId13" Type="http://schemas.openxmlformats.org/officeDocument/2006/relationships/hyperlink" Target="https://loteriadbogota-my.sharepoint.com/:f:/g/personal/claudia_vega_loteriadebogota_com/EqD2eiWWv4VEpjj8FHA3600BahqY2Z7TaO76E_1wja3uZQ?e=A1XoXd" TargetMode="External"/><Relationship Id="rId18" Type="http://schemas.openxmlformats.org/officeDocument/2006/relationships/printerSettings" Target="../printerSettings/printerSettings13.bin"/><Relationship Id="rId3" Type="http://schemas.openxmlformats.org/officeDocument/2006/relationships/hyperlink" Target="../:b:/g/personal/claudia_vega_loteriadebogota_com/ERhtLEb5Pw9DoQ_dvWQLk0EBZyp8106TvIqGCNSsWNM2Lw?e=dXcwUj" TargetMode="External"/><Relationship Id="rId7" Type="http://schemas.openxmlformats.org/officeDocument/2006/relationships/hyperlink" Target="https://loteriadbogota-my.sharepoint.com/:b:/g/personal/claudia_vega_loteriadebogota_com/ERBPHJ--e1xGk-lkAi4b4SgBwofb2dJOl9oX9mBcT46G_A?e=1HLnqI" TargetMode="External"/><Relationship Id="rId12" Type="http://schemas.openxmlformats.org/officeDocument/2006/relationships/hyperlink" Target="https://loteriadbogota-my.sharepoint.com/:f:/g/personal/claudia_vega_loteriadebogota_com/Em7Pp-8-4JxBpx7PJsonpc4BxDIIXMLSqepHvanqDmMG6A?e=rucPkG" TargetMode="External"/><Relationship Id="rId17" Type="http://schemas.openxmlformats.org/officeDocument/2006/relationships/hyperlink" Target="file:///C:\Users\claveg\Downloads\0.%20ESTUDIOS%20PREVIOS%20INV%20ABIERTA%2004%20-%202022-%20PROYECTO%20DE%20PLIEGO.pdf" TargetMode="External"/><Relationship Id="rId2" Type="http://schemas.openxmlformats.org/officeDocument/2006/relationships/hyperlink" Target="../AppData/:b:/r/sites/CARPETASCOMPARTIDAS/Shared%20Documents/LOTERIA%20DE%20BOGOTA/Gestion%20Juridica/CONTRATOS%202022/CONTRATO%207%20DE%202022%20CLEMENCIA%20POVEDA/SOPORTES%20CONTRATO.pdf?csf=1&amp;web=1&amp;e=9BndXS" TargetMode="External"/><Relationship Id="rId16" Type="http://schemas.openxmlformats.org/officeDocument/2006/relationships/hyperlink" Target="../../../:w:/r/sites/SecretaraGeneral/Documentos%20compartidos/01.%20Contrataci%C3%B3n/ACTAS%20COMITE%20DE%20CONTRATACION%202022/Comit%C3%A9%20sep%2026,27%20y%2028%20de%202022/ACTA%20COMIT%C3%89%20DE%20CONTRATACION%2026.27%20Y%2028%20DE%202022.docx?d=we1faead3c289458e917e499696fffd27&amp;csf=1&amp;web=1&amp;e=5TvlsG" TargetMode="External"/><Relationship Id="rId1" Type="http://schemas.openxmlformats.org/officeDocument/2006/relationships/hyperlink" Target="../AppData/:b:/r/sites/CARPETASCOMPARTIDAS/Shared%20Documents/LOTERIA%20DE%20BOGOTA/Gestion%20Juridica/CONTRATOS%202022/CONTRATO%207%20DE%202022%20CLEMENCIA%20POVEDA/ESTUDIOS%20PREVIOS.pdf?csf=1&amp;web=1&amp;e=Otvnci" TargetMode="External"/><Relationship Id="rId6" Type="http://schemas.openxmlformats.org/officeDocument/2006/relationships/hyperlink" Target="https://loteriadbogota-my.sharepoint.com/:b:/g/personal/claudia_vega_loteriadebogota_com/EYo0LZqy7y5Msu38XQhruNgB7OKZVRHbMZD6-o1XK_p98w?e=DOfL1B" TargetMode="External"/><Relationship Id="rId11" Type="http://schemas.openxmlformats.org/officeDocument/2006/relationships/hyperlink" Target="https://loteriadbogota-my.sharepoint.com/:b:/g/personal/claudia_vega_loteriadebogota_com/ESMb54PeLiFEjj3okwl7TwwBAgsWgluzasSbnAXHyyTopw?e=HkTG2I" TargetMode="External"/><Relationship Id="rId5" Type="http://schemas.openxmlformats.org/officeDocument/2006/relationships/hyperlink" Target="https://loteriadbogota-my.sharepoint.com/:b:/g/personal/claudia_vega_loteriadebogota_com/EaaLE2XGh95Jr6TLHBY29dsBNXRQWv_gmDueC_8o7jJHag?e=YjjJQQ" TargetMode="External"/><Relationship Id="rId15" Type="http://schemas.openxmlformats.org/officeDocument/2006/relationships/hyperlink" Target="https://loteriadbogota-my.sharepoint.com/:b:/g/personal/claudia_vega_loteriadebogota_com/EfbamHBohZZOpUlzlX7zhGEBhCNX1AFdeeVTHOa2bZolHQ?e=HmxMf5" TargetMode="External"/><Relationship Id="rId10" Type="http://schemas.openxmlformats.org/officeDocument/2006/relationships/hyperlink" Target="https://loteriadbogota-my.sharepoint.com/:b:/g/personal/claudia_vega_loteriadebogota_com/EU4fByOMoNpNm4BBuQ5AmKMBCZIC0F_l7M_zmT3rD_MYow?e=0Yw4W3" TargetMode="External"/><Relationship Id="rId4" Type="http://schemas.openxmlformats.org/officeDocument/2006/relationships/hyperlink" Target="https://loteriadbogota-my.sharepoint.com/:b:/g/personal/claudia_vega_loteriadebogota_com/EU4fByOMoNpNm4BBuQ5AmKMBCZIC0F_l7M_zmT3rD_MYow?e=0Yw4W3" TargetMode="External"/><Relationship Id="rId9" Type="http://schemas.openxmlformats.org/officeDocument/2006/relationships/hyperlink" Target="https://loteriadbogota-my.sharepoint.com/:b:/g/personal/claudia_vega_loteriadebogota_com/ERaA9m7a8q5EoCxWQ1UYRSQBDB3feNnXKRpu4EW9vsPDgQ?e=boZ3lW" TargetMode="External"/><Relationship Id="rId14" Type="http://schemas.openxmlformats.org/officeDocument/2006/relationships/hyperlink" Target="https://loteriadbogota-my.sharepoint.com/:b:/g/personal/claudia_vega_loteriadebogota_com/EcUmnD3C34lPhlqxGdbYC3EBDnWt847KjfJ0-ykgoCs-Rg?e=hLwTF0"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loteriadbogota-my.sharepoint.com/:f:/g/personal/sandra_henao_loteriadebogota_com/EpAI-tKTKLhOhlzUQIsBfecBv-Du5TroP421dP4pGl47mQ?e=5PvgEy" TargetMode="External"/><Relationship Id="rId1" Type="http://schemas.openxmlformats.org/officeDocument/2006/relationships/hyperlink" Target="https://loteriadbogota-my.sharepoint.com/:f:/g/personal/sandra_henao_loteriadebogota_com/Ehi5FvOLcYRFmrt9B9-5cpEB2IoR7M4iBCbZ4FgDejqtRg?e=x8rrO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hyperlink" Target="../:b:/g/personal/claudia_vega_loteriadebogota_com/EfgORh8iUy9DmJraA_iv3KsBaqKWy6tp9mWZFM3aBZjvmQ?e=ipS8Q7" TargetMode="External"/><Relationship Id="rId2" Type="http://schemas.openxmlformats.org/officeDocument/2006/relationships/hyperlink" Target="../:b:/g/personal/claudia_vega_loteriadebogota_com/EfgORh8iUy9DmJraA_iv3KsBaqKWy6tp9mWZFM3aBZjvmQ?e=ipS8Q7" TargetMode="External"/><Relationship Id="rId1" Type="http://schemas.openxmlformats.org/officeDocument/2006/relationships/hyperlink" Target="../:b:/g/personal/claudia_vega_loteriadebogota_com/EXa8E0lWr4pIu7zxjPfvzw4Bun3nsGP6atNVo9iPrs7MbA?e=Nfk9hB" TargetMode="External"/><Relationship Id="rId6" Type="http://schemas.openxmlformats.org/officeDocument/2006/relationships/printerSettings" Target="../printerSettings/printerSettings16.bin"/><Relationship Id="rId5" Type="http://schemas.openxmlformats.org/officeDocument/2006/relationships/hyperlink" Target="../:b:/g/personal/claudia_vega_loteriadebogota_com/EfgORh8iUy9DmJraA_iv3KsBaqKWy6tp9mWZFM3aBZjvmQ?e=ipS8Q7" TargetMode="External"/><Relationship Id="rId4" Type="http://schemas.openxmlformats.org/officeDocument/2006/relationships/hyperlink" Target="../:b:/g/personal/claudia_vega_loteriadebogota_com/EfgORh8iUy9DmJraA_iv3KsBaqKWy6tp9mWZFM3aBZjvmQ?e=ipS8Q7.https://loteriadbogota.sharepoint.com/:w:/s/CARPETASCOMPARTIDAS/EV6JNiOnACBHkvY2VWbB0nMBy36wanBg_JQYbnVqV3jVcw?e=0OhSWO"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loteriadebogota.com/wp-content/uploads/Informe-de-Indicadores-I-TRIMESTRE-2022.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AppData/:f:/s/CARPETASCOMPARTIDAS/Ev9oyuJ242hAv_e7dK34bOQBmsVwRHliK73nS3ZZqJxcdQ?e=6aDIVC" TargetMode="External"/><Relationship Id="rId3" Type="http://schemas.openxmlformats.org/officeDocument/2006/relationships/hyperlink" Target="../AppData/:b:/s/SorportessobrconciliacionesdeUnidadFinanciera/EWVglXzCrjlKud7ei-YhNJIBfLVu6ZxcHOA2xH9dDHN0dg?e=brzDWW" TargetMode="External"/><Relationship Id="rId7" Type="http://schemas.openxmlformats.org/officeDocument/2006/relationships/hyperlink" Target="../:x:/g/personal/paula_forero_loteriadebogota_com/EU99GsN1HJFDiVgHRA2Uu0AB1teJ54AWpbRZyTm9kxQTug?e=9Bn0h8" TargetMode="External"/><Relationship Id="rId2" Type="http://schemas.openxmlformats.org/officeDocument/2006/relationships/hyperlink" Target="../AppData/:b:/s/SorportessobrconciliacionesdeUnidadFinanciera/EWVglXzCrjlKud7ei-YhNJIBfLVu6ZxcHOA2xH9dDHN0dg?e=brzDWW" TargetMode="External"/><Relationship Id="rId1" Type="http://schemas.openxmlformats.org/officeDocument/2006/relationships/hyperlink" Target="../AppData/Roaming/SorportessobrconciliacionesdeUnidadFinanciera?e=1%3Ab0cd59746df64b368afaad8471b15777&amp;CT=1650905217760&amp;OR=OWA-NT&amp;CID=1349a2b7-3671-f05e-2b0f-46342c81ea17" TargetMode="External"/><Relationship Id="rId6" Type="http://schemas.openxmlformats.org/officeDocument/2006/relationships/hyperlink" Target="../:x:/g/personal/paula_forero_loteriadebogota_com/ESfTCyZnDZdGh2Dv38IyXVMBz6Nc3Z6I7jJQLbj7KBZgQA?e=7z20Cq" TargetMode="External"/><Relationship Id="rId5" Type="http://schemas.openxmlformats.org/officeDocument/2006/relationships/hyperlink" Target="../:u:/g/personal/paula_forero_loteriadebogota_com/EUZZNJkgBnNCrCq7EOMFa_kBEFobK0t6zfZK3r97YFN-nA?e=B9Kzxi" TargetMode="External"/><Relationship Id="rId10" Type="http://schemas.openxmlformats.org/officeDocument/2006/relationships/printerSettings" Target="../printerSettings/printerSettings8.bin"/><Relationship Id="rId4" Type="http://schemas.openxmlformats.org/officeDocument/2006/relationships/hyperlink" Target="../../../:f:/s/CARPETASCOMPARTIDAS/Ekcylsv9ziZBswVSUn6-YQ4ByJrkrwgS2up9eNhWHtaPwA?e=HljScs" TargetMode="External"/><Relationship Id="rId9" Type="http://schemas.openxmlformats.org/officeDocument/2006/relationships/hyperlink" Target="../../../:f:/s/CARPETASCOMPARTIDAS/EuVed3sgimVLhMlTLM_ESrYBd60-8im1ECmTypxo0dObjA?e=aE04b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5"/>
  <sheetViews>
    <sheetView topLeftCell="A8" workbookViewId="0">
      <selection activeCell="M15" sqref="M15"/>
    </sheetView>
  </sheetViews>
  <sheetFormatPr defaultColWidth="11.42578125" defaultRowHeight="14.45"/>
  <cols>
    <col min="2" max="2" width="14.7109375" customWidth="1"/>
    <col min="3" max="3" width="15.42578125" customWidth="1"/>
    <col min="8" max="8" width="14.85546875" customWidth="1"/>
    <col min="13" max="13" width="13.28515625" customWidth="1"/>
  </cols>
  <sheetData>
    <row r="1" spans="1:17" ht="44.1" thickBot="1">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row>
    <row r="2" spans="1:17" ht="87.6" thickBot="1">
      <c r="A2" s="7" t="s">
        <v>13</v>
      </c>
      <c r="B2" s="7" t="s">
        <v>17</v>
      </c>
      <c r="C2" s="7" t="s">
        <v>18</v>
      </c>
      <c r="D2" s="7" t="s">
        <v>19</v>
      </c>
      <c r="E2" s="7" t="s">
        <v>20</v>
      </c>
      <c r="F2" s="7" t="s">
        <v>21</v>
      </c>
      <c r="G2" s="10" t="s">
        <v>22</v>
      </c>
      <c r="H2" s="10" t="s">
        <v>23</v>
      </c>
      <c r="I2" s="10" t="s">
        <v>24</v>
      </c>
      <c r="J2" s="10" t="s">
        <v>25</v>
      </c>
      <c r="K2" s="10" t="s">
        <v>26</v>
      </c>
      <c r="L2" s="10" t="s">
        <v>27</v>
      </c>
      <c r="M2" s="10" t="s">
        <v>28</v>
      </c>
      <c r="N2" s="56" t="s">
        <v>29</v>
      </c>
      <c r="O2" s="57" t="s">
        <v>30</v>
      </c>
      <c r="P2" s="56" t="s">
        <v>31</v>
      </c>
      <c r="Q2" s="59" t="s">
        <v>32</v>
      </c>
    </row>
    <row r="3" spans="1:17" ht="218.1" thickBot="1">
      <c r="A3" s="7" t="s">
        <v>14</v>
      </c>
      <c r="B3" s="28" t="s">
        <v>33</v>
      </c>
      <c r="C3" s="7" t="s">
        <v>34</v>
      </c>
      <c r="D3" s="10" t="s">
        <v>35</v>
      </c>
      <c r="E3" s="7" t="s">
        <v>36</v>
      </c>
      <c r="F3" s="7" t="s">
        <v>37</v>
      </c>
      <c r="G3" s="10" t="s">
        <v>38</v>
      </c>
      <c r="H3" s="10" t="s">
        <v>39</v>
      </c>
      <c r="I3" s="10" t="s">
        <v>40</v>
      </c>
      <c r="J3" s="10" t="s">
        <v>41</v>
      </c>
      <c r="K3" s="10" t="s">
        <v>42</v>
      </c>
      <c r="L3" s="10" t="s">
        <v>43</v>
      </c>
      <c r="M3" s="10" t="s">
        <v>44</v>
      </c>
      <c r="N3" s="56" t="s">
        <v>45</v>
      </c>
      <c r="O3" s="57" t="s">
        <v>46</v>
      </c>
      <c r="P3" s="56" t="s">
        <v>47</v>
      </c>
      <c r="Q3" s="27" t="s">
        <v>48</v>
      </c>
    </row>
    <row r="4" spans="1:17" ht="145.5" thickBot="1">
      <c r="A4" s="7" t="s">
        <v>49</v>
      </c>
      <c r="B4" s="7" t="s">
        <v>50</v>
      </c>
      <c r="C4" s="7" t="s">
        <v>51</v>
      </c>
      <c r="D4" s="7" t="s">
        <v>52</v>
      </c>
      <c r="E4" s="7" t="s">
        <v>53</v>
      </c>
      <c r="F4" s="7" t="s">
        <v>54</v>
      </c>
      <c r="G4" s="7" t="s">
        <v>55</v>
      </c>
      <c r="J4" s="27" t="s">
        <v>56</v>
      </c>
      <c r="K4" s="27" t="s">
        <v>57</v>
      </c>
      <c r="L4" s="27" t="s">
        <v>58</v>
      </c>
      <c r="M4" s="10" t="s">
        <v>59</v>
      </c>
      <c r="N4" s="56" t="s">
        <v>60</v>
      </c>
      <c r="O4" s="57" t="s">
        <v>61</v>
      </c>
      <c r="P4" s="56" t="s">
        <v>62</v>
      </c>
      <c r="Q4" s="59" t="s">
        <v>63</v>
      </c>
    </row>
    <row r="5" spans="1:17" ht="203.45" thickBot="1">
      <c r="A5" s="7"/>
      <c r="B5" s="7" t="s">
        <v>12</v>
      </c>
      <c r="C5" s="7" t="s">
        <v>64</v>
      </c>
      <c r="D5" s="7" t="s">
        <v>65</v>
      </c>
      <c r="E5" s="7" t="s">
        <v>66</v>
      </c>
      <c r="F5" s="7"/>
      <c r="G5" s="10" t="s">
        <v>67</v>
      </c>
      <c r="J5" s="27" t="s">
        <v>68</v>
      </c>
      <c r="K5" s="27" t="s">
        <v>69</v>
      </c>
      <c r="L5" s="27" t="s">
        <v>70</v>
      </c>
      <c r="M5" s="27" t="s">
        <v>71</v>
      </c>
      <c r="N5" s="56" t="s">
        <v>72</v>
      </c>
      <c r="O5" s="57" t="s">
        <v>73</v>
      </c>
      <c r="P5" s="56" t="s">
        <v>74</v>
      </c>
      <c r="Q5" s="59" t="s">
        <v>75</v>
      </c>
    </row>
    <row r="6" spans="1:17" ht="145.5" thickBot="1">
      <c r="A6" s="7"/>
      <c r="B6" s="7" t="s">
        <v>76</v>
      </c>
      <c r="C6" s="7" t="s">
        <v>77</v>
      </c>
      <c r="D6" s="7" t="s">
        <v>78</v>
      </c>
      <c r="E6" s="7" t="s">
        <v>79</v>
      </c>
      <c r="F6" s="7"/>
      <c r="G6" s="10" t="s">
        <v>33</v>
      </c>
      <c r="J6" s="27" t="s">
        <v>80</v>
      </c>
      <c r="K6" s="27" t="s">
        <v>70</v>
      </c>
      <c r="L6" s="27" t="s">
        <v>81</v>
      </c>
      <c r="M6" s="10" t="s">
        <v>82</v>
      </c>
      <c r="N6" s="56" t="s">
        <v>83</v>
      </c>
      <c r="O6" s="57" t="s">
        <v>84</v>
      </c>
      <c r="P6" s="56" t="s">
        <v>85</v>
      </c>
      <c r="Q6" s="59" t="s">
        <v>86</v>
      </c>
    </row>
    <row r="7" spans="1:17" ht="43.5">
      <c r="A7" s="7"/>
      <c r="B7" s="7" t="s">
        <v>87</v>
      </c>
      <c r="C7" s="7" t="s">
        <v>88</v>
      </c>
      <c r="D7" s="7"/>
      <c r="E7" s="7"/>
      <c r="F7" s="7"/>
      <c r="G7" s="7" t="s">
        <v>89</v>
      </c>
      <c r="K7" s="27" t="s">
        <v>90</v>
      </c>
      <c r="M7" s="10" t="s">
        <v>91</v>
      </c>
      <c r="N7" s="58" t="s">
        <v>70</v>
      </c>
      <c r="O7" s="58" t="s">
        <v>70</v>
      </c>
      <c r="P7" s="58" t="s">
        <v>70</v>
      </c>
      <c r="Q7" s="59" t="s">
        <v>92</v>
      </c>
    </row>
    <row r="8" spans="1:17" ht="43.5">
      <c r="A8" s="7"/>
      <c r="B8" s="7"/>
      <c r="C8" s="7" t="s">
        <v>93</v>
      </c>
      <c r="D8" s="7"/>
      <c r="E8" s="7"/>
      <c r="F8" s="7"/>
      <c r="G8" s="10" t="s">
        <v>12</v>
      </c>
      <c r="K8" s="27" t="s">
        <v>94</v>
      </c>
      <c r="M8" s="10" t="s">
        <v>95</v>
      </c>
      <c r="Q8" s="59" t="s">
        <v>96</v>
      </c>
    </row>
    <row r="9" spans="1:17" ht="43.5">
      <c r="C9" s="10" t="s">
        <v>97</v>
      </c>
      <c r="G9" s="7" t="s">
        <v>98</v>
      </c>
      <c r="M9" s="10" t="s">
        <v>99</v>
      </c>
    </row>
    <row r="10" spans="1:17" ht="43.5">
      <c r="G10" s="7" t="s">
        <v>100</v>
      </c>
      <c r="M10" s="10" t="s">
        <v>101</v>
      </c>
    </row>
    <row r="11" spans="1:17" ht="43.5">
      <c r="G11" s="10" t="s">
        <v>102</v>
      </c>
      <c r="M11" s="10" t="s">
        <v>103</v>
      </c>
    </row>
    <row r="12" spans="1:17" ht="29.1">
      <c r="G12" s="10" t="s">
        <v>104</v>
      </c>
      <c r="M12" s="10" t="s">
        <v>105</v>
      </c>
    </row>
    <row r="13" spans="1:17" ht="43.5">
      <c r="M13" s="10" t="s">
        <v>106</v>
      </c>
    </row>
    <row r="14" spans="1:17" ht="43.5">
      <c r="M14" s="10" t="s">
        <v>107</v>
      </c>
    </row>
    <row r="15" spans="1:17">
      <c r="M15" s="10" t="s">
        <v>108</v>
      </c>
    </row>
  </sheetData>
  <sheetProtection algorithmName="SHA-512" hashValue="fUkYvNjTDrCVX2Il5Zxm5S4kvzpl0rCVnaMFB9xSjD5HCaIsQrlv6onKQ4eXibEOQhIYW5BGwWwsqMv9NcZaGA==" saltValue="ihr3hKn6uRcebh1PLtyLRQ=="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U279"/>
  <sheetViews>
    <sheetView zoomScale="70" zoomScaleNormal="70" workbookViewId="0">
      <pane ySplit="3" topLeftCell="A7" activePane="bottomLeft" state="frozen"/>
      <selection pane="bottomLeft" activeCell="BQ7" sqref="BQ7"/>
      <selection activeCell="G4" sqref="G4:G13"/>
    </sheetView>
  </sheetViews>
  <sheetFormatPr defaultColWidth="11.42578125" defaultRowHeight="14.45"/>
  <cols>
    <col min="1" max="1" width="14.140625" style="1" customWidth="1"/>
    <col min="2" max="2" width="16"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5" style="2" bestFit="1" customWidth="1"/>
    <col min="11" max="11" width="15.28515625" style="2" customWidth="1"/>
    <col min="12" max="12" width="21" style="2" customWidth="1"/>
    <col min="13" max="13" width="14.5703125" style="2" customWidth="1"/>
    <col min="14" max="14" width="3.42578125" style="2" hidden="1" customWidth="1"/>
    <col min="15" max="15" width="24.28515625" style="2" customWidth="1"/>
    <col min="16" max="16" width="3.42578125" style="2" hidden="1" customWidth="1"/>
    <col min="17" max="17" width="20.140625" style="2" customWidth="1"/>
    <col min="18" max="18" width="3.28515625" style="2" hidden="1" customWidth="1"/>
    <col min="19" max="20" width="21.85546875" style="2" customWidth="1"/>
    <col min="21" max="21" width="10.4257812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34.28515625" style="2" customWidth="1"/>
    <col min="29" max="29" width="28" style="2" customWidth="1"/>
    <col min="30" max="30" width="86.285156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2.140625" style="2" customWidth="1"/>
    <col min="43" max="43" width="21.7109375" style="2" customWidth="1"/>
    <col min="44" max="44" width="9.140625" style="2" customWidth="1"/>
    <col min="45" max="45" width="33.7109375" style="2" customWidth="1"/>
    <col min="46" max="46" width="13.7109375" style="2" customWidth="1"/>
    <col min="47" max="47" width="13.7109375" style="2" hidden="1" customWidth="1"/>
    <col min="48" max="48" width="13.7109375" style="25"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customWidth="1"/>
    <col min="58" max="58" width="48.42578125" style="85" customWidth="1"/>
    <col min="59" max="59" width="14.85546875" style="1" customWidth="1"/>
    <col min="60" max="60" width="44.7109375" style="1" customWidth="1"/>
    <col min="61" max="61" width="29.42578125" style="1" customWidth="1"/>
    <col min="62" max="62" width="14.85546875" style="1" customWidth="1"/>
    <col min="63" max="63" width="32.28515625" style="85" customWidth="1"/>
    <col min="64" max="64" width="23.5703125" style="85" customWidth="1"/>
    <col min="65" max="65" width="11.5703125" style="1"/>
    <col min="66" max="66" width="26.42578125" style="1" customWidth="1"/>
    <col min="67" max="67" width="24.28515625" style="1" customWidth="1"/>
    <col min="68" max="68" width="11.5703125" style="1"/>
    <col min="69" max="69" width="25.42578125" style="1" customWidth="1"/>
    <col min="70" max="70" width="25.140625" style="1" customWidth="1"/>
    <col min="71" max="71" width="11.5703125" style="1"/>
    <col min="72" max="72" width="26.85546875" style="1" customWidth="1"/>
    <col min="73" max="73" width="25.5703125"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22.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5"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29.25"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2" t="s">
        <v>181</v>
      </c>
      <c r="Y3" s="245" t="s">
        <v>152</v>
      </c>
      <c r="Z3" s="242" t="s">
        <v>182</v>
      </c>
      <c r="AA3" s="242" t="s">
        <v>152</v>
      </c>
      <c r="AB3" s="242" t="s">
        <v>183</v>
      </c>
      <c r="AC3" s="450"/>
      <c r="AD3" s="450"/>
      <c r="AE3" s="246" t="s">
        <v>5</v>
      </c>
      <c r="AF3" s="247" t="s">
        <v>184</v>
      </c>
      <c r="AG3" s="246" t="s">
        <v>185</v>
      </c>
      <c r="AH3" s="246" t="s">
        <v>184</v>
      </c>
      <c r="AI3" s="450"/>
      <c r="AJ3" s="246" t="s">
        <v>186</v>
      </c>
      <c r="AK3" s="450" t="s">
        <v>187</v>
      </c>
      <c r="AL3" s="450"/>
      <c r="AM3" s="450" t="s">
        <v>7</v>
      </c>
      <c r="AN3" s="450"/>
      <c r="AO3" s="450" t="s">
        <v>8</v>
      </c>
      <c r="AP3" s="450"/>
      <c r="AQ3" s="246" t="s">
        <v>188</v>
      </c>
      <c r="AR3" s="450" t="s">
        <v>128</v>
      </c>
      <c r="AS3" s="450"/>
      <c r="AT3" s="246" t="s">
        <v>189</v>
      </c>
      <c r="AU3" s="431"/>
      <c r="AV3" s="431"/>
      <c r="AW3" s="431"/>
      <c r="AX3" s="433"/>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405.95">
      <c r="A4" s="425" t="s">
        <v>241</v>
      </c>
      <c r="B4" s="426" t="s">
        <v>59</v>
      </c>
      <c r="C4" s="426" t="s">
        <v>89</v>
      </c>
      <c r="D4" s="426" t="s">
        <v>12</v>
      </c>
      <c r="E4" s="426" t="s">
        <v>93</v>
      </c>
      <c r="F4" s="427" t="s">
        <v>844</v>
      </c>
      <c r="G4" s="492" t="s">
        <v>845</v>
      </c>
      <c r="H4" s="426" t="s">
        <v>846</v>
      </c>
      <c r="I4" s="427" t="s">
        <v>847</v>
      </c>
      <c r="J4" s="426" t="s">
        <v>63</v>
      </c>
      <c r="K4" s="426">
        <v>1</v>
      </c>
      <c r="L4" s="462">
        <f>IF(J4="Diaria",+(K4/360),IF(J4="Mensual",+(K4/12),IF(J4="Bimestral",+(K4/6),IF(J4="Trimestral",+(K4/4),IF(J4="Semestral",+(K4/2),IF(J4="Anual",+(K4/1),""))))))</f>
        <v>8.3333333333333329E-2</v>
      </c>
      <c r="M4" s="426" t="s">
        <v>83</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426" t="s">
        <v>476</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1</v>
      </c>
      <c r="Q4" s="426" t="s">
        <v>70</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61" t="s">
        <v>57</v>
      </c>
      <c r="T4" s="461" t="s">
        <v>58</v>
      </c>
      <c r="U4" s="461">
        <f>+MAX(N4,P4,R4)</f>
        <v>1</v>
      </c>
      <c r="V4" s="445" t="str">
        <f>IF(L4&lt;=20%,"Muy baja",IF(L4&lt;=40%,"Baja",IF(L4&lt;=60%,"Media",IF(L4&lt;=80%,"Alta",IF(L4&lt;=100%,"Muy alta",IF(L4&gt;=100%,"Muy alta",""))))))</f>
        <v>Muy baja</v>
      </c>
      <c r="W4" s="441">
        <f>+IFERROR(VLOOKUP(V4,Fórmula!$F$1:$G$6,2,FALSE),"")</f>
        <v>0.2</v>
      </c>
      <c r="X4" s="496" t="str">
        <f>IF(U4=20%,"Leve",IF(U4=40%,"Menor",IF(U4=60%,"Moderado",IF(U4=80%,"Mayor",IF(U4=100%,"Catastrófico","")))))</f>
        <v>Catastrófico</v>
      </c>
      <c r="Y4" s="441">
        <f>+IFERROR(VLOOKUP(X4,Fórmula!$H$1:$I$6,2,FALSE),"")</f>
        <v>1</v>
      </c>
      <c r="Z4" s="498" t="str">
        <f>+IFERROR(VLOOKUP(V4&amp;X4,Fórmula!$C$2:$D$26,2,FALSE),"")</f>
        <v>Extremo</v>
      </c>
      <c r="AA4" s="441">
        <f>IF(Z4="Bajo",25%,IF(Z4="Moderado",50%,IF(Z4="Alto",75%,IF(Z4="Extremo",100%,""))))</f>
        <v>1</v>
      </c>
      <c r="AB4" s="447" t="s">
        <v>848</v>
      </c>
      <c r="AC4" s="52" t="s">
        <v>849</v>
      </c>
      <c r="AD4" s="52" t="s">
        <v>850</v>
      </c>
      <c r="AE4" s="52" t="s">
        <v>54</v>
      </c>
      <c r="AF4" s="32">
        <f t="shared" ref="AF4:AF9" si="0">IF(AE4="Preventivo",25%,IF(AE4="Detectivo",15%,IF(AE4="Correctivo",10%,"")))</f>
        <v>0.25</v>
      </c>
      <c r="AG4" s="92" t="s">
        <v>201</v>
      </c>
      <c r="AH4" s="32">
        <f t="shared" ref="AH4:AH9" si="1">IF(AG4="Manual",15%,IF(AG4="Automático",25%,""))</f>
        <v>0.15</v>
      </c>
      <c r="AI4" s="32">
        <f t="shared" ref="AI4:AI9" si="2">+AH4+AF4</f>
        <v>0.4</v>
      </c>
      <c r="AJ4" s="92" t="s">
        <v>202</v>
      </c>
      <c r="AK4" s="89" t="s">
        <v>193</v>
      </c>
      <c r="AL4" s="40" t="s">
        <v>851</v>
      </c>
      <c r="AM4" s="89" t="s">
        <v>23</v>
      </c>
      <c r="AN4" s="92" t="s">
        <v>852</v>
      </c>
      <c r="AO4" s="92" t="s">
        <v>24</v>
      </c>
      <c r="AP4" s="92" t="s">
        <v>853</v>
      </c>
      <c r="AQ4" s="92" t="s">
        <v>854</v>
      </c>
      <c r="AR4" s="92" t="s">
        <v>206</v>
      </c>
      <c r="AS4" s="92" t="s">
        <v>855</v>
      </c>
      <c r="AT4" s="92" t="s">
        <v>208</v>
      </c>
      <c r="AU4" s="92">
        <f>+AA4*AI4</f>
        <v>0.4</v>
      </c>
      <c r="AV4" s="33">
        <f>+AA4-AU4</f>
        <v>0.6</v>
      </c>
      <c r="AW4" s="489" t="str">
        <f>+IF(C4="Corrupción","Moderado",IF(AV5&lt;=25%,"Bajo",IF(AV5&lt;=50%,"Moderado",IF(AV5&lt;=75%,"Alto",IF(AV5&gt;75%,"Extremo","")))))</f>
        <v>Moderado</v>
      </c>
      <c r="AX4" s="457" t="s">
        <v>56</v>
      </c>
      <c r="AY4" s="266">
        <v>1</v>
      </c>
      <c r="AZ4" s="42" t="s">
        <v>856</v>
      </c>
      <c r="BA4" s="89" t="s">
        <v>857</v>
      </c>
      <c r="BB4" s="39">
        <v>44562</v>
      </c>
      <c r="BC4" s="37">
        <v>44742</v>
      </c>
      <c r="BD4" s="36" t="s">
        <v>677</v>
      </c>
      <c r="BE4" s="136">
        <v>44620</v>
      </c>
      <c r="BF4" s="137" t="s">
        <v>858</v>
      </c>
      <c r="BG4" s="35">
        <v>44681</v>
      </c>
      <c r="BH4" s="137" t="s">
        <v>859</v>
      </c>
      <c r="BI4" s="137"/>
      <c r="BJ4" s="35">
        <v>44742</v>
      </c>
      <c r="BK4" s="165"/>
      <c r="BL4" s="165"/>
      <c r="BM4" s="35">
        <v>44804</v>
      </c>
      <c r="BN4" s="165"/>
      <c r="BO4" s="165"/>
      <c r="BP4" s="35">
        <v>44865</v>
      </c>
      <c r="BQ4" s="165"/>
      <c r="BR4" s="165"/>
      <c r="BS4" s="35">
        <v>44926</v>
      </c>
      <c r="BT4" s="165"/>
      <c r="BU4" s="267"/>
    </row>
    <row r="5" spans="1:73" ht="191.45" customHeight="1">
      <c r="A5" s="425"/>
      <c r="B5" s="426"/>
      <c r="C5" s="426"/>
      <c r="D5" s="426"/>
      <c r="E5" s="426"/>
      <c r="F5" s="427"/>
      <c r="G5" s="492"/>
      <c r="H5" s="426"/>
      <c r="I5" s="427"/>
      <c r="J5" s="426"/>
      <c r="K5" s="426"/>
      <c r="L5" s="462"/>
      <c r="M5" s="426"/>
      <c r="N5" s="426"/>
      <c r="O5" s="426"/>
      <c r="P5" s="426"/>
      <c r="Q5" s="426"/>
      <c r="R5" s="426"/>
      <c r="S5" s="461"/>
      <c r="T5" s="461"/>
      <c r="U5" s="461"/>
      <c r="V5" s="445"/>
      <c r="W5" s="441"/>
      <c r="X5" s="496"/>
      <c r="Y5" s="441"/>
      <c r="Z5" s="498"/>
      <c r="AA5" s="441"/>
      <c r="AB5" s="447"/>
      <c r="AC5" s="52" t="s">
        <v>860</v>
      </c>
      <c r="AD5" s="52" t="s">
        <v>861</v>
      </c>
      <c r="AE5" s="52" t="s">
        <v>54</v>
      </c>
      <c r="AF5" s="32">
        <f t="shared" si="0"/>
        <v>0.25</v>
      </c>
      <c r="AG5" s="92" t="s">
        <v>201</v>
      </c>
      <c r="AH5" s="32">
        <f t="shared" si="1"/>
        <v>0.15</v>
      </c>
      <c r="AI5" s="32">
        <f t="shared" si="2"/>
        <v>0.4</v>
      </c>
      <c r="AJ5" s="92" t="s">
        <v>202</v>
      </c>
      <c r="AK5" s="89" t="s">
        <v>193</v>
      </c>
      <c r="AL5" s="52" t="s">
        <v>862</v>
      </c>
      <c r="AM5" s="89" t="s">
        <v>23</v>
      </c>
      <c r="AN5" s="92" t="s">
        <v>863</v>
      </c>
      <c r="AO5" s="92" t="s">
        <v>24</v>
      </c>
      <c r="AP5" s="92" t="s">
        <v>75</v>
      </c>
      <c r="AQ5" s="92" t="s">
        <v>864</v>
      </c>
      <c r="AR5" s="92" t="s">
        <v>206</v>
      </c>
      <c r="AS5" s="92" t="s">
        <v>865</v>
      </c>
      <c r="AT5" s="92" t="s">
        <v>208</v>
      </c>
      <c r="AU5" s="92">
        <f>+AV4*AI5</f>
        <v>0.24</v>
      </c>
      <c r="AV5" s="33">
        <f>+AV4-AU5</f>
        <v>0.36</v>
      </c>
      <c r="AW5" s="489"/>
      <c r="AX5" s="457"/>
      <c r="AY5" s="272">
        <v>2</v>
      </c>
      <c r="AZ5" s="42" t="s">
        <v>866</v>
      </c>
      <c r="BA5" s="208" t="s">
        <v>857</v>
      </c>
      <c r="BB5" s="39">
        <v>44562</v>
      </c>
      <c r="BC5" s="37">
        <v>44742</v>
      </c>
      <c r="BD5" s="212" t="s">
        <v>549</v>
      </c>
      <c r="BE5" s="136">
        <v>44620</v>
      </c>
      <c r="BF5" s="137" t="s">
        <v>867</v>
      </c>
      <c r="BG5" s="35">
        <v>44681</v>
      </c>
      <c r="BH5" s="137" t="s">
        <v>868</v>
      </c>
      <c r="BI5" s="137"/>
      <c r="BJ5" s="35">
        <v>44742</v>
      </c>
      <c r="BK5" s="165"/>
      <c r="BL5" s="165"/>
      <c r="BM5" s="35">
        <v>44804</v>
      </c>
      <c r="BN5" s="165"/>
      <c r="BO5" s="165"/>
      <c r="BP5" s="35">
        <v>44865</v>
      </c>
      <c r="BQ5" s="165"/>
      <c r="BR5" s="165"/>
      <c r="BS5" s="35">
        <v>44926</v>
      </c>
      <c r="BT5" s="165"/>
      <c r="BU5" s="267"/>
    </row>
    <row r="6" spans="1:73" ht="51.95">
      <c r="A6" s="425" t="s">
        <v>193</v>
      </c>
      <c r="B6" s="426" t="s">
        <v>59</v>
      </c>
      <c r="C6" s="426" t="s">
        <v>89</v>
      </c>
      <c r="D6" s="426" t="s">
        <v>17</v>
      </c>
      <c r="E6" s="426" t="s">
        <v>64</v>
      </c>
      <c r="F6" s="507" t="s">
        <v>869</v>
      </c>
      <c r="G6" s="492" t="s">
        <v>870</v>
      </c>
      <c r="H6" s="492" t="s">
        <v>871</v>
      </c>
      <c r="I6" s="507" t="s">
        <v>872</v>
      </c>
      <c r="J6" s="426" t="s">
        <v>32</v>
      </c>
      <c r="K6" s="426">
        <v>180</v>
      </c>
      <c r="L6" s="462">
        <f>IF(J6="Diaria",+(K6/360),IF(J6="Mensual",+(K6/12),IF(J6="Bimestral",+(K6/6),IF(J6="Trimestral",+(K6/4),IF(J6="Semestral",+(K6/2),IF(J6="Anual",+(K6/1),""))))))</f>
        <v>0.5</v>
      </c>
      <c r="M6" s="426" t="s">
        <v>83</v>
      </c>
      <c r="N6" s="426">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426" t="s">
        <v>404</v>
      </c>
      <c r="P6" s="426">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0.8</v>
      </c>
      <c r="Q6" s="426" t="s">
        <v>70</v>
      </c>
      <c r="R6" s="426">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461" t="s">
        <v>57</v>
      </c>
      <c r="T6" s="461" t="s">
        <v>70</v>
      </c>
      <c r="U6" s="461">
        <f>+MAX(N6,P6,R6)</f>
        <v>1</v>
      </c>
      <c r="V6" s="488" t="str">
        <f>IF(L6&lt;=20%,"Muy baja",IF(L6&lt;=40%,"Baja",IF(L6&lt;=60%,"Media",IF(L6&lt;=80%,"Alta",IF(L6&lt;=100%,"Muy alta",IF(L6&gt;=100%,"Muy alta",""))))))</f>
        <v>Media</v>
      </c>
      <c r="W6" s="441">
        <f>+IFERROR(VLOOKUP(V6,Fórmula!$F$1:$G$6,2,FALSE),"")</f>
        <v>0.6</v>
      </c>
      <c r="X6" s="496" t="str">
        <f>IF(U6=20%,"Leve",IF(U6=40%,"Menor",IF(U6=60%,"Moderado",IF(U6=80%,"Mayor",IF(U6=100%,"Catastrófico","")))))</f>
        <v>Catastrófico</v>
      </c>
      <c r="Y6" s="441">
        <f>+IFERROR(VLOOKUP(X6,Fórmula!$H$1:$I$6,2,FALSE),"")</f>
        <v>1</v>
      </c>
      <c r="Z6" s="498" t="str">
        <f>+IFERROR(VLOOKUP(V6&amp;X6,Fórmula!$C$2:$D$26,2,FALSE),"")</f>
        <v>Extremo</v>
      </c>
      <c r="AA6" s="441">
        <f>IF(Z6="Bajo",25%,IF(Z6="Moderado",50%,IF(Z6="Alto",75%,IF(Z6="Extremo",100%,""))))</f>
        <v>1</v>
      </c>
      <c r="AB6" s="447" t="s">
        <v>873</v>
      </c>
      <c r="AC6" s="52" t="s">
        <v>874</v>
      </c>
      <c r="AD6" s="52" t="s">
        <v>875</v>
      </c>
      <c r="AE6" s="52" t="s">
        <v>54</v>
      </c>
      <c r="AF6" s="32">
        <f t="shared" si="0"/>
        <v>0.25</v>
      </c>
      <c r="AG6" s="92" t="s">
        <v>201</v>
      </c>
      <c r="AH6" s="32">
        <f t="shared" si="1"/>
        <v>0.15</v>
      </c>
      <c r="AI6" s="32">
        <f t="shared" si="2"/>
        <v>0.4</v>
      </c>
      <c r="AJ6" s="92" t="s">
        <v>202</v>
      </c>
      <c r="AK6" s="89" t="s">
        <v>193</v>
      </c>
      <c r="AL6" s="52" t="s">
        <v>467</v>
      </c>
      <c r="AM6" s="89" t="s">
        <v>23</v>
      </c>
      <c r="AN6" s="92" t="s">
        <v>876</v>
      </c>
      <c r="AO6" s="92" t="s">
        <v>24</v>
      </c>
      <c r="AP6" s="92" t="s">
        <v>63</v>
      </c>
      <c r="AQ6" s="92" t="s">
        <v>877</v>
      </c>
      <c r="AR6" s="92" t="s">
        <v>206</v>
      </c>
      <c r="AS6" s="92" t="s">
        <v>482</v>
      </c>
      <c r="AT6" s="92" t="s">
        <v>208</v>
      </c>
      <c r="AU6" s="92">
        <f>+AA6*AI6</f>
        <v>0.4</v>
      </c>
      <c r="AV6" s="33">
        <f>+AA6-AU6</f>
        <v>0.6</v>
      </c>
      <c r="AW6" s="489" t="str">
        <f>+IF(C6="Corrupción","Moderado",IF(AV7&lt;=25%,"Bajo",IF(AV7&lt;=50%,"Moderado",IF(AV7&lt;=75%,"Alto",IF(AV7&gt;75%,"Extremo","")))))</f>
        <v>Moderado</v>
      </c>
      <c r="AX6" s="457" t="s">
        <v>56</v>
      </c>
      <c r="AY6" s="266">
        <v>1</v>
      </c>
      <c r="AZ6" s="82" t="s">
        <v>878</v>
      </c>
      <c r="BA6" s="89" t="s">
        <v>482</v>
      </c>
      <c r="BB6" s="39">
        <v>44562</v>
      </c>
      <c r="BC6" s="37">
        <v>44926</v>
      </c>
      <c r="BD6" s="36" t="s">
        <v>879</v>
      </c>
      <c r="BE6" s="136">
        <v>44620</v>
      </c>
      <c r="BF6" s="137"/>
      <c r="BG6" s="35">
        <v>44681</v>
      </c>
      <c r="BH6" s="174" t="s">
        <v>880</v>
      </c>
      <c r="BI6" s="138"/>
      <c r="BJ6" s="35">
        <v>44742</v>
      </c>
      <c r="BK6" s="138"/>
      <c r="BL6" s="138"/>
      <c r="BM6" s="35">
        <v>44804</v>
      </c>
      <c r="BN6" s="138"/>
      <c r="BO6" s="138"/>
      <c r="BP6" s="35">
        <v>44865</v>
      </c>
      <c r="BQ6" s="138"/>
      <c r="BR6" s="138"/>
      <c r="BS6" s="35">
        <v>44926</v>
      </c>
      <c r="BT6" s="138"/>
      <c r="BU6" s="267"/>
    </row>
    <row r="7" spans="1:73" ht="409.5">
      <c r="A7" s="425"/>
      <c r="B7" s="426"/>
      <c r="C7" s="426"/>
      <c r="D7" s="426"/>
      <c r="E7" s="426"/>
      <c r="F7" s="507"/>
      <c r="G7" s="492"/>
      <c r="H7" s="492"/>
      <c r="I7" s="507"/>
      <c r="J7" s="426"/>
      <c r="K7" s="426"/>
      <c r="L7" s="462"/>
      <c r="M7" s="426"/>
      <c r="N7" s="426"/>
      <c r="O7" s="426"/>
      <c r="P7" s="426"/>
      <c r="Q7" s="426"/>
      <c r="R7" s="426"/>
      <c r="S7" s="461"/>
      <c r="T7" s="461"/>
      <c r="U7" s="461"/>
      <c r="V7" s="488"/>
      <c r="W7" s="441"/>
      <c r="X7" s="496"/>
      <c r="Y7" s="441"/>
      <c r="Z7" s="498"/>
      <c r="AA7" s="441"/>
      <c r="AB7" s="447"/>
      <c r="AC7" s="52" t="s">
        <v>881</v>
      </c>
      <c r="AD7" s="52" t="s">
        <v>882</v>
      </c>
      <c r="AE7" s="52" t="s">
        <v>54</v>
      </c>
      <c r="AF7" s="32">
        <f t="shared" si="0"/>
        <v>0.25</v>
      </c>
      <c r="AG7" s="92" t="s">
        <v>201</v>
      </c>
      <c r="AH7" s="32">
        <f t="shared" si="1"/>
        <v>0.15</v>
      </c>
      <c r="AI7" s="32">
        <f t="shared" si="2"/>
        <v>0.4</v>
      </c>
      <c r="AJ7" s="92" t="s">
        <v>202</v>
      </c>
      <c r="AK7" s="89" t="s">
        <v>193</v>
      </c>
      <c r="AL7" s="40" t="s">
        <v>883</v>
      </c>
      <c r="AM7" s="89" t="s">
        <v>23</v>
      </c>
      <c r="AN7" s="92" t="s">
        <v>884</v>
      </c>
      <c r="AO7" s="92" t="s">
        <v>24</v>
      </c>
      <c r="AP7" s="92" t="s">
        <v>96</v>
      </c>
      <c r="AQ7" s="92" t="s">
        <v>885</v>
      </c>
      <c r="AR7" s="92" t="s">
        <v>206</v>
      </c>
      <c r="AS7" s="92" t="s">
        <v>886</v>
      </c>
      <c r="AT7" s="92" t="s">
        <v>208</v>
      </c>
      <c r="AU7" s="92">
        <f>+AV6*AI7</f>
        <v>0.24</v>
      </c>
      <c r="AV7" s="33">
        <f>+AV6-AU7</f>
        <v>0.36</v>
      </c>
      <c r="AW7" s="489"/>
      <c r="AX7" s="457"/>
      <c r="AY7" s="272">
        <v>2</v>
      </c>
      <c r="AZ7" s="34" t="s">
        <v>887</v>
      </c>
      <c r="BA7" s="89" t="s">
        <v>886</v>
      </c>
      <c r="BB7" s="39">
        <v>44562</v>
      </c>
      <c r="BC7" s="37">
        <v>44926</v>
      </c>
      <c r="BD7" s="212" t="s">
        <v>888</v>
      </c>
      <c r="BE7" s="136">
        <v>44620</v>
      </c>
      <c r="BF7" s="137" t="s">
        <v>889</v>
      </c>
      <c r="BG7" s="35">
        <v>44681</v>
      </c>
      <c r="BH7" s="137" t="s">
        <v>890</v>
      </c>
      <c r="BI7" s="174" t="s">
        <v>424</v>
      </c>
      <c r="BJ7" s="35">
        <v>44742</v>
      </c>
      <c r="BK7" s="174" t="s">
        <v>891</v>
      </c>
      <c r="BL7" s="378" t="s">
        <v>424</v>
      </c>
      <c r="BM7" s="35">
        <v>44804</v>
      </c>
      <c r="BN7" s="174" t="s">
        <v>892</v>
      </c>
      <c r="BO7" s="378" t="s">
        <v>424</v>
      </c>
      <c r="BP7" s="35">
        <v>44865</v>
      </c>
      <c r="BQ7" s="174" t="s">
        <v>893</v>
      </c>
      <c r="BR7" s="378" t="s">
        <v>424</v>
      </c>
      <c r="BS7" s="35">
        <v>44926</v>
      </c>
      <c r="BT7" s="137"/>
      <c r="BU7" s="378" t="s">
        <v>424</v>
      </c>
    </row>
    <row r="8" spans="1:73" ht="127.9" customHeight="1">
      <c r="A8" s="425" t="s">
        <v>193</v>
      </c>
      <c r="B8" s="426" t="s">
        <v>59</v>
      </c>
      <c r="C8" s="426" t="s">
        <v>104</v>
      </c>
      <c r="D8" s="426" t="s">
        <v>76</v>
      </c>
      <c r="E8" s="426" t="s">
        <v>97</v>
      </c>
      <c r="F8" s="507" t="s">
        <v>894</v>
      </c>
      <c r="G8" s="492" t="s">
        <v>895</v>
      </c>
      <c r="H8" s="492" t="s">
        <v>896</v>
      </c>
      <c r="I8" s="507" t="s">
        <v>872</v>
      </c>
      <c r="J8" s="426" t="s">
        <v>86</v>
      </c>
      <c r="K8" s="426">
        <v>0</v>
      </c>
      <c r="L8" s="462">
        <f>IF(J8="Diaria",+(K8/360),IF(J8="Mensual",+(K8/12),IF(J8="Bimestral",+(K8/6),IF(J8="Trimestral",+(K8/4),IF(J8="Semestral",+(K8/2),IF(J8="Anual",+(K8/1),""))))))</f>
        <v>0</v>
      </c>
      <c r="M8" s="426" t="s">
        <v>45</v>
      </c>
      <c r="N8" s="426">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426" t="s">
        <v>73</v>
      </c>
      <c r="P8" s="426">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sistenido a nivel país",100%,IF(O8="NA",0%,""))))))</f>
        <v>0.8</v>
      </c>
      <c r="Q8" s="426" t="s">
        <v>70</v>
      </c>
      <c r="R8" s="426">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61" t="s">
        <v>57</v>
      </c>
      <c r="T8" s="461" t="s">
        <v>70</v>
      </c>
      <c r="U8" s="461">
        <f>+MAX(N8,P8,R8)</f>
        <v>0.8</v>
      </c>
      <c r="V8" s="445" t="str">
        <f>IF(L8&lt;=20%,"Muy baja",IF(L8&lt;=40%,"Baja",IF(L8&lt;=60%,"Media",IF(L8&lt;=80%,"Alta",IF(L8&lt;=100%,"Muy alta",IF(L8&gt;=100%,"Muy alta",""))))))</f>
        <v>Muy baja</v>
      </c>
      <c r="W8" s="441">
        <f>+IFERROR(VLOOKUP(V8,Fórmula!$F$1:$G$6,2,FALSE),"")</f>
        <v>0.2</v>
      </c>
      <c r="X8" s="444" t="str">
        <f>IF(U8=20%,"Leve",IF(U8=40%,"Menor",IF(U8=60%,"Moderado",IF(U8=80%,"Mayor",IF(U8=100%,"Catastrófico","")))))</f>
        <v>Mayor</v>
      </c>
      <c r="Y8" s="441">
        <f>+IFERROR(VLOOKUP(X8,Fórmula!$H$1:$I$6,2,FALSE),"")</f>
        <v>0.8</v>
      </c>
      <c r="Z8" s="446" t="str">
        <f>+IFERROR(VLOOKUP(V8&amp;X8,Fórmula!$C$2:$D$26,2,FALSE),"")</f>
        <v>Alto</v>
      </c>
      <c r="AA8" s="441">
        <f>IF(Z8="Bajo",25%,IF(Z8="Moderado",50%,IF(Z8="Alto",75%,IF(Z8="Extremo",100%,""))))</f>
        <v>0.75</v>
      </c>
      <c r="AB8" s="447" t="s">
        <v>897</v>
      </c>
      <c r="AC8" s="52" t="s">
        <v>898</v>
      </c>
      <c r="AD8" s="52" t="s">
        <v>899</v>
      </c>
      <c r="AE8" s="52" t="s">
        <v>54</v>
      </c>
      <c r="AF8" s="32">
        <f t="shared" si="0"/>
        <v>0.25</v>
      </c>
      <c r="AG8" s="92" t="s">
        <v>201</v>
      </c>
      <c r="AH8" s="32">
        <f t="shared" si="1"/>
        <v>0.15</v>
      </c>
      <c r="AI8" s="32">
        <f t="shared" si="2"/>
        <v>0.4</v>
      </c>
      <c r="AJ8" s="92" t="s">
        <v>202</v>
      </c>
      <c r="AK8" s="89" t="s">
        <v>193</v>
      </c>
      <c r="AL8" s="52" t="s">
        <v>900</v>
      </c>
      <c r="AM8" s="89" t="s">
        <v>23</v>
      </c>
      <c r="AN8" s="92" t="s">
        <v>852</v>
      </c>
      <c r="AO8" s="92" t="s">
        <v>24</v>
      </c>
      <c r="AP8" s="92" t="s">
        <v>86</v>
      </c>
      <c r="AQ8" s="92" t="s">
        <v>901</v>
      </c>
      <c r="AR8" s="92" t="s">
        <v>206</v>
      </c>
      <c r="AS8" s="92" t="s">
        <v>902</v>
      </c>
      <c r="AT8" s="92" t="s">
        <v>208</v>
      </c>
      <c r="AU8" s="92">
        <f>+AA8*AI8</f>
        <v>0.30000000000000004</v>
      </c>
      <c r="AV8" s="33">
        <f>+AA8-AU8</f>
        <v>0.44999999999999996</v>
      </c>
      <c r="AW8" s="489" t="str">
        <f>+IF(C8="Corrupción","Moderado",IF(AV9&lt;=25%,"Bajo",IF(AV9&lt;=50%,"Moderado",IF(AV9&lt;=75%,"Alto",IF(AV9&gt;75%,"Extremo","")))))</f>
        <v>Moderado</v>
      </c>
      <c r="AX8" s="457" t="s">
        <v>56</v>
      </c>
      <c r="AY8" s="266">
        <v>1</v>
      </c>
      <c r="AZ8" s="82" t="s">
        <v>903</v>
      </c>
      <c r="BA8" s="89" t="s">
        <v>902</v>
      </c>
      <c r="BB8" s="39">
        <v>44562</v>
      </c>
      <c r="BC8" s="37">
        <v>44926</v>
      </c>
      <c r="BD8" s="36" t="s">
        <v>904</v>
      </c>
      <c r="BE8" s="136">
        <v>44620</v>
      </c>
      <c r="BF8" s="137" t="s">
        <v>905</v>
      </c>
      <c r="BG8" s="35">
        <v>44681</v>
      </c>
      <c r="BH8" s="174" t="s">
        <v>906</v>
      </c>
      <c r="BI8" s="147"/>
      <c r="BJ8" s="35">
        <v>44742</v>
      </c>
      <c r="BK8" s="147"/>
      <c r="BL8" s="147"/>
      <c r="BM8" s="35">
        <v>44804</v>
      </c>
      <c r="BN8" s="147"/>
      <c r="BO8" s="147"/>
      <c r="BP8" s="35">
        <v>44865</v>
      </c>
      <c r="BQ8" s="147"/>
      <c r="BR8" s="147"/>
      <c r="BS8" s="35">
        <v>44926</v>
      </c>
      <c r="BT8" s="147"/>
      <c r="BU8" s="267"/>
    </row>
    <row r="9" spans="1:73" ht="106.15" customHeight="1" thickBot="1">
      <c r="A9" s="422"/>
      <c r="B9" s="418"/>
      <c r="C9" s="418"/>
      <c r="D9" s="418"/>
      <c r="E9" s="418"/>
      <c r="F9" s="508"/>
      <c r="G9" s="495"/>
      <c r="H9" s="495"/>
      <c r="I9" s="508"/>
      <c r="J9" s="418"/>
      <c r="K9" s="418"/>
      <c r="L9" s="420"/>
      <c r="M9" s="418"/>
      <c r="N9" s="418"/>
      <c r="O9" s="418"/>
      <c r="P9" s="418"/>
      <c r="Q9" s="418"/>
      <c r="R9" s="418"/>
      <c r="S9" s="408"/>
      <c r="T9" s="408"/>
      <c r="U9" s="408"/>
      <c r="V9" s="443"/>
      <c r="W9" s="412"/>
      <c r="X9" s="410"/>
      <c r="Y9" s="412"/>
      <c r="Z9" s="416"/>
      <c r="AA9" s="412"/>
      <c r="AB9" s="402"/>
      <c r="AC9" s="29" t="s">
        <v>907</v>
      </c>
      <c r="AD9" s="29" t="s">
        <v>908</v>
      </c>
      <c r="AE9" s="29" t="s">
        <v>54</v>
      </c>
      <c r="AF9" s="38">
        <f t="shared" si="0"/>
        <v>0.25</v>
      </c>
      <c r="AG9" s="93" t="s">
        <v>201</v>
      </c>
      <c r="AH9" s="38">
        <f t="shared" si="1"/>
        <v>0.15</v>
      </c>
      <c r="AI9" s="38">
        <f t="shared" si="2"/>
        <v>0.4</v>
      </c>
      <c r="AJ9" s="93" t="s">
        <v>202</v>
      </c>
      <c r="AK9" s="90" t="s">
        <v>241</v>
      </c>
      <c r="AL9" s="44"/>
      <c r="AM9" s="90" t="s">
        <v>23</v>
      </c>
      <c r="AN9" s="93" t="s">
        <v>852</v>
      </c>
      <c r="AO9" s="93" t="s">
        <v>24</v>
      </c>
      <c r="AP9" s="93" t="s">
        <v>86</v>
      </c>
      <c r="AQ9" s="93" t="s">
        <v>885</v>
      </c>
      <c r="AR9" s="93" t="s">
        <v>206</v>
      </c>
      <c r="AS9" s="93" t="s">
        <v>482</v>
      </c>
      <c r="AT9" s="93" t="s">
        <v>208</v>
      </c>
      <c r="AU9" s="93">
        <f>+AV8*AI9</f>
        <v>0.18</v>
      </c>
      <c r="AV9" s="104">
        <f>+AV8-AU9</f>
        <v>0.26999999999999996</v>
      </c>
      <c r="AW9" s="404"/>
      <c r="AX9" s="406"/>
      <c r="AY9" s="273">
        <v>2</v>
      </c>
      <c r="AZ9" s="14" t="s">
        <v>909</v>
      </c>
      <c r="BA9" s="90" t="s">
        <v>482</v>
      </c>
      <c r="BB9" s="43">
        <v>44562</v>
      </c>
      <c r="BC9" s="15">
        <v>44926</v>
      </c>
      <c r="BD9" s="215" t="s">
        <v>910</v>
      </c>
      <c r="BE9" s="219">
        <v>44620</v>
      </c>
      <c r="BF9" s="220" t="s">
        <v>911</v>
      </c>
      <c r="BG9" s="221">
        <v>44681</v>
      </c>
      <c r="BH9" s="287" t="s">
        <v>912</v>
      </c>
      <c r="BI9" s="220"/>
      <c r="BJ9" s="221">
        <v>44742</v>
      </c>
      <c r="BK9" s="221"/>
      <c r="BL9" s="221"/>
      <c r="BM9" s="221">
        <v>44804</v>
      </c>
      <c r="BN9" s="221"/>
      <c r="BO9" s="221"/>
      <c r="BP9" s="221">
        <v>44865</v>
      </c>
      <c r="BQ9" s="221"/>
      <c r="BR9" s="221"/>
      <c r="BS9" s="221">
        <v>44926</v>
      </c>
      <c r="BT9" s="221"/>
      <c r="BU9" s="269"/>
    </row>
    <row r="10" spans="1:73">
      <c r="W10" s="21"/>
      <c r="Y10" s="21"/>
      <c r="AF10" s="21"/>
      <c r="AG10" s="21"/>
      <c r="AH10" s="21"/>
      <c r="AI10" s="21"/>
      <c r="AV10" s="24"/>
    </row>
    <row r="11" spans="1:73">
      <c r="W11" s="21"/>
      <c r="Y11" s="21"/>
      <c r="AF11" s="21"/>
      <c r="AG11" s="21"/>
      <c r="AH11" s="21"/>
      <c r="AI11" s="21"/>
      <c r="AV11" s="24"/>
    </row>
    <row r="12" spans="1:73">
      <c r="W12" s="21"/>
      <c r="Y12" s="21"/>
      <c r="AF12" s="21"/>
      <c r="AG12" s="21"/>
      <c r="AH12" s="21"/>
      <c r="AI12" s="21"/>
      <c r="AV12" s="24"/>
    </row>
    <row r="13" spans="1:73">
      <c r="W13" s="21"/>
      <c r="Y13" s="21"/>
      <c r="AF13" s="21"/>
      <c r="AG13" s="21"/>
      <c r="AH13" s="21"/>
      <c r="AI13" s="21"/>
      <c r="AV13" s="24"/>
    </row>
    <row r="14" spans="1:73">
      <c r="W14" s="21"/>
      <c r="Y14" s="21"/>
      <c r="AF14" s="21"/>
      <c r="AG14" s="21"/>
      <c r="AH14" s="21"/>
      <c r="AI14" s="21"/>
      <c r="AV14" s="24"/>
    </row>
    <row r="15" spans="1:73">
      <c r="W15" s="21"/>
      <c r="Y15" s="21"/>
      <c r="AF15" s="21"/>
      <c r="AG15" s="21"/>
      <c r="AH15" s="21"/>
      <c r="AI15" s="21"/>
      <c r="AV15" s="24"/>
    </row>
    <row r="16" spans="1:73">
      <c r="W16" s="21"/>
      <c r="Y16" s="21"/>
      <c r="AF16" s="21"/>
      <c r="AG16" s="21"/>
      <c r="AH16" s="21"/>
      <c r="AI16" s="21"/>
      <c r="AV16" s="24"/>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sheetData>
  <sheetProtection formatCells="0" formatColumns="0" formatRows="0"/>
  <mergeCells count="113">
    <mergeCell ref="AW4:AW5"/>
    <mergeCell ref="AX4:AX5"/>
    <mergeCell ref="V4:V5"/>
    <mergeCell ref="W4:W5"/>
    <mergeCell ref="X4:X5"/>
    <mergeCell ref="Y4:Y5"/>
    <mergeCell ref="Z4:Z5"/>
    <mergeCell ref="AA4:AA5"/>
    <mergeCell ref="AI2:AI3"/>
    <mergeCell ref="AJ2:AT2"/>
    <mergeCell ref="U1:AB2"/>
    <mergeCell ref="AC1:AT1"/>
    <mergeCell ref="AV1:AX1"/>
    <mergeCell ref="AC2:AC3"/>
    <mergeCell ref="AD2:AD3"/>
    <mergeCell ref="T4:T5"/>
    <mergeCell ref="Q4:Q5"/>
    <mergeCell ref="R4:R5"/>
    <mergeCell ref="S4:S5"/>
    <mergeCell ref="AB4:AB5"/>
    <mergeCell ref="U4:U5"/>
    <mergeCell ref="A4:A5"/>
    <mergeCell ref="B4:B5"/>
    <mergeCell ref="C4:C5"/>
    <mergeCell ref="D4:D5"/>
    <mergeCell ref="E4:E5"/>
    <mergeCell ref="F4:F5"/>
    <mergeCell ref="M4:M5"/>
    <mergeCell ref="N4:N5"/>
    <mergeCell ref="O4:O5"/>
    <mergeCell ref="P4:P5"/>
    <mergeCell ref="J4:J5"/>
    <mergeCell ref="K4:K5"/>
    <mergeCell ref="L4:L5"/>
    <mergeCell ref="G4:G5"/>
    <mergeCell ref="H4:H5"/>
    <mergeCell ref="I4:I5"/>
    <mergeCell ref="G3:H3"/>
    <mergeCell ref="AK3:AL3"/>
    <mergeCell ref="AM3:AN3"/>
    <mergeCell ref="AO3:AP3"/>
    <mergeCell ref="AR3:AS3"/>
    <mergeCell ref="A1:T2"/>
    <mergeCell ref="BD2:BD3"/>
    <mergeCell ref="AU2:AW3"/>
    <mergeCell ref="AX2:AX3"/>
    <mergeCell ref="AY2:AZ3"/>
    <mergeCell ref="BA2:BA3"/>
    <mergeCell ref="BB2:BB3"/>
    <mergeCell ref="BC2:BC3"/>
    <mergeCell ref="AE2:AH2"/>
    <mergeCell ref="AY1:BU1"/>
    <mergeCell ref="BE2:BU2"/>
    <mergeCell ref="A6:A7"/>
    <mergeCell ref="B6:B7"/>
    <mergeCell ref="C6:C7"/>
    <mergeCell ref="D6:D7"/>
    <mergeCell ref="E6:E7"/>
    <mergeCell ref="F6:F7"/>
    <mergeCell ref="Y6:Y7"/>
    <mergeCell ref="Z6:Z7"/>
    <mergeCell ref="AA6:AA7"/>
    <mergeCell ref="V6:V7"/>
    <mergeCell ref="W6:W7"/>
    <mergeCell ref="X6:X7"/>
    <mergeCell ref="J6:J7"/>
    <mergeCell ref="K6:K7"/>
    <mergeCell ref="L6:L7"/>
    <mergeCell ref="M6:M7"/>
    <mergeCell ref="N6:N7"/>
    <mergeCell ref="O6:O7"/>
    <mergeCell ref="P6:P7"/>
    <mergeCell ref="Q6:Q7"/>
    <mergeCell ref="AX6:AX7"/>
    <mergeCell ref="G6:G7"/>
    <mergeCell ref="H6:H7"/>
    <mergeCell ref="I6:I7"/>
    <mergeCell ref="S6:S7"/>
    <mergeCell ref="T6:T7"/>
    <mergeCell ref="AW6:AW7"/>
    <mergeCell ref="R6:R7"/>
    <mergeCell ref="U6:U7"/>
    <mergeCell ref="AB6:AB7"/>
    <mergeCell ref="F8:F9"/>
    <mergeCell ref="G8:G9"/>
    <mergeCell ref="H8:H9"/>
    <mergeCell ref="I8:I9"/>
    <mergeCell ref="J8:J9"/>
    <mergeCell ref="A8:A9"/>
    <mergeCell ref="B8:B9"/>
    <mergeCell ref="C8:C9"/>
    <mergeCell ref="D8:D9"/>
    <mergeCell ref="E8:E9"/>
    <mergeCell ref="P8:P9"/>
    <mergeCell ref="Q8:Q9"/>
    <mergeCell ref="R8:R9"/>
    <mergeCell ref="S8:S9"/>
    <mergeCell ref="T8:T9"/>
    <mergeCell ref="K8:K9"/>
    <mergeCell ref="L8:L9"/>
    <mergeCell ref="M8:M9"/>
    <mergeCell ref="N8:N9"/>
    <mergeCell ref="O8:O9"/>
    <mergeCell ref="Z8:Z9"/>
    <mergeCell ref="AA8:AA9"/>
    <mergeCell ref="AB8:AB9"/>
    <mergeCell ref="AW8:AW9"/>
    <mergeCell ref="AX8:AX9"/>
    <mergeCell ref="U8:U9"/>
    <mergeCell ref="V8:V9"/>
    <mergeCell ref="W8:W9"/>
    <mergeCell ref="X8:X9"/>
    <mergeCell ref="Y8:Y9"/>
  </mergeCells>
  <conditionalFormatting sqref="AJ4:AK5">
    <cfRule type="containsText" dxfId="2152" priority="1079" operator="containsText" text="BAJA">
      <formula>NOT(ISERROR(SEARCH("BAJA",AJ4)))</formula>
    </cfRule>
    <cfRule type="containsText" dxfId="2151" priority="1080" operator="containsText" text="MEDIA">
      <formula>NOT(ISERROR(SEARCH("MEDIA",AJ4)))</formula>
    </cfRule>
    <cfRule type="containsText" dxfId="2150" priority="1081" operator="containsText" text="ALTA">
      <formula>NOT(ISERROR(SEARCH("ALTA",AJ4)))</formula>
    </cfRule>
  </conditionalFormatting>
  <conditionalFormatting sqref="AU4:AV4">
    <cfRule type="cellIs" dxfId="2149" priority="1019" operator="greaterThan">
      <formula>75%</formula>
    </cfRule>
    <cfRule type="cellIs" dxfId="2148" priority="1020" operator="between">
      <formula>51%</formula>
      <formula>75%</formula>
    </cfRule>
    <cfRule type="cellIs" dxfId="2147" priority="1021" operator="between">
      <formula>26%</formula>
      <formula>50%</formula>
    </cfRule>
    <cfRule type="cellIs" dxfId="2146" priority="1022" operator="between">
      <formula>0%</formula>
      <formula>25%</formula>
    </cfRule>
    <cfRule type="containsText" dxfId="2145" priority="1082" operator="containsText" text="BAJA">
      <formula>NOT(ISERROR(SEARCH("BAJA",AU4)))</formula>
    </cfRule>
    <cfRule type="containsText" dxfId="2144" priority="1083" operator="containsText" text="MEDIA">
      <formula>NOT(ISERROR(SEARCH("MEDIA",AU4)))</formula>
    </cfRule>
    <cfRule type="containsText" dxfId="2143" priority="1084" operator="containsText" text="ALTA">
      <formula>NOT(ISERROR(SEARCH("ALTA",AU4)))</formula>
    </cfRule>
  </conditionalFormatting>
  <conditionalFormatting sqref="AU5">
    <cfRule type="containsText" dxfId="2142" priority="1023" operator="containsText" text="BAJA">
      <formula>NOT(ISERROR(SEARCH("BAJA",AU5)))</formula>
    </cfRule>
    <cfRule type="containsText" dxfId="2141" priority="1024" operator="containsText" text="MEDIA">
      <formula>NOT(ISERROR(SEARCH("MEDIA",AU5)))</formula>
    </cfRule>
    <cfRule type="containsText" dxfId="2140" priority="1025" operator="containsText" text="ALTA">
      <formula>NOT(ISERROR(SEARCH("ALTA",AU5)))</formula>
    </cfRule>
  </conditionalFormatting>
  <conditionalFormatting sqref="AV5">
    <cfRule type="cellIs" dxfId="2139" priority="1012" operator="greaterThan">
      <formula>75%</formula>
    </cfRule>
    <cfRule type="cellIs" dxfId="2138" priority="1013" operator="between">
      <formula>51%</formula>
      <formula>75%</formula>
    </cfRule>
    <cfRule type="cellIs" dxfId="2137" priority="1014" operator="between">
      <formula>26%</formula>
      <formula>50%</formula>
    </cfRule>
    <cfRule type="cellIs" dxfId="2136" priority="1015" operator="between">
      <formula>0%</formula>
      <formula>25%</formula>
    </cfRule>
    <cfRule type="containsText" dxfId="2135" priority="1016" operator="containsText" text="BAJA">
      <formula>NOT(ISERROR(SEARCH("BAJA",AV5)))</formula>
    </cfRule>
    <cfRule type="containsText" dxfId="2134" priority="1017" operator="containsText" text="MEDIA">
      <formula>NOT(ISERROR(SEARCH("MEDIA",AV5)))</formula>
    </cfRule>
    <cfRule type="containsText" dxfId="2133" priority="1018" operator="containsText" text="ALTA">
      <formula>NOT(ISERROR(SEARCH("ALTA",AV5)))</formula>
    </cfRule>
  </conditionalFormatting>
  <conditionalFormatting sqref="AN5">
    <cfRule type="containsText" dxfId="2132" priority="1003" operator="containsText" text="BAJA">
      <formula>NOT(ISERROR(SEARCH("BAJA",AN5)))</formula>
    </cfRule>
    <cfRule type="containsText" dxfId="2131" priority="1004" operator="containsText" text="MEDIA">
      <formula>NOT(ISERROR(SEARCH("MEDIA",AN5)))</formula>
    </cfRule>
    <cfRule type="containsText" dxfId="2130" priority="1005" operator="containsText" text="ALTA">
      <formula>NOT(ISERROR(SEARCH("ALTA",AN5)))</formula>
    </cfRule>
  </conditionalFormatting>
  <conditionalFormatting sqref="AS4:AS5">
    <cfRule type="containsText" dxfId="2129" priority="306" operator="containsText" text="BAJA">
      <formula>NOT(ISERROR(SEARCH("BAJA",AS4)))</formula>
    </cfRule>
    <cfRule type="containsText" dxfId="2128" priority="307" operator="containsText" text="MEDIA">
      <formula>NOT(ISERROR(SEARCH("MEDIA",AS4)))</formula>
    </cfRule>
    <cfRule type="containsText" dxfId="2127" priority="308" operator="containsText" text="ALTA">
      <formula>NOT(ISERROR(SEARCH("ALTA",AS4)))</formula>
    </cfRule>
  </conditionalFormatting>
  <conditionalFormatting sqref="AJ6:AK7">
    <cfRule type="containsText" dxfId="2126" priority="300" operator="containsText" text="BAJA">
      <formula>NOT(ISERROR(SEARCH("BAJA",AJ6)))</formula>
    </cfRule>
    <cfRule type="containsText" dxfId="2125" priority="301" operator="containsText" text="MEDIA">
      <formula>NOT(ISERROR(SEARCH("MEDIA",AJ6)))</formula>
    </cfRule>
    <cfRule type="containsText" dxfId="2124" priority="302" operator="containsText" text="ALTA">
      <formula>NOT(ISERROR(SEARCH("ALTA",AJ6)))</formula>
    </cfRule>
  </conditionalFormatting>
  <conditionalFormatting sqref="AU6:AV6">
    <cfRule type="cellIs" dxfId="2123" priority="240" operator="greaterThan">
      <formula>75%</formula>
    </cfRule>
    <cfRule type="cellIs" dxfId="2122" priority="241" operator="between">
      <formula>51%</formula>
      <formula>75%</formula>
    </cfRule>
    <cfRule type="cellIs" dxfId="2121" priority="242" operator="between">
      <formula>26%</formula>
      <formula>50%</formula>
    </cfRule>
    <cfRule type="cellIs" dxfId="2120" priority="243" operator="between">
      <formula>0%</formula>
      <formula>25%</formula>
    </cfRule>
    <cfRule type="containsText" dxfId="2119" priority="303" operator="containsText" text="BAJA">
      <formula>NOT(ISERROR(SEARCH("BAJA",AU6)))</formula>
    </cfRule>
    <cfRule type="containsText" dxfId="2118" priority="304" operator="containsText" text="MEDIA">
      <formula>NOT(ISERROR(SEARCH("MEDIA",AU6)))</formula>
    </cfRule>
    <cfRule type="containsText" dxfId="2117" priority="305" operator="containsText" text="ALTA">
      <formula>NOT(ISERROR(SEARCH("ALTA",AU6)))</formula>
    </cfRule>
  </conditionalFormatting>
  <conditionalFormatting sqref="AU7">
    <cfRule type="containsText" dxfId="2116" priority="244" operator="containsText" text="BAJA">
      <formula>NOT(ISERROR(SEARCH("BAJA",AU7)))</formula>
    </cfRule>
    <cfRule type="containsText" dxfId="2115" priority="245" operator="containsText" text="MEDIA">
      <formula>NOT(ISERROR(SEARCH("MEDIA",AU7)))</formula>
    </cfRule>
    <cfRule type="containsText" dxfId="2114" priority="246" operator="containsText" text="ALTA">
      <formula>NOT(ISERROR(SEARCH("ALTA",AU7)))</formula>
    </cfRule>
  </conditionalFormatting>
  <conditionalFormatting sqref="AV7">
    <cfRule type="cellIs" dxfId="2113" priority="233" operator="greaterThan">
      <formula>75%</formula>
    </cfRule>
    <cfRule type="cellIs" dxfId="2112" priority="234" operator="between">
      <formula>51%</formula>
      <formula>75%</formula>
    </cfRule>
    <cfRule type="cellIs" dxfId="2111" priority="235" operator="between">
      <formula>26%</formula>
      <formula>50%</formula>
    </cfRule>
    <cfRule type="cellIs" dxfId="2110" priority="236" operator="between">
      <formula>0%</formula>
      <formula>25%</formula>
    </cfRule>
    <cfRule type="containsText" dxfId="2109" priority="237" operator="containsText" text="BAJA">
      <formula>NOT(ISERROR(SEARCH("BAJA",AV7)))</formula>
    </cfRule>
    <cfRule type="containsText" dxfId="2108" priority="238" operator="containsText" text="MEDIA">
      <formula>NOT(ISERROR(SEARCH("MEDIA",AV7)))</formula>
    </cfRule>
    <cfRule type="containsText" dxfId="2107" priority="239" operator="containsText" text="ALTA">
      <formula>NOT(ISERROR(SEARCH("ALTA",AV7)))</formula>
    </cfRule>
  </conditionalFormatting>
  <conditionalFormatting sqref="AN7">
    <cfRule type="containsText" dxfId="2106" priority="230" operator="containsText" text="BAJA">
      <formula>NOT(ISERROR(SEARCH("BAJA",AN7)))</formula>
    </cfRule>
    <cfRule type="containsText" dxfId="2105" priority="231" operator="containsText" text="MEDIA">
      <formula>NOT(ISERROR(SEARCH("MEDIA",AN7)))</formula>
    </cfRule>
    <cfRule type="containsText" dxfId="2104" priority="232" operator="containsText" text="ALTA">
      <formula>NOT(ISERROR(SEARCH("ALTA",AN7)))</formula>
    </cfRule>
  </conditionalFormatting>
  <conditionalFormatting sqref="AP6:AP7">
    <cfRule type="containsText" dxfId="2103" priority="182" operator="containsText" text="BAJA">
      <formula>NOT(ISERROR(SEARCH("BAJA",AP6)))</formula>
    </cfRule>
    <cfRule type="containsText" dxfId="2102" priority="183" operator="containsText" text="MEDIA">
      <formula>NOT(ISERROR(SEARCH("MEDIA",AP6)))</formula>
    </cfRule>
    <cfRule type="containsText" dxfId="2101" priority="184" operator="containsText" text="ALTA">
      <formula>NOT(ISERROR(SEARCH("ALTA",AP6)))</formula>
    </cfRule>
  </conditionalFormatting>
  <conditionalFormatting sqref="AC6:AD6">
    <cfRule type="containsText" dxfId="2100" priority="188" operator="containsText" text="BAJA">
      <formula>NOT(ISERROR(SEARCH("BAJA",AC6)))</formula>
    </cfRule>
    <cfRule type="containsText" dxfId="2099" priority="189" operator="containsText" text="MEDIA">
      <formula>NOT(ISERROR(SEARCH("MEDIA",AC6)))</formula>
    </cfRule>
    <cfRule type="containsText" dxfId="2098" priority="190" operator="containsText" text="ALTA">
      <formula>NOT(ISERROR(SEARCH("ALTA",AC6)))</formula>
    </cfRule>
  </conditionalFormatting>
  <conditionalFormatting sqref="AS6:AS7">
    <cfRule type="containsText" dxfId="2097" priority="185" operator="containsText" text="BAJA">
      <formula>NOT(ISERROR(SEARCH("BAJA",AS6)))</formula>
    </cfRule>
    <cfRule type="containsText" dxfId="2096" priority="186" operator="containsText" text="MEDIA">
      <formula>NOT(ISERROR(SEARCH("MEDIA",AS6)))</formula>
    </cfRule>
    <cfRule type="containsText" dxfId="2095" priority="187" operator="containsText" text="ALTA">
      <formula>NOT(ISERROR(SEARCH("ALTA",AS6)))</formula>
    </cfRule>
  </conditionalFormatting>
  <conditionalFormatting sqref="AQ6">
    <cfRule type="containsText" dxfId="2094" priority="179" operator="containsText" text="BAJA">
      <formula>NOT(ISERROR(SEARCH("BAJA",AQ6)))</formula>
    </cfRule>
    <cfRule type="containsText" dxfId="2093" priority="180" operator="containsText" text="MEDIA">
      <formula>NOT(ISERROR(SEARCH("MEDIA",AQ6)))</formula>
    </cfRule>
    <cfRule type="containsText" dxfId="2092" priority="181" operator="containsText" text="ALTA">
      <formula>NOT(ISERROR(SEARCH("ALTA",AQ6)))</formula>
    </cfRule>
  </conditionalFormatting>
  <conditionalFormatting sqref="AJ8:AK9">
    <cfRule type="containsText" dxfId="2091" priority="137" operator="containsText" text="BAJA">
      <formula>NOT(ISERROR(SEARCH("BAJA",AJ8)))</formula>
    </cfRule>
    <cfRule type="containsText" dxfId="2090" priority="138" operator="containsText" text="MEDIA">
      <formula>NOT(ISERROR(SEARCH("MEDIA",AJ8)))</formula>
    </cfRule>
    <cfRule type="containsText" dxfId="2089" priority="139" operator="containsText" text="ALTA">
      <formula>NOT(ISERROR(SEARCH("ALTA",AJ8)))</formula>
    </cfRule>
  </conditionalFormatting>
  <conditionalFormatting sqref="AU8:AV8">
    <cfRule type="cellIs" dxfId="2088" priority="77" operator="greaterThan">
      <formula>75%</formula>
    </cfRule>
    <cfRule type="cellIs" dxfId="2087" priority="78" operator="between">
      <formula>51%</formula>
      <formula>75%</formula>
    </cfRule>
    <cfRule type="cellIs" dxfId="2086" priority="79" operator="between">
      <formula>26%</formula>
      <formula>50%</formula>
    </cfRule>
    <cfRule type="cellIs" dxfId="2085" priority="80" operator="between">
      <formula>0%</formula>
      <formula>25%</formula>
    </cfRule>
    <cfRule type="containsText" dxfId="2084" priority="140" operator="containsText" text="BAJA">
      <formula>NOT(ISERROR(SEARCH("BAJA",AU8)))</formula>
    </cfRule>
    <cfRule type="containsText" dxfId="2083" priority="141" operator="containsText" text="MEDIA">
      <formula>NOT(ISERROR(SEARCH("MEDIA",AU8)))</formula>
    </cfRule>
    <cfRule type="containsText" dxfId="2082" priority="142" operator="containsText" text="ALTA">
      <formula>NOT(ISERROR(SEARCH("ALTA",AU8)))</formula>
    </cfRule>
  </conditionalFormatting>
  <conditionalFormatting sqref="AU9">
    <cfRule type="containsText" dxfId="2081" priority="81" operator="containsText" text="BAJA">
      <formula>NOT(ISERROR(SEARCH("BAJA",AU9)))</formula>
    </cfRule>
    <cfRule type="containsText" dxfId="2080" priority="82" operator="containsText" text="MEDIA">
      <formula>NOT(ISERROR(SEARCH("MEDIA",AU9)))</formula>
    </cfRule>
    <cfRule type="containsText" dxfId="2079" priority="83" operator="containsText" text="ALTA">
      <formula>NOT(ISERROR(SEARCH("ALTA",AU9)))</formula>
    </cfRule>
  </conditionalFormatting>
  <conditionalFormatting sqref="AV9">
    <cfRule type="cellIs" dxfId="2078" priority="70" operator="greaterThan">
      <formula>75%</formula>
    </cfRule>
    <cfRule type="cellIs" dxfId="2077" priority="71" operator="between">
      <formula>51%</formula>
      <formula>75%</formula>
    </cfRule>
    <cfRule type="cellIs" dxfId="2076" priority="72" operator="between">
      <formula>26%</formula>
      <formula>50%</formula>
    </cfRule>
    <cfRule type="cellIs" dxfId="2075" priority="73" operator="between">
      <formula>0%</formula>
      <formula>25%</formula>
    </cfRule>
    <cfRule type="containsText" dxfId="2074" priority="74" operator="containsText" text="BAJA">
      <formula>NOT(ISERROR(SEARCH("BAJA",AV9)))</formula>
    </cfRule>
    <cfRule type="containsText" dxfId="2073" priority="75" operator="containsText" text="MEDIA">
      <formula>NOT(ISERROR(SEARCH("MEDIA",AV9)))</formula>
    </cfRule>
    <cfRule type="containsText" dxfId="2072" priority="76" operator="containsText" text="ALTA">
      <formula>NOT(ISERROR(SEARCH("ALTA",AV9)))</formula>
    </cfRule>
  </conditionalFormatting>
  <conditionalFormatting sqref="AN9">
    <cfRule type="containsText" dxfId="2071" priority="67" operator="containsText" text="BAJA">
      <formula>NOT(ISERROR(SEARCH("BAJA",AN9)))</formula>
    </cfRule>
    <cfRule type="containsText" dxfId="2070" priority="68" operator="containsText" text="MEDIA">
      <formula>NOT(ISERROR(SEARCH("MEDIA",AN9)))</formula>
    </cfRule>
    <cfRule type="containsText" dxfId="2069" priority="69" operator="containsText" text="ALTA">
      <formula>NOT(ISERROR(SEARCH("ALTA",AN9)))</formula>
    </cfRule>
  </conditionalFormatting>
  <conditionalFormatting sqref="AP8:AP9">
    <cfRule type="containsText" dxfId="2068" priority="22" operator="containsText" text="BAJA">
      <formula>NOT(ISERROR(SEARCH("BAJA",AP8)))</formula>
    </cfRule>
    <cfRule type="containsText" dxfId="2067" priority="23" operator="containsText" text="MEDIA">
      <formula>NOT(ISERROR(SEARCH("MEDIA",AP8)))</formula>
    </cfRule>
    <cfRule type="containsText" dxfId="2066" priority="24" operator="containsText" text="ALTA">
      <formula>NOT(ISERROR(SEARCH("ALTA",AP8)))</formula>
    </cfRule>
  </conditionalFormatting>
  <conditionalFormatting sqref="AC8:AD8">
    <cfRule type="containsText" dxfId="2065" priority="28" operator="containsText" text="BAJA">
      <formula>NOT(ISERROR(SEARCH("BAJA",AC8)))</formula>
    </cfRule>
    <cfRule type="containsText" dxfId="2064" priority="29" operator="containsText" text="MEDIA">
      <formula>NOT(ISERROR(SEARCH("MEDIA",AC8)))</formula>
    </cfRule>
    <cfRule type="containsText" dxfId="2063" priority="30" operator="containsText" text="ALTA">
      <formula>NOT(ISERROR(SEARCH("ALTA",AC8)))</formula>
    </cfRule>
  </conditionalFormatting>
  <conditionalFormatting sqref="AS8:AS9">
    <cfRule type="containsText" dxfId="2062" priority="25" operator="containsText" text="BAJA">
      <formula>NOT(ISERROR(SEARCH("BAJA",AS8)))</formula>
    </cfRule>
    <cfRule type="containsText" dxfId="2061" priority="26" operator="containsText" text="MEDIA">
      <formula>NOT(ISERROR(SEARCH("MEDIA",AS8)))</formula>
    </cfRule>
    <cfRule type="containsText" dxfId="2060" priority="27" operator="containsText" text="ALTA">
      <formula>NOT(ISERROR(SEARCH("ALTA",AS8)))</formula>
    </cfRule>
  </conditionalFormatting>
  <conditionalFormatting sqref="AQ8">
    <cfRule type="containsText" dxfId="2059" priority="19" operator="containsText" text="BAJA">
      <formula>NOT(ISERROR(SEARCH("BAJA",AQ8)))</formula>
    </cfRule>
    <cfRule type="containsText" dxfId="2058" priority="20" operator="containsText" text="MEDIA">
      <formula>NOT(ISERROR(SEARCH("MEDIA",AQ8)))</formula>
    </cfRule>
    <cfRule type="containsText" dxfId="2057" priority="21" operator="containsText" text="ALTA">
      <formula>NOT(ISERROR(SEARCH("ALTA",AQ8)))</formula>
    </cfRule>
  </conditionalFormatting>
  <dataValidations count="5">
    <dataValidation type="list" allowBlank="1" showInputMessage="1" showErrorMessage="1" sqref="A4:A9 AK4:AK9" xr:uid="{00000000-0002-0000-0900-000000000000}">
      <formula1>"SI,NO"</formula1>
    </dataValidation>
    <dataValidation type="list" allowBlank="1" showInputMessage="1" showErrorMessage="1" sqref="AJ4:AJ9" xr:uid="{00000000-0002-0000-0900-000001000000}">
      <formula1>"Confiable,No confiable"</formula1>
    </dataValidation>
    <dataValidation type="list" allowBlank="1" showInputMessage="1" showErrorMessage="1" sqref="AT4:AT9" xr:uid="{00000000-0002-0000-0900-000002000000}">
      <formula1>"Adecuado,Inadecuado"</formula1>
    </dataValidation>
    <dataValidation type="list" allowBlank="1" showInputMessage="1" showErrorMessage="1" sqref="AR4:AR9" xr:uid="{00000000-0002-0000-0900-000003000000}">
      <formula1>"Asignado,No Asignado"</formula1>
    </dataValidation>
    <dataValidation type="list" allowBlank="1" showInputMessage="1" showErrorMessage="1" sqref="AG4:AG9" xr:uid="{00000000-0002-0000-09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900-000005000000}">
          <x14:formula1>
            <xm:f>Listas!$B$2:$B$7</xm:f>
          </x14:formula1>
          <xm:sqref>D4:D9</xm:sqref>
        </x14:dataValidation>
        <x14:dataValidation type="list" allowBlank="1" showInputMessage="1" showErrorMessage="1" xr:uid="{00000000-0002-0000-0900-000006000000}">
          <x14:formula1>
            <xm:f>Listas!$J$2:$J$6</xm:f>
          </x14:formula1>
          <xm:sqref>AX4:AX9</xm:sqref>
        </x14:dataValidation>
        <x14:dataValidation type="list" allowBlank="1" showInputMessage="1" showErrorMessage="1" xr:uid="{00000000-0002-0000-0900-000007000000}">
          <x14:formula1>
            <xm:f>Listas!$C$2:$C$8</xm:f>
          </x14:formula1>
          <xm:sqref>E4:E7</xm:sqref>
        </x14:dataValidation>
        <x14:dataValidation type="list" allowBlank="1" showInputMessage="1" showErrorMessage="1" xr:uid="{00000000-0002-0000-0900-000008000000}">
          <x14:formula1>
            <xm:f>Listas!$G$2:$G$11</xm:f>
          </x14:formula1>
          <xm:sqref>C4:C7</xm:sqref>
        </x14:dataValidation>
        <x14:dataValidation type="list" allowBlank="1" showInputMessage="1" showErrorMessage="1" xr:uid="{00000000-0002-0000-0900-000009000000}">
          <x14:formula1>
            <xm:f>Listas!$I$2:$I$3</xm:f>
          </x14:formula1>
          <xm:sqref>AO4:AO9</xm:sqref>
        </x14:dataValidation>
        <x14:dataValidation type="list" allowBlank="1" showInputMessage="1" showErrorMessage="1" xr:uid="{00000000-0002-0000-0900-00000A000000}">
          <x14:formula1>
            <xm:f>Listas!$H$2:$H$3</xm:f>
          </x14:formula1>
          <xm:sqref>AM4:AM9</xm:sqref>
        </x14:dataValidation>
        <x14:dataValidation type="list" allowBlank="1" showInputMessage="1" showErrorMessage="1" xr:uid="{00000000-0002-0000-0900-00000B000000}">
          <x14:formula1>
            <xm:f>Listas!$F$2:$F$4</xm:f>
          </x14:formula1>
          <xm:sqref>AE4:AE9</xm:sqref>
        </x14:dataValidation>
        <x14:dataValidation type="list" allowBlank="1" showInputMessage="1" showErrorMessage="1" xr:uid="{00000000-0002-0000-0900-00000C000000}">
          <x14:formula1>
            <xm:f>Listas!$P$2:$P$7</xm:f>
          </x14:formula1>
          <xm:sqref>Q4:Q9</xm:sqref>
        </x14:dataValidation>
        <x14:dataValidation type="list" allowBlank="1" showInputMessage="1" showErrorMessage="1" xr:uid="{00000000-0002-0000-0900-00000D000000}">
          <x14:formula1>
            <xm:f>Listas!$O$2:$O$7</xm:f>
          </x14:formula1>
          <xm:sqref>O4:O9</xm:sqref>
        </x14:dataValidation>
        <x14:dataValidation type="list" allowBlank="1" showInputMessage="1" showErrorMessage="1" xr:uid="{00000000-0002-0000-0900-00000E000000}">
          <x14:formula1>
            <xm:f>Listas!$N$2:$N$7</xm:f>
          </x14:formula1>
          <xm:sqref>M4:M9</xm:sqref>
        </x14:dataValidation>
        <x14:dataValidation type="list" allowBlank="1" showInputMessage="1" showErrorMessage="1" xr:uid="{00000000-0002-0000-0900-00000F000000}">
          <x14:formula1>
            <xm:f>Listas!$Q$2:$Q$8</xm:f>
          </x14:formula1>
          <xm:sqref>J4:J9</xm:sqref>
        </x14:dataValidation>
        <x14:dataValidation type="list" allowBlank="1" showInputMessage="1" showErrorMessage="1" xr:uid="{00000000-0002-0000-0900-000010000000}">
          <x14:formula1>
            <xm:f>Listas!$K$2:$K$6</xm:f>
          </x14:formula1>
          <xm:sqref>S4:S9</xm:sqref>
        </x14:dataValidation>
        <x14:dataValidation type="list" allowBlank="1" showInputMessage="1" showErrorMessage="1" xr:uid="{00000000-0002-0000-0900-000011000000}">
          <x14:formula1>
            <xm:f>Listas!$L$2:$L$5</xm:f>
          </x14:formula1>
          <xm:sqref>T4:T9</xm:sqref>
        </x14:dataValidation>
        <x14:dataValidation type="list" allowBlank="1" showInputMessage="1" showErrorMessage="1" xr:uid="{00000000-0002-0000-0900-000012000000}">
          <x14:formula1>
            <xm:f>Listas!$G$2:$G$12</xm:f>
          </x14:formula1>
          <xm:sqref>C8:C9</xm:sqref>
        </x14:dataValidation>
        <x14:dataValidation type="list" allowBlank="1" showInputMessage="1" showErrorMessage="1" xr:uid="{00000000-0002-0000-0900-000013000000}">
          <x14:formula1>
            <xm:f>Listas!$C$2:$C$9</xm:f>
          </x14:formula1>
          <xm:sqref>E8:E9</xm:sqref>
        </x14:dataValidation>
        <x14:dataValidation type="list" allowBlank="1" showInputMessage="1" showErrorMessage="1" xr:uid="{00000000-0002-0000-0900-000014000000}">
          <x14:formula1>
            <xm:f>Listas!$M$2:$M$15</xm:f>
          </x14:formula1>
          <xm:sqref>B4:B9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U304"/>
  <sheetViews>
    <sheetView zoomScale="70" zoomScaleNormal="70" workbookViewId="0">
      <pane ySplit="3" topLeftCell="A4" activePane="bottomLeft" state="frozen"/>
      <selection pane="bottomLeft" activeCell="H4" sqref="H4:H5"/>
      <selection activeCell="G4" sqref="G4:G13"/>
    </sheetView>
  </sheetViews>
  <sheetFormatPr defaultColWidth="11.42578125" defaultRowHeight="14.45"/>
  <cols>
    <col min="1" max="1" width="14.140625" style="1" customWidth="1"/>
    <col min="2" max="2" width="16.5703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20.28515625" style="2" customWidth="1"/>
    <col min="12" max="12" width="16.5703125" style="2" customWidth="1"/>
    <col min="13" max="13" width="17.140625" style="2" customWidth="1"/>
    <col min="14" max="14" width="3.42578125" style="2" hidden="1" customWidth="1"/>
    <col min="15" max="15" width="19.42578125" style="2" customWidth="1"/>
    <col min="16" max="16" width="3.42578125" style="2" hidden="1" customWidth="1"/>
    <col min="17" max="17" width="21.42578125" style="2" customWidth="1"/>
    <col min="18" max="18" width="3" style="2" hidden="1" customWidth="1"/>
    <col min="19" max="19" width="25.42578125" style="2" customWidth="1"/>
    <col min="20" max="20" width="21.85546875" style="2" customWidth="1"/>
    <col min="21" max="21" width="10.710937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35.28515625" style="2" customWidth="1"/>
    <col min="29" max="29" width="28" style="2" customWidth="1"/>
    <col min="30" max="30" width="67.57031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35.5703125" style="2" customWidth="1"/>
    <col min="39" max="39" width="14.7109375" style="6" customWidth="1"/>
    <col min="40" max="40" width="20.7109375" style="2" customWidth="1"/>
    <col min="41" max="41" width="8.85546875" style="2" customWidth="1"/>
    <col min="42" max="42" width="15.7109375" style="2" customWidth="1"/>
    <col min="43" max="43" width="14.85546875" style="2" customWidth="1"/>
    <col min="44" max="44" width="9.140625" style="2" customWidth="1"/>
    <col min="45" max="45" width="23.7109375" style="2" customWidth="1"/>
    <col min="46" max="46" width="22.42578125" style="2" customWidth="1"/>
    <col min="47" max="47" width="13.7109375" style="2" hidden="1" customWidth="1"/>
    <col min="48" max="48" width="13.7109375" style="25" customWidth="1"/>
    <col min="49" max="49" width="13.7109375" style="2" customWidth="1"/>
    <col min="50" max="50" width="15.28515625" style="2" customWidth="1"/>
    <col min="51" max="51" width="2.28515625" style="5" customWidth="1"/>
    <col min="52" max="52" width="43.7109375" style="5" customWidth="1"/>
    <col min="53" max="53" width="17" style="4" customWidth="1"/>
    <col min="54" max="55" width="11.5703125" style="3" customWidth="1"/>
    <col min="56" max="56" width="21.85546875" style="2" customWidth="1"/>
    <col min="57" max="57" width="14.85546875" style="1" customWidth="1"/>
    <col min="58" max="58" width="47.42578125" style="1" customWidth="1"/>
    <col min="59" max="59" width="14.85546875" style="1" customWidth="1"/>
    <col min="60" max="60" width="30.42578125" style="1" customWidth="1"/>
    <col min="61" max="61" width="25.7109375" style="1" customWidth="1"/>
    <col min="62" max="62" width="14.85546875" style="1" customWidth="1"/>
    <col min="63" max="63" width="30.42578125" style="1" customWidth="1"/>
    <col min="64" max="64" width="28.85546875" style="1" customWidth="1"/>
    <col min="65" max="65" width="11.5703125" style="1"/>
    <col min="66" max="66" width="27" style="1" customWidth="1"/>
    <col min="67" max="67" width="24.42578125" style="1" customWidth="1"/>
    <col min="68" max="68" width="11.5703125" style="1"/>
    <col min="69" max="69" width="27.28515625" style="1" customWidth="1"/>
    <col min="70" max="70" width="27.42578125" style="1" customWidth="1"/>
    <col min="71" max="71" width="11.5703125" style="1"/>
    <col min="72" max="72" width="26.7109375" style="1" customWidth="1"/>
    <col min="73" max="73" width="25.28515625"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19.5" customHeight="1">
      <c r="A1" s="538" t="s">
        <v>156</v>
      </c>
      <c r="B1" s="539"/>
      <c r="C1" s="539"/>
      <c r="D1" s="539"/>
      <c r="E1" s="539"/>
      <c r="F1" s="539"/>
      <c r="G1" s="539"/>
      <c r="H1" s="539"/>
      <c r="I1" s="539"/>
      <c r="J1" s="539"/>
      <c r="K1" s="539"/>
      <c r="L1" s="539"/>
      <c r="M1" s="539"/>
      <c r="N1" s="539"/>
      <c r="O1" s="539"/>
      <c r="P1" s="539"/>
      <c r="Q1" s="539"/>
      <c r="R1" s="539"/>
      <c r="S1" s="539"/>
      <c r="T1" s="539"/>
      <c r="U1" s="529" t="s">
        <v>157</v>
      </c>
      <c r="V1" s="529"/>
      <c r="W1" s="529"/>
      <c r="X1" s="529"/>
      <c r="Y1" s="529"/>
      <c r="Z1" s="529"/>
      <c r="AA1" s="529"/>
      <c r="AB1" s="529"/>
      <c r="AC1" s="524" t="s">
        <v>158</v>
      </c>
      <c r="AD1" s="524"/>
      <c r="AE1" s="524"/>
      <c r="AF1" s="524"/>
      <c r="AG1" s="524"/>
      <c r="AH1" s="524"/>
      <c r="AI1" s="524"/>
      <c r="AJ1" s="524"/>
      <c r="AK1" s="524"/>
      <c r="AL1" s="524"/>
      <c r="AM1" s="524"/>
      <c r="AN1" s="524"/>
      <c r="AO1" s="524"/>
      <c r="AP1" s="524"/>
      <c r="AQ1" s="524"/>
      <c r="AR1" s="524"/>
      <c r="AS1" s="524"/>
      <c r="AT1" s="524"/>
      <c r="AU1" s="116"/>
      <c r="AV1" s="521" t="s">
        <v>159</v>
      </c>
      <c r="AW1" s="521"/>
      <c r="AX1" s="522"/>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8.75" customHeight="1">
      <c r="A2" s="540"/>
      <c r="B2" s="541"/>
      <c r="C2" s="541"/>
      <c r="D2" s="541"/>
      <c r="E2" s="541"/>
      <c r="F2" s="541"/>
      <c r="G2" s="541"/>
      <c r="H2" s="541"/>
      <c r="I2" s="541"/>
      <c r="J2" s="541"/>
      <c r="K2" s="541"/>
      <c r="L2" s="541"/>
      <c r="M2" s="541"/>
      <c r="N2" s="541"/>
      <c r="O2" s="541"/>
      <c r="P2" s="541"/>
      <c r="Q2" s="541"/>
      <c r="R2" s="541"/>
      <c r="S2" s="541"/>
      <c r="T2" s="541"/>
      <c r="U2" s="530"/>
      <c r="V2" s="530"/>
      <c r="W2" s="530"/>
      <c r="X2" s="530"/>
      <c r="Y2" s="530"/>
      <c r="Z2" s="530"/>
      <c r="AA2" s="530"/>
      <c r="AB2" s="530"/>
      <c r="AC2" s="523" t="s">
        <v>161</v>
      </c>
      <c r="AD2" s="523" t="s">
        <v>162</v>
      </c>
      <c r="AE2" s="523" t="s">
        <v>163</v>
      </c>
      <c r="AF2" s="523"/>
      <c r="AG2" s="523"/>
      <c r="AH2" s="523"/>
      <c r="AI2" s="523" t="s">
        <v>164</v>
      </c>
      <c r="AJ2" s="523" t="s">
        <v>165</v>
      </c>
      <c r="AK2" s="523"/>
      <c r="AL2" s="523"/>
      <c r="AM2" s="523"/>
      <c r="AN2" s="523"/>
      <c r="AO2" s="523"/>
      <c r="AP2" s="523"/>
      <c r="AQ2" s="523"/>
      <c r="AR2" s="523"/>
      <c r="AS2" s="523"/>
      <c r="AT2" s="523"/>
      <c r="AU2" s="534" t="s">
        <v>166</v>
      </c>
      <c r="AV2" s="534"/>
      <c r="AW2" s="534"/>
      <c r="AX2" s="535"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35.25" customHeight="1">
      <c r="A3" s="249" t="s">
        <v>172</v>
      </c>
      <c r="B3" s="250" t="s">
        <v>126</v>
      </c>
      <c r="C3" s="250" t="s">
        <v>6</v>
      </c>
      <c r="D3" s="250" t="s">
        <v>1</v>
      </c>
      <c r="E3" s="250" t="s">
        <v>2</v>
      </c>
      <c r="F3" s="250" t="s">
        <v>173</v>
      </c>
      <c r="G3" s="533" t="s">
        <v>174</v>
      </c>
      <c r="H3" s="533"/>
      <c r="I3" s="250" t="s">
        <v>175</v>
      </c>
      <c r="J3" s="250" t="s">
        <v>16</v>
      </c>
      <c r="K3" s="250" t="s">
        <v>176</v>
      </c>
      <c r="L3" s="250" t="s">
        <v>177</v>
      </c>
      <c r="M3" s="250" t="s">
        <v>13</v>
      </c>
      <c r="N3" s="250" t="s">
        <v>152</v>
      </c>
      <c r="O3" s="250" t="s">
        <v>14</v>
      </c>
      <c r="P3" s="250" t="s">
        <v>152</v>
      </c>
      <c r="Q3" s="250" t="s">
        <v>15</v>
      </c>
      <c r="R3" s="250" t="s">
        <v>152</v>
      </c>
      <c r="S3" s="250" t="s">
        <v>178</v>
      </c>
      <c r="T3" s="250" t="s">
        <v>11</v>
      </c>
      <c r="U3" s="251" t="s">
        <v>179</v>
      </c>
      <c r="V3" s="248" t="s">
        <v>180</v>
      </c>
      <c r="W3" s="251" t="s">
        <v>152</v>
      </c>
      <c r="X3" s="248" t="s">
        <v>181</v>
      </c>
      <c r="Y3" s="251" t="s">
        <v>152</v>
      </c>
      <c r="Z3" s="248" t="s">
        <v>182</v>
      </c>
      <c r="AA3" s="248" t="s">
        <v>152</v>
      </c>
      <c r="AB3" s="248" t="s">
        <v>183</v>
      </c>
      <c r="AC3" s="523"/>
      <c r="AD3" s="523"/>
      <c r="AE3" s="252" t="s">
        <v>5</v>
      </c>
      <c r="AF3" s="253" t="s">
        <v>184</v>
      </c>
      <c r="AG3" s="252" t="s">
        <v>185</v>
      </c>
      <c r="AH3" s="252" t="s">
        <v>184</v>
      </c>
      <c r="AI3" s="523"/>
      <c r="AJ3" s="252" t="s">
        <v>186</v>
      </c>
      <c r="AK3" s="523" t="s">
        <v>187</v>
      </c>
      <c r="AL3" s="523"/>
      <c r="AM3" s="523" t="s">
        <v>7</v>
      </c>
      <c r="AN3" s="523"/>
      <c r="AO3" s="523" t="s">
        <v>8</v>
      </c>
      <c r="AP3" s="523"/>
      <c r="AQ3" s="252" t="s">
        <v>188</v>
      </c>
      <c r="AR3" s="523" t="s">
        <v>128</v>
      </c>
      <c r="AS3" s="523"/>
      <c r="AT3" s="252" t="s">
        <v>189</v>
      </c>
      <c r="AU3" s="534"/>
      <c r="AV3" s="534"/>
      <c r="AW3" s="534"/>
      <c r="AX3" s="535"/>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39.9" customHeight="1">
      <c r="A4" s="542" t="s">
        <v>193</v>
      </c>
      <c r="B4" s="525" t="s">
        <v>28</v>
      </c>
      <c r="C4" s="525" t="s">
        <v>89</v>
      </c>
      <c r="D4" s="525" t="s">
        <v>76</v>
      </c>
      <c r="E4" s="525" t="s">
        <v>34</v>
      </c>
      <c r="F4" s="531" t="s">
        <v>913</v>
      </c>
      <c r="G4" s="525" t="s">
        <v>914</v>
      </c>
      <c r="H4" s="525" t="s">
        <v>915</v>
      </c>
      <c r="I4" s="531" t="s">
        <v>916</v>
      </c>
      <c r="J4" s="525" t="s">
        <v>63</v>
      </c>
      <c r="K4" s="525">
        <v>1</v>
      </c>
      <c r="L4" s="536">
        <f>IF(J4="Diaria",+(K4/360),IF(J4="Mensual",+(K4/12),IF(J4="Bimestral",+(K4/6),IF(J4="Trimestral",+(K4/4),IF(J4="Semestral",+(K4/2),IF(J4="Anual",+(K4/1),""))))))</f>
        <v>8.3333333333333329E-2</v>
      </c>
      <c r="M4" s="525" t="s">
        <v>70</v>
      </c>
      <c r="N4" s="52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525" t="s">
        <v>30</v>
      </c>
      <c r="P4" s="52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525" t="s">
        <v>70</v>
      </c>
      <c r="R4" s="52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27" t="s">
        <v>57</v>
      </c>
      <c r="T4" s="527" t="s">
        <v>43</v>
      </c>
      <c r="U4" s="527">
        <f>+MAX(N4,P4,R4)</f>
        <v>0.2</v>
      </c>
      <c r="V4" s="513" t="str">
        <f>IF(L4&lt;=20%,"Muy baja",IF(L4&lt;=40%,"Baja",IF(L4&lt;=60%,"Media",IF(L4&lt;=80%,"Alta",IF(L4&lt;=100%,"Muy alta",IF(L4&gt;=100%,"Muy alta",""))))))</f>
        <v>Muy baja</v>
      </c>
      <c r="W4" s="515">
        <f>+IFERROR(VLOOKUP(V4,Fórmula!$F$1:$G$6,2,FALSE),"")</f>
        <v>0.2</v>
      </c>
      <c r="X4" s="513" t="str">
        <f>IF(U4=20%,"Leve",IF(U4=40%,"Menor",IF(U4=60%,"Moderado",IF(U4=80%,"Mayor",IF(U4=100%,"Catastrófico","")))))</f>
        <v>Leve</v>
      </c>
      <c r="Y4" s="515">
        <f>+IFERROR(VLOOKUP(X4,Fórmula!$H$1:$I$6,2,FALSE),"")</f>
        <v>0.2</v>
      </c>
      <c r="Z4" s="509" t="str">
        <f>+IFERROR(VLOOKUP(V4&amp;X4,Fórmula!$C$2:$D$26,2,FALSE),"")</f>
        <v>Bajo</v>
      </c>
      <c r="AA4" s="519">
        <f>IF(Z4="Bajo",25%,IF(Z4="Moderado",50%,IF(Z4="Alto",75%,IF(Z4="Extremo",100%,""))))</f>
        <v>0.25</v>
      </c>
      <c r="AB4" s="517" t="s">
        <v>917</v>
      </c>
      <c r="AC4" s="111" t="s">
        <v>918</v>
      </c>
      <c r="AD4" s="111" t="s">
        <v>919</v>
      </c>
      <c r="AE4" s="112" t="s">
        <v>54</v>
      </c>
      <c r="AF4" s="113">
        <f>IF(AE4="Preventivo",25%,IF(AE4="Detectivo",15%,IF(AE4="Correctivo",10%,"")))</f>
        <v>0.25</v>
      </c>
      <c r="AG4" s="110" t="s">
        <v>638</v>
      </c>
      <c r="AH4" s="113">
        <f>IF(AG4="Manual",15%,IF(AG4="Automático",25%,""))</f>
        <v>0.25</v>
      </c>
      <c r="AI4" s="113">
        <f>+AH4+AF4</f>
        <v>0.5</v>
      </c>
      <c r="AJ4" s="110" t="s">
        <v>202</v>
      </c>
      <c r="AK4" s="109" t="s">
        <v>193</v>
      </c>
      <c r="AL4" s="114" t="s">
        <v>920</v>
      </c>
      <c r="AM4" s="109" t="s">
        <v>23</v>
      </c>
      <c r="AN4" s="110" t="s">
        <v>921</v>
      </c>
      <c r="AO4" s="110" t="s">
        <v>24</v>
      </c>
      <c r="AP4" s="110" t="s">
        <v>922</v>
      </c>
      <c r="AQ4" s="110" t="s">
        <v>923</v>
      </c>
      <c r="AR4" s="110" t="s">
        <v>206</v>
      </c>
      <c r="AS4" s="110" t="s">
        <v>924</v>
      </c>
      <c r="AT4" s="110" t="s">
        <v>208</v>
      </c>
      <c r="AU4" s="110">
        <f>+AI4*AA4</f>
        <v>0.125</v>
      </c>
      <c r="AV4" s="115">
        <f>+AA4-AU4</f>
        <v>0.125</v>
      </c>
      <c r="AW4" s="509" t="str">
        <f>+IF(C4="Corrupción","Moderado",IF(AV5&lt;=25%,"Bajo",IF(AV5&lt;=50%,"Moderado",IF(AV5&lt;=75%,"Alto",IF(AV5&gt;75%,"Extremo","")))))</f>
        <v>Bajo</v>
      </c>
      <c r="AX4" s="511" t="s">
        <v>56</v>
      </c>
      <c r="AY4" s="266">
        <v>1</v>
      </c>
      <c r="AZ4" s="172" t="s">
        <v>925</v>
      </c>
      <c r="BA4" s="89" t="s">
        <v>926</v>
      </c>
      <c r="BB4" s="37">
        <v>44562</v>
      </c>
      <c r="BC4" s="37">
        <v>44926</v>
      </c>
      <c r="BD4" s="212" t="s">
        <v>927</v>
      </c>
      <c r="BE4" s="136">
        <v>44620</v>
      </c>
      <c r="BF4" s="137" t="s">
        <v>928</v>
      </c>
      <c r="BG4" s="35">
        <v>44681</v>
      </c>
      <c r="BH4" s="137"/>
      <c r="BI4" s="137"/>
      <c r="BJ4" s="35">
        <v>44742</v>
      </c>
      <c r="BK4" s="165"/>
      <c r="BL4" s="165"/>
      <c r="BM4" s="35">
        <v>44804</v>
      </c>
      <c r="BN4" s="165"/>
      <c r="BO4" s="165"/>
      <c r="BP4" s="35">
        <v>44865</v>
      </c>
      <c r="BQ4" s="165"/>
      <c r="BR4" s="165"/>
      <c r="BS4" s="35">
        <v>44926</v>
      </c>
      <c r="BT4" s="165"/>
      <c r="BU4" s="267"/>
    </row>
    <row r="5" spans="1:73" ht="109.5" customHeight="1" thickBot="1">
      <c r="A5" s="543"/>
      <c r="B5" s="526"/>
      <c r="C5" s="526"/>
      <c r="D5" s="526"/>
      <c r="E5" s="526"/>
      <c r="F5" s="532"/>
      <c r="G5" s="526"/>
      <c r="H5" s="526"/>
      <c r="I5" s="532"/>
      <c r="J5" s="526"/>
      <c r="K5" s="526"/>
      <c r="L5" s="537"/>
      <c r="M5" s="526"/>
      <c r="N5" s="526"/>
      <c r="O5" s="526"/>
      <c r="P5" s="526"/>
      <c r="Q5" s="526"/>
      <c r="R5" s="526"/>
      <c r="S5" s="528"/>
      <c r="T5" s="528"/>
      <c r="U5" s="528"/>
      <c r="V5" s="514"/>
      <c r="W5" s="516"/>
      <c r="X5" s="514"/>
      <c r="Y5" s="516"/>
      <c r="Z5" s="510"/>
      <c r="AA5" s="520"/>
      <c r="AB5" s="518"/>
      <c r="AC5" s="119" t="s">
        <v>929</v>
      </c>
      <c r="AD5" s="119" t="s">
        <v>930</v>
      </c>
      <c r="AE5" s="119" t="s">
        <v>54</v>
      </c>
      <c r="AF5" s="120">
        <f>IF(AE5="Preventivo",25%,IF(AE5="Detectivo",15%,IF(AE5="Correctivo",10%,"")))</f>
        <v>0.25</v>
      </c>
      <c r="AG5" s="118" t="s">
        <v>201</v>
      </c>
      <c r="AH5" s="120">
        <f>IF(AG5="Manual",15%,IF(AG5="Automático",25%,""))</f>
        <v>0.15</v>
      </c>
      <c r="AI5" s="120">
        <f>+AH5+AF5</f>
        <v>0.4</v>
      </c>
      <c r="AJ5" s="118" t="s">
        <v>202</v>
      </c>
      <c r="AK5" s="117" t="s">
        <v>193</v>
      </c>
      <c r="AL5" s="121" t="s">
        <v>931</v>
      </c>
      <c r="AM5" s="117" t="s">
        <v>39</v>
      </c>
      <c r="AN5" s="118"/>
      <c r="AO5" s="118" t="s">
        <v>24</v>
      </c>
      <c r="AP5" s="118" t="s">
        <v>932</v>
      </c>
      <c r="AQ5" s="118" t="s">
        <v>933</v>
      </c>
      <c r="AR5" s="118" t="s">
        <v>206</v>
      </c>
      <c r="AS5" s="118" t="s">
        <v>924</v>
      </c>
      <c r="AT5" s="118" t="s">
        <v>208</v>
      </c>
      <c r="AU5" s="118">
        <f>+AV4*AI5</f>
        <v>0.05</v>
      </c>
      <c r="AV5" s="122">
        <f>+AV4-AU5</f>
        <v>7.4999999999999997E-2</v>
      </c>
      <c r="AW5" s="510"/>
      <c r="AX5" s="512"/>
      <c r="AY5" s="272">
        <v>2</v>
      </c>
      <c r="AZ5" s="172" t="s">
        <v>934</v>
      </c>
      <c r="BA5" s="89" t="s">
        <v>926</v>
      </c>
      <c r="BB5" s="37">
        <v>44562</v>
      </c>
      <c r="BC5" s="37">
        <v>44926</v>
      </c>
      <c r="BD5" s="92" t="s">
        <v>935</v>
      </c>
      <c r="BE5" s="136">
        <v>44620</v>
      </c>
      <c r="BF5" s="137" t="s">
        <v>936</v>
      </c>
      <c r="BG5" s="35">
        <v>44681</v>
      </c>
      <c r="BH5" s="137"/>
      <c r="BI5" s="137"/>
      <c r="BJ5" s="35">
        <v>44742</v>
      </c>
      <c r="BK5" s="165"/>
      <c r="BL5" s="165"/>
      <c r="BM5" s="35">
        <v>44804</v>
      </c>
      <c r="BN5" s="165"/>
      <c r="BO5" s="165"/>
      <c r="BP5" s="35">
        <v>44865</v>
      </c>
      <c r="BQ5" s="165"/>
      <c r="BR5" s="165"/>
      <c r="BS5" s="35">
        <v>44926</v>
      </c>
      <c r="BT5" s="165"/>
      <c r="BU5" s="267"/>
    </row>
    <row r="6" spans="1:73" ht="72.95" thickBot="1">
      <c r="A6" s="168" t="s">
        <v>193</v>
      </c>
      <c r="B6" s="109" t="s">
        <v>28</v>
      </c>
      <c r="C6" s="109" t="s">
        <v>89</v>
      </c>
      <c r="D6" s="109" t="s">
        <v>76</v>
      </c>
      <c r="E6" s="109" t="s">
        <v>93</v>
      </c>
      <c r="F6" s="110" t="s">
        <v>937</v>
      </c>
      <c r="G6" s="109" t="s">
        <v>938</v>
      </c>
      <c r="H6" s="109" t="s">
        <v>939</v>
      </c>
      <c r="I6" s="110" t="s">
        <v>940</v>
      </c>
      <c r="J6" s="109" t="s">
        <v>32</v>
      </c>
      <c r="K6" s="109">
        <v>1</v>
      </c>
      <c r="L6" s="167">
        <f>IF(J6="Diaria",+(K6/360),IF(J6="Mensual",+(K6/12),IF(J6="Bimestral",+(K6/6),IF(J6="Trimestral",+(K6/4),IF(J6="Semestral",+(K6/2),IF(J6="Anual",+(K6/1),""))))))</f>
        <v>2.7777777777777779E-3</v>
      </c>
      <c r="M6" s="109" t="s">
        <v>70</v>
      </c>
      <c r="N6" s="109">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109" t="s">
        <v>30</v>
      </c>
      <c r="P6" s="109">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109" t="s">
        <v>70</v>
      </c>
      <c r="R6" s="109">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166" t="s">
        <v>57</v>
      </c>
      <c r="T6" s="166" t="s">
        <v>43</v>
      </c>
      <c r="U6" s="166">
        <f>+MAX(N6,P6,R6)</f>
        <v>0.2</v>
      </c>
      <c r="V6" s="302" t="str">
        <f>IF(L6&lt;=20%,"Muy baja",IF(L6&lt;=40%,"Baja",IF(L6&lt;=60%,"Media",IF(L6&lt;=80%,"Alta",IF(L6&lt;=100%,"Muy alta",IF(L6&gt;=100%,"Muy alta",""))))))</f>
        <v>Muy baja</v>
      </c>
      <c r="W6" s="303">
        <f>+IFERROR(VLOOKUP(V6,Fórmula!$F$1:$G$6,2,FALSE),"")</f>
        <v>0.2</v>
      </c>
      <c r="X6" s="302" t="str">
        <f>IF(U6=20%,"Leve",IF(U6=40%,"Menor",IF(U6=60%,"Moderado",IF(U6=80%,"Mayor",IF(U6=100%,"Catastrófico","")))))</f>
        <v>Leve</v>
      </c>
      <c r="Y6" s="303">
        <f>+IFERROR(VLOOKUP(X6,Fórmula!$H$1:$I$6,2,FALSE),"")</f>
        <v>0.2</v>
      </c>
      <c r="Z6" s="304" t="str">
        <f>+IFERROR(VLOOKUP(V6&amp;X6,Fórmula!$C$2:$D$26,2,FALSE),"")</f>
        <v>Bajo</v>
      </c>
      <c r="AA6" s="169">
        <f>IF(Z6="Bajo",25%,IF(Z6="Moderado",50%,IF(Z6="Alto",75%,IF(Z6="Extremo",100%,""))))</f>
        <v>0.25</v>
      </c>
      <c r="AB6" s="170" t="s">
        <v>941</v>
      </c>
      <c r="AC6" s="111" t="s">
        <v>942</v>
      </c>
      <c r="AD6" s="111" t="s">
        <v>943</v>
      </c>
      <c r="AE6" s="112" t="s">
        <v>54</v>
      </c>
      <c r="AF6" s="113">
        <f>IF(AE6="Preventivo",25%,IF(AE6="Detectivo",15%,IF(AE6="Correctivo",10%,"")))</f>
        <v>0.25</v>
      </c>
      <c r="AG6" s="110" t="s">
        <v>201</v>
      </c>
      <c r="AH6" s="113">
        <f>IF(AG6="Manual",15%,IF(AG6="Automático",25%,""))</f>
        <v>0.15</v>
      </c>
      <c r="AI6" s="113">
        <f>+AH6+AF6</f>
        <v>0.4</v>
      </c>
      <c r="AJ6" s="110" t="s">
        <v>202</v>
      </c>
      <c r="AK6" s="109" t="s">
        <v>193</v>
      </c>
      <c r="AL6" s="114" t="s">
        <v>944</v>
      </c>
      <c r="AM6" s="109" t="s">
        <v>39</v>
      </c>
      <c r="AN6" s="110"/>
      <c r="AO6" s="110" t="s">
        <v>40</v>
      </c>
      <c r="AP6" s="110" t="s">
        <v>364</v>
      </c>
      <c r="AQ6" s="110" t="s">
        <v>945</v>
      </c>
      <c r="AR6" s="110" t="s">
        <v>206</v>
      </c>
      <c r="AS6" s="110" t="s">
        <v>946</v>
      </c>
      <c r="AT6" s="110" t="s">
        <v>208</v>
      </c>
      <c r="AU6" s="110">
        <f>+AI6*AA6</f>
        <v>0.1</v>
      </c>
      <c r="AV6" s="115">
        <f>+AA6-AU6</f>
        <v>0.15</v>
      </c>
      <c r="AW6" s="304" t="str">
        <f>+IF(C6="Corrupción","Moderado",IF(AV6&lt;=25%,"Bajo",IF(AV6&lt;=50%,"Moderado",IF(AV6&lt;=75%,"Alto",IF(AV6&gt;75%,"Extremo","")))))</f>
        <v>Bajo</v>
      </c>
      <c r="AX6" s="288" t="s">
        <v>56</v>
      </c>
      <c r="AY6" s="268">
        <v>1</v>
      </c>
      <c r="AZ6" s="289"/>
      <c r="BA6" s="90" t="s">
        <v>947</v>
      </c>
      <c r="BB6" s="15"/>
      <c r="BC6" s="15"/>
      <c r="BD6" s="215"/>
      <c r="BE6" s="219">
        <v>44620</v>
      </c>
      <c r="BF6" s="220" t="s">
        <v>948</v>
      </c>
      <c r="BG6" s="221">
        <v>44681</v>
      </c>
      <c r="BH6" s="220"/>
      <c r="BI6" s="220"/>
      <c r="BJ6" s="221">
        <v>44742</v>
      </c>
      <c r="BK6" s="290"/>
      <c r="BL6" s="290"/>
      <c r="BM6" s="221">
        <v>44804</v>
      </c>
      <c r="BN6" s="290"/>
      <c r="BO6" s="290"/>
      <c r="BP6" s="221">
        <v>44865</v>
      </c>
      <c r="BQ6" s="290"/>
      <c r="BR6" s="290"/>
      <c r="BS6" s="221">
        <v>44926</v>
      </c>
      <c r="BT6" s="290"/>
      <c r="BU6" s="269"/>
    </row>
    <row r="7" spans="1:73">
      <c r="H7" s="6"/>
      <c r="W7" s="21"/>
      <c r="Y7" s="21"/>
      <c r="AF7" s="21"/>
      <c r="AG7" s="21"/>
      <c r="AH7" s="21"/>
      <c r="AI7" s="21"/>
      <c r="AV7" s="24"/>
    </row>
    <row r="8" spans="1:73">
      <c r="W8" s="21"/>
      <c r="Y8" s="21"/>
      <c r="AF8" s="21"/>
      <c r="AG8" s="21"/>
      <c r="AH8" s="21"/>
      <c r="AI8" s="21"/>
      <c r="AV8" s="24"/>
    </row>
    <row r="9" spans="1:73">
      <c r="W9" s="21"/>
      <c r="Y9" s="21"/>
      <c r="AF9" s="21"/>
      <c r="AG9" s="21"/>
      <c r="AH9" s="21"/>
      <c r="AI9" s="21"/>
      <c r="AV9" s="24"/>
    </row>
    <row r="10" spans="1:73">
      <c r="W10" s="21"/>
      <c r="Y10" s="21"/>
      <c r="AF10" s="21"/>
      <c r="AG10" s="21"/>
      <c r="AH10" s="21"/>
      <c r="AI10" s="21"/>
      <c r="AV10" s="24"/>
    </row>
    <row r="11" spans="1:73">
      <c r="W11" s="21"/>
      <c r="Y11" s="21"/>
      <c r="AF11" s="21"/>
      <c r="AG11" s="21"/>
      <c r="AH11" s="21"/>
      <c r="AI11" s="21"/>
      <c r="AV11" s="24"/>
    </row>
    <row r="12" spans="1:73">
      <c r="W12" s="21"/>
      <c r="Y12" s="21"/>
      <c r="AF12" s="21"/>
      <c r="AG12" s="21"/>
      <c r="AH12" s="21"/>
      <c r="AI12" s="21"/>
      <c r="AV12" s="24"/>
    </row>
    <row r="13" spans="1:73">
      <c r="W13" s="21"/>
      <c r="Y13" s="21"/>
      <c r="AF13" s="21"/>
      <c r="AG13" s="21"/>
      <c r="AH13" s="21"/>
      <c r="AI13" s="21"/>
      <c r="AV13" s="24"/>
    </row>
    <row r="14" spans="1:73">
      <c r="W14" s="21"/>
      <c r="Y14" s="21"/>
      <c r="AF14" s="21"/>
      <c r="AG14" s="21"/>
      <c r="AH14" s="21"/>
      <c r="AI14" s="21"/>
      <c r="AV14" s="24"/>
    </row>
    <row r="15" spans="1:73">
      <c r="W15" s="21"/>
      <c r="Y15" s="21"/>
      <c r="AF15" s="21"/>
      <c r="AG15" s="21"/>
      <c r="AH15" s="21"/>
      <c r="AI15" s="21"/>
      <c r="AV15" s="24"/>
    </row>
    <row r="16" spans="1:73">
      <c r="W16" s="21"/>
      <c r="Y16" s="21"/>
      <c r="AF16" s="21"/>
      <c r="AG16" s="21"/>
      <c r="AH16" s="21"/>
      <c r="AI16" s="21"/>
      <c r="AV16" s="24"/>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row r="299" spans="23:48">
      <c r="W299" s="21"/>
      <c r="Y299" s="21"/>
      <c r="AF299" s="21"/>
      <c r="AG299" s="21"/>
      <c r="AH299" s="21"/>
      <c r="AI299" s="21"/>
      <c r="AV299" s="24"/>
    </row>
    <row r="300" spans="23:48">
      <c r="W300" s="21"/>
      <c r="Y300" s="21"/>
      <c r="AF300" s="21"/>
      <c r="AG300" s="21"/>
      <c r="AH300" s="21"/>
      <c r="AI300" s="21"/>
      <c r="AV300" s="24"/>
    </row>
    <row r="301" spans="23:48">
      <c r="W301" s="21"/>
      <c r="Y301" s="21"/>
      <c r="AF301" s="21"/>
      <c r="AG301" s="21"/>
      <c r="AH301" s="21"/>
      <c r="AI301" s="21"/>
      <c r="AV301" s="24"/>
    </row>
    <row r="302" spans="23:48">
      <c r="W302" s="21"/>
      <c r="Y302" s="21"/>
      <c r="AF302" s="21"/>
      <c r="AG302" s="21"/>
      <c r="AH302" s="21"/>
      <c r="AI302" s="21"/>
      <c r="AV302" s="24"/>
    </row>
    <row r="303" spans="23:48">
      <c r="W303" s="21"/>
      <c r="Y303" s="21"/>
      <c r="AF303" s="21"/>
      <c r="AG303" s="21"/>
      <c r="AH303" s="21"/>
      <c r="AI303" s="21"/>
      <c r="AV303" s="24"/>
    </row>
    <row r="304" spans="23:48">
      <c r="W304" s="21"/>
      <c r="Y304" s="21"/>
      <c r="AF304" s="21"/>
      <c r="AG304" s="21"/>
      <c r="AH304" s="21"/>
      <c r="AI304" s="21"/>
      <c r="AV304" s="24"/>
    </row>
  </sheetData>
  <sheetProtection formatCells="0" formatColumns="0" formatRows="0"/>
  <mergeCells count="53">
    <mergeCell ref="AY1:BU1"/>
    <mergeCell ref="BE2:BU2"/>
    <mergeCell ref="U4:U5"/>
    <mergeCell ref="J4:J5"/>
    <mergeCell ref="K4:K5"/>
    <mergeCell ref="L4:L5"/>
    <mergeCell ref="T4:T5"/>
    <mergeCell ref="N4:N5"/>
    <mergeCell ref="O4:O5"/>
    <mergeCell ref="P4:P5"/>
    <mergeCell ref="Q4:Q5"/>
    <mergeCell ref="R4:R5"/>
    <mergeCell ref="A1:T2"/>
    <mergeCell ref="A4:A5"/>
    <mergeCell ref="B4:B5"/>
    <mergeCell ref="C4:C5"/>
    <mergeCell ref="D4:D5"/>
    <mergeCell ref="E4:E5"/>
    <mergeCell ref="G4:G5"/>
    <mergeCell ref="H4:H5"/>
    <mergeCell ref="I4:I5"/>
    <mergeCell ref="M4:M5"/>
    <mergeCell ref="S4:S5"/>
    <mergeCell ref="U1:AB2"/>
    <mergeCell ref="F4:F5"/>
    <mergeCell ref="BD2:BD3"/>
    <mergeCell ref="G3:H3"/>
    <mergeCell ref="AK3:AL3"/>
    <mergeCell ref="AM3:AN3"/>
    <mergeCell ref="AO3:AP3"/>
    <mergeCell ref="AR3:AS3"/>
    <mergeCell ref="AU2:AW3"/>
    <mergeCell ref="AX2:AX3"/>
    <mergeCell ref="AY2:AZ3"/>
    <mergeCell ref="BA2:BA3"/>
    <mergeCell ref="BB2:BB3"/>
    <mergeCell ref="BC2:BC3"/>
    <mergeCell ref="AV1:AX1"/>
    <mergeCell ref="AC2:AC3"/>
    <mergeCell ref="AD2:AD3"/>
    <mergeCell ref="AE2:AH2"/>
    <mergeCell ref="AI2:AI3"/>
    <mergeCell ref="AJ2:AT2"/>
    <mergeCell ref="AC1:AT1"/>
    <mergeCell ref="AW4:AW5"/>
    <mergeCell ref="AX4:AX5"/>
    <mergeCell ref="V4:V5"/>
    <mergeCell ref="W4:W5"/>
    <mergeCell ref="X4:X5"/>
    <mergeCell ref="Y4:Y5"/>
    <mergeCell ref="Z4:Z5"/>
    <mergeCell ref="AB4:AB5"/>
    <mergeCell ref="AA4:AA5"/>
  </mergeCells>
  <conditionalFormatting sqref="AJ4:AK5">
    <cfRule type="containsText" dxfId="2056" priority="1273" operator="containsText" text="BAJA">
      <formula>NOT(ISERROR(SEARCH("BAJA",AJ4)))</formula>
    </cfRule>
    <cfRule type="containsText" dxfId="2055" priority="1274" operator="containsText" text="MEDIA">
      <formula>NOT(ISERROR(SEARCH("MEDIA",AJ4)))</formula>
    </cfRule>
    <cfRule type="containsText" dxfId="2054" priority="1275" operator="containsText" text="ALTA">
      <formula>NOT(ISERROR(SEARCH("ALTA",AJ4)))</formula>
    </cfRule>
  </conditionalFormatting>
  <conditionalFormatting sqref="AR4">
    <cfRule type="containsText" dxfId="2053" priority="1276" operator="containsText" text="BAJA">
      <formula>NOT(ISERROR(SEARCH("BAJA",AR4)))</formula>
    </cfRule>
    <cfRule type="containsText" dxfId="2052" priority="1277" operator="containsText" text="MEDIA">
      <formula>NOT(ISERROR(SEARCH("MEDIA",AR4)))</formula>
    </cfRule>
    <cfRule type="containsText" dxfId="2051" priority="1278" operator="containsText" text="ALTA">
      <formula>NOT(ISERROR(SEARCH("ALTA",AR4)))</formula>
    </cfRule>
  </conditionalFormatting>
  <conditionalFormatting sqref="AU4">
    <cfRule type="containsText" dxfId="2050" priority="1189" operator="containsText" text="BAJA">
      <formula>NOT(ISERROR(SEARCH("BAJA",AU4)))</formula>
    </cfRule>
    <cfRule type="containsText" dxfId="2049" priority="1190" operator="containsText" text="MEDIA">
      <formula>NOT(ISERROR(SEARCH("MEDIA",AU4)))</formula>
    </cfRule>
    <cfRule type="containsText" dxfId="2048" priority="1191" operator="containsText" text="ALTA">
      <formula>NOT(ISERROR(SEARCH("ALTA",AU4)))</formula>
    </cfRule>
  </conditionalFormatting>
  <conditionalFormatting sqref="AU5">
    <cfRule type="containsText" dxfId="2047" priority="1186" operator="containsText" text="BAJA">
      <formula>NOT(ISERROR(SEARCH("BAJA",AU5)))</formula>
    </cfRule>
    <cfRule type="containsText" dxfId="2046" priority="1187" operator="containsText" text="MEDIA">
      <formula>NOT(ISERROR(SEARCH("MEDIA",AU5)))</formula>
    </cfRule>
    <cfRule type="containsText" dxfId="2045" priority="1188" operator="containsText" text="ALTA">
      <formula>NOT(ISERROR(SEARCH("ALTA",AU5)))</formula>
    </cfRule>
  </conditionalFormatting>
  <conditionalFormatting sqref="AV4">
    <cfRule type="cellIs" dxfId="2044" priority="1161" operator="greaterThan">
      <formula>75%</formula>
    </cfRule>
    <cfRule type="cellIs" dxfId="2043" priority="1162" operator="between">
      <formula>51%</formula>
      <formula>75%</formula>
    </cfRule>
    <cfRule type="cellIs" dxfId="2042" priority="1163" operator="between">
      <formula>26%</formula>
      <formula>50%</formula>
    </cfRule>
    <cfRule type="cellIs" dxfId="2041" priority="1164" operator="between">
      <formula>0%</formula>
      <formula>25%</formula>
    </cfRule>
    <cfRule type="containsText" dxfId="2040" priority="1165" operator="containsText" text="BAJA">
      <formula>NOT(ISERROR(SEARCH("BAJA",AV4)))</formula>
    </cfRule>
    <cfRule type="containsText" dxfId="2039" priority="1166" operator="containsText" text="MEDIA">
      <formula>NOT(ISERROR(SEARCH("MEDIA",AV4)))</formula>
    </cfRule>
    <cfRule type="containsText" dxfId="2038" priority="1167" operator="containsText" text="ALTA">
      <formula>NOT(ISERROR(SEARCH("ALTA",AV4)))</formula>
    </cfRule>
  </conditionalFormatting>
  <conditionalFormatting sqref="AV5">
    <cfRule type="cellIs" dxfId="2037" priority="1154" operator="greaterThan">
      <formula>75%</formula>
    </cfRule>
    <cfRule type="cellIs" dxfId="2036" priority="1155" operator="between">
      <formula>51%</formula>
      <formula>75%</formula>
    </cfRule>
    <cfRule type="cellIs" dxfId="2035" priority="1156" operator="between">
      <formula>26%</formula>
      <formula>50%</formula>
    </cfRule>
    <cfRule type="cellIs" dxfId="2034" priority="1157" operator="between">
      <formula>0%</formula>
      <formula>25%</formula>
    </cfRule>
    <cfRule type="containsText" dxfId="2033" priority="1158" operator="containsText" text="BAJA">
      <formula>NOT(ISERROR(SEARCH("BAJA",AV5)))</formula>
    </cfRule>
    <cfRule type="containsText" dxfId="2032" priority="1159" operator="containsText" text="MEDIA">
      <formula>NOT(ISERROR(SEARCH("MEDIA",AV5)))</formula>
    </cfRule>
    <cfRule type="containsText" dxfId="2031" priority="1160" operator="containsText" text="ALTA">
      <formula>NOT(ISERROR(SEARCH("ALTA",AV5)))</formula>
    </cfRule>
  </conditionalFormatting>
  <conditionalFormatting sqref="AC4">
    <cfRule type="containsText" dxfId="2030" priority="688" operator="containsText" text="BAJA">
      <formula>NOT(ISERROR(SEARCH("BAJA",AC4)))</formula>
    </cfRule>
    <cfRule type="containsText" dxfId="2029" priority="689" operator="containsText" text="MEDIA">
      <formula>NOT(ISERROR(SEARCH("MEDIA",AC4)))</formula>
    </cfRule>
    <cfRule type="containsText" dxfId="2028" priority="690" operator="containsText" text="ALTA">
      <formula>NOT(ISERROR(SEARCH("ALTA",AC4)))</formula>
    </cfRule>
  </conditionalFormatting>
  <conditionalFormatting sqref="AS4">
    <cfRule type="containsText" dxfId="2027" priority="685" operator="containsText" text="BAJA">
      <formula>NOT(ISERROR(SEARCH("BAJA",AS4)))</formula>
    </cfRule>
    <cfRule type="containsText" dxfId="2026" priority="686" operator="containsText" text="MEDIA">
      <formula>NOT(ISERROR(SEARCH("MEDIA",AS4)))</formula>
    </cfRule>
    <cfRule type="containsText" dxfId="2025" priority="687" operator="containsText" text="ALTA">
      <formula>NOT(ISERROR(SEARCH("ALTA",AS4)))</formula>
    </cfRule>
  </conditionalFormatting>
  <conditionalFormatting sqref="AS5">
    <cfRule type="containsText" dxfId="2024" priority="377" operator="containsText" text="BAJA">
      <formula>NOT(ISERROR(SEARCH("BAJA",AS5)))</formula>
    </cfRule>
    <cfRule type="containsText" dxfId="2023" priority="378" operator="containsText" text="MEDIA">
      <formula>NOT(ISERROR(SEARCH("MEDIA",AS5)))</formula>
    </cfRule>
    <cfRule type="containsText" dxfId="2022" priority="379" operator="containsText" text="ALTA">
      <formula>NOT(ISERROR(SEARCH("ALTA",AS5)))</formula>
    </cfRule>
  </conditionalFormatting>
  <conditionalFormatting sqref="AJ6:AK6">
    <cfRule type="containsText" dxfId="2021" priority="183" operator="containsText" text="BAJA">
      <formula>NOT(ISERROR(SEARCH("BAJA",AJ6)))</formula>
    </cfRule>
    <cfRule type="containsText" dxfId="2020" priority="184" operator="containsText" text="MEDIA">
      <formula>NOT(ISERROR(SEARCH("MEDIA",AJ6)))</formula>
    </cfRule>
    <cfRule type="containsText" dxfId="2019" priority="185" operator="containsText" text="ALTA">
      <formula>NOT(ISERROR(SEARCH("ALTA",AJ6)))</formula>
    </cfRule>
  </conditionalFormatting>
  <conditionalFormatting sqref="AR6">
    <cfRule type="containsText" dxfId="2018" priority="186" operator="containsText" text="BAJA">
      <formula>NOT(ISERROR(SEARCH("BAJA",AR6)))</formula>
    </cfRule>
    <cfRule type="containsText" dxfId="2017" priority="187" operator="containsText" text="MEDIA">
      <formula>NOT(ISERROR(SEARCH("MEDIA",AR6)))</formula>
    </cfRule>
    <cfRule type="containsText" dxfId="2016" priority="188" operator="containsText" text="ALTA">
      <formula>NOT(ISERROR(SEARCH("ALTA",AR6)))</formula>
    </cfRule>
  </conditionalFormatting>
  <conditionalFormatting sqref="AU6">
    <cfRule type="containsText" dxfId="2015" priority="99" operator="containsText" text="BAJA">
      <formula>NOT(ISERROR(SEARCH("BAJA",AU6)))</formula>
    </cfRule>
    <cfRule type="containsText" dxfId="2014" priority="100" operator="containsText" text="MEDIA">
      <formula>NOT(ISERROR(SEARCH("MEDIA",AU6)))</formula>
    </cfRule>
    <cfRule type="containsText" dxfId="2013" priority="101" operator="containsText" text="ALTA">
      <formula>NOT(ISERROR(SEARCH("ALTA",AU6)))</formula>
    </cfRule>
  </conditionalFormatting>
  <conditionalFormatting sqref="AV6">
    <cfRule type="cellIs" dxfId="2012" priority="71" operator="greaterThan">
      <formula>75%</formula>
    </cfRule>
    <cfRule type="cellIs" dxfId="2011" priority="72" operator="between">
      <formula>51%</formula>
      <formula>75%</formula>
    </cfRule>
    <cfRule type="cellIs" dxfId="2010" priority="73" operator="between">
      <formula>26%</formula>
      <formula>50%</formula>
    </cfRule>
    <cfRule type="cellIs" dxfId="2009" priority="74" operator="between">
      <formula>0%</formula>
      <formula>25%</formula>
    </cfRule>
    <cfRule type="containsText" dxfId="2008" priority="75" operator="containsText" text="BAJA">
      <formula>NOT(ISERROR(SEARCH("BAJA",AV6)))</formula>
    </cfRule>
    <cfRule type="containsText" dxfId="2007" priority="76" operator="containsText" text="MEDIA">
      <formula>NOT(ISERROR(SEARCH("MEDIA",AV6)))</formula>
    </cfRule>
    <cfRule type="containsText" dxfId="2006" priority="77" operator="containsText" text="ALTA">
      <formula>NOT(ISERROR(SEARCH("ALTA",AV6)))</formula>
    </cfRule>
  </conditionalFormatting>
  <conditionalFormatting sqref="AC6">
    <cfRule type="containsText" dxfId="2005" priority="25" operator="containsText" text="BAJA">
      <formula>NOT(ISERROR(SEARCH("BAJA",AC6)))</formula>
    </cfRule>
    <cfRule type="containsText" dxfId="2004" priority="26" operator="containsText" text="MEDIA">
      <formula>NOT(ISERROR(SEARCH("MEDIA",AC6)))</formula>
    </cfRule>
    <cfRule type="containsText" dxfId="2003" priority="27" operator="containsText" text="ALTA">
      <formula>NOT(ISERROR(SEARCH("ALTA",AC6)))</formula>
    </cfRule>
  </conditionalFormatting>
  <conditionalFormatting sqref="AS6">
    <cfRule type="containsText" dxfId="2002" priority="22" operator="containsText" text="BAJA">
      <formula>NOT(ISERROR(SEARCH("BAJA",AS6)))</formula>
    </cfRule>
    <cfRule type="containsText" dxfId="2001" priority="23" operator="containsText" text="MEDIA">
      <formula>NOT(ISERROR(SEARCH("MEDIA",AS6)))</formula>
    </cfRule>
    <cfRule type="containsText" dxfId="2000" priority="24" operator="containsText" text="ALTA">
      <formula>NOT(ISERROR(SEARCH("ALTA",AS6)))</formula>
    </cfRule>
  </conditionalFormatting>
  <dataValidations count="5">
    <dataValidation type="list" allowBlank="1" showInputMessage="1" showErrorMessage="1" sqref="A4 AK4:AK6 A6" xr:uid="{00000000-0002-0000-0A00-000000000000}">
      <formula1>"SI,NO"</formula1>
    </dataValidation>
    <dataValidation type="list" allowBlank="1" showInputMessage="1" showErrorMessage="1" sqref="AR4:AR6" xr:uid="{00000000-0002-0000-0A00-000001000000}">
      <formula1>"Asignado,No Asignado"</formula1>
    </dataValidation>
    <dataValidation type="list" allowBlank="1" showInputMessage="1" showErrorMessage="1" sqref="AT4:AT6" xr:uid="{00000000-0002-0000-0A00-000002000000}">
      <formula1>"Adecuado,Inadecuado"</formula1>
    </dataValidation>
    <dataValidation type="list" allowBlank="1" showInputMessage="1" showErrorMessage="1" sqref="AJ4:AJ6" xr:uid="{00000000-0002-0000-0A00-000003000000}">
      <formula1>"Confiable,No confiable"</formula1>
    </dataValidation>
    <dataValidation type="list" allowBlank="1" showInputMessage="1" showErrorMessage="1" sqref="AG4:AG6" xr:uid="{00000000-0002-0000-0A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A00-000005000000}">
          <x14:formula1>
            <xm:f>Listas!$K$2:$K$5</xm:f>
          </x14:formula1>
          <xm:sqref>S4 S6</xm:sqref>
        </x14:dataValidation>
        <x14:dataValidation type="list" allowBlank="1" showInputMessage="1" showErrorMessage="1" xr:uid="{00000000-0002-0000-0A00-000006000000}">
          <x14:formula1>
            <xm:f>Listas!$C$2:$C$8</xm:f>
          </x14:formula1>
          <xm:sqref>E4 E6</xm:sqref>
        </x14:dataValidation>
        <x14:dataValidation type="list" allowBlank="1" showInputMessage="1" showErrorMessage="1" xr:uid="{00000000-0002-0000-0A00-000007000000}">
          <x14:formula1>
            <xm:f>Listas!$J$2:$J$6</xm:f>
          </x14:formula1>
          <xm:sqref>AX4 AX6</xm:sqref>
        </x14:dataValidation>
        <x14:dataValidation type="list" allowBlank="1" showInputMessage="1" showErrorMessage="1" xr:uid="{00000000-0002-0000-0A00-000008000000}">
          <x14:formula1>
            <xm:f>Listas!$B$2:$B$7</xm:f>
          </x14:formula1>
          <xm:sqref>D4 D6</xm:sqref>
        </x14:dataValidation>
        <x14:dataValidation type="list" allowBlank="1" showInputMessage="1" showErrorMessage="1" xr:uid="{00000000-0002-0000-0A00-000009000000}">
          <x14:formula1>
            <xm:f>Listas!$Q$2:$Q$8</xm:f>
          </x14:formula1>
          <xm:sqref>J4:J6</xm:sqref>
        </x14:dataValidation>
        <x14:dataValidation type="list" allowBlank="1" showInputMessage="1" showErrorMessage="1" xr:uid="{00000000-0002-0000-0A00-00000A000000}">
          <x14:formula1>
            <xm:f>Listas!$L$2:$L$5</xm:f>
          </x14:formula1>
          <xm:sqref>T4:T6</xm:sqref>
        </x14:dataValidation>
        <x14:dataValidation type="list" allowBlank="1" showInputMessage="1" showErrorMessage="1" xr:uid="{00000000-0002-0000-0A00-00000B000000}">
          <x14:formula1>
            <xm:f>Listas!$G$2:$G$11</xm:f>
          </x14:formula1>
          <xm:sqref>C4:C6</xm:sqref>
        </x14:dataValidation>
        <x14:dataValidation type="list" allowBlank="1" showInputMessage="1" showErrorMessage="1" xr:uid="{00000000-0002-0000-0A00-00000C000000}">
          <x14:formula1>
            <xm:f>Listas!$F$2:$F$4</xm:f>
          </x14:formula1>
          <xm:sqref>AE4:AE6</xm:sqref>
        </x14:dataValidation>
        <x14:dataValidation type="list" allowBlank="1" showInputMessage="1" showErrorMessage="1" xr:uid="{00000000-0002-0000-0A00-00000D000000}">
          <x14:formula1>
            <xm:f>Listas!$H$2:$H$3</xm:f>
          </x14:formula1>
          <xm:sqref>AM4:AM6</xm:sqref>
        </x14:dataValidation>
        <x14:dataValidation type="list" allowBlank="1" showInputMessage="1" showErrorMessage="1" xr:uid="{00000000-0002-0000-0A00-00000E000000}">
          <x14:formula1>
            <xm:f>Listas!$I$2:$I$3</xm:f>
          </x14:formula1>
          <xm:sqref>AO4:AO6</xm:sqref>
        </x14:dataValidation>
        <x14:dataValidation type="list" allowBlank="1" showInputMessage="1" showErrorMessage="1" xr:uid="{00000000-0002-0000-0A00-00000F000000}">
          <x14:formula1>
            <xm:f>Listas!$P$2:$P$7</xm:f>
          </x14:formula1>
          <xm:sqref>Q4:Q6</xm:sqref>
        </x14:dataValidation>
        <x14:dataValidation type="list" allowBlank="1" showInputMessage="1" showErrorMessage="1" xr:uid="{00000000-0002-0000-0A00-000010000000}">
          <x14:formula1>
            <xm:f>Listas!$O$2:$O$7</xm:f>
          </x14:formula1>
          <xm:sqref>O4:O6</xm:sqref>
        </x14:dataValidation>
        <x14:dataValidation type="list" allowBlank="1" showInputMessage="1" showErrorMessage="1" xr:uid="{00000000-0002-0000-0A00-000011000000}">
          <x14:formula1>
            <xm:f>Listas!$N$2:$N$7</xm:f>
          </x14:formula1>
          <xm:sqref>M4:M6</xm:sqref>
        </x14:dataValidation>
        <x14:dataValidation type="list" allowBlank="1" showInputMessage="1" showErrorMessage="1" xr:uid="{00000000-0002-0000-0A00-000012000000}">
          <x14:formula1>
            <xm:f>Listas!$M$2:$M$15</xm:f>
          </x14:formula1>
          <xm:sqref>B4 B6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U318"/>
  <sheetViews>
    <sheetView zoomScale="85" zoomScaleNormal="80" workbookViewId="0">
      <pane ySplit="3" topLeftCell="A13" activePane="bottomLeft" state="frozen"/>
      <selection pane="bottomLeft" activeCell="BH1" sqref="BH1:BK1048576"/>
      <selection activeCell="G4" sqref="G4:G13"/>
    </sheetView>
  </sheetViews>
  <sheetFormatPr defaultColWidth="11.42578125" defaultRowHeight="14.45"/>
  <cols>
    <col min="1" max="1" width="14.140625" style="1" customWidth="1"/>
    <col min="2" max="2" width="16.5703125" style="6" customWidth="1"/>
    <col min="3" max="3" width="17.28515625" style="6" customWidth="1"/>
    <col min="4" max="4" width="15.425781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28515625" style="2" customWidth="1"/>
    <col min="11" max="11" width="24.140625" style="2" customWidth="1"/>
    <col min="12" max="12" width="17.5703125" style="2" customWidth="1"/>
    <col min="13" max="13" width="17.85546875" style="2" customWidth="1"/>
    <col min="14" max="14" width="3.42578125" style="2" customWidth="1"/>
    <col min="15" max="15" width="21.85546875" style="2" customWidth="1"/>
    <col min="16" max="16" width="3.42578125" style="2" customWidth="1"/>
    <col min="17" max="17" width="24.28515625" style="2" customWidth="1"/>
    <col min="18" max="18" width="3" style="2" customWidth="1"/>
    <col min="19" max="21" width="21.85546875" style="2" customWidth="1"/>
    <col min="22" max="22" width="15" style="2" customWidth="1"/>
    <col min="23" max="23" width="5.7109375" style="22" customWidth="1"/>
    <col min="24" max="24" width="13.7109375" style="2" customWidth="1"/>
    <col min="25" max="25" width="5.7109375" style="22" customWidth="1"/>
    <col min="26" max="26" width="16.85546875" style="2" customWidth="1"/>
    <col min="27" max="27" width="5.42578125" style="2" customWidth="1"/>
    <col min="28" max="28" width="19.5703125" style="2" customWidth="1"/>
    <col min="29" max="29" width="28" style="2" customWidth="1"/>
    <col min="30" max="30" width="86.28515625" style="2" customWidth="1"/>
    <col min="31" max="31" width="10" style="2"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hidden="1" customWidth="1"/>
    <col min="42" max="42" width="12.140625" style="2" hidden="1" customWidth="1"/>
    <col min="43" max="43" width="14.85546875" style="2" hidden="1" customWidth="1"/>
    <col min="44" max="44" width="9.140625" style="2" hidden="1" customWidth="1"/>
    <col min="45" max="45" width="33.7109375" style="2" hidden="1" customWidth="1"/>
    <col min="46" max="47" width="13.7109375" style="2" hidden="1" customWidth="1"/>
    <col min="48" max="48" width="13.7109375" style="25" hidden="1" customWidth="1"/>
    <col min="49" max="49" width="13.7109375" style="2" hidden="1" customWidth="1"/>
    <col min="50" max="50" width="15.28515625" style="2" hidden="1" customWidth="1"/>
    <col min="51" max="51" width="2.28515625" style="5" customWidth="1"/>
    <col min="52" max="52" width="36.7109375" style="5" customWidth="1"/>
    <col min="53" max="53" width="17" style="4" hidden="1" customWidth="1"/>
    <col min="54" max="55" width="11.5703125" style="3" customWidth="1"/>
    <col min="56" max="56" width="21.85546875" style="2" customWidth="1"/>
    <col min="57" max="57" width="14.85546875" style="1" customWidth="1"/>
    <col min="58" max="58" width="69.7109375" style="1" customWidth="1"/>
    <col min="59" max="59" width="14.85546875" style="1" customWidth="1"/>
    <col min="60" max="60" width="51.140625" style="1" customWidth="1"/>
    <col min="61" max="61" width="26.5703125" style="1" customWidth="1"/>
    <col min="62" max="62" width="14.85546875" style="1" customWidth="1"/>
    <col min="63" max="63" width="26.140625" style="1" customWidth="1"/>
    <col min="64" max="64" width="25.5703125" style="1" customWidth="1"/>
    <col min="65" max="65" width="11.5703125" style="1"/>
    <col min="66" max="66" width="26.7109375" style="1" customWidth="1"/>
    <col min="67" max="67" width="25.7109375" style="1" customWidth="1"/>
    <col min="68" max="68" width="11.5703125" style="1"/>
    <col min="69" max="69" width="27.140625" style="1" customWidth="1"/>
    <col min="70" max="70" width="26.140625" style="1" customWidth="1"/>
    <col min="71" max="71" width="11.5703125" style="1"/>
    <col min="72" max="72" width="28.7109375" style="1" customWidth="1"/>
    <col min="73" max="73" width="24.7109375"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18.7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7.25"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39"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2" t="s">
        <v>181</v>
      </c>
      <c r="Y3" s="245" t="s">
        <v>152</v>
      </c>
      <c r="Z3" s="242" t="s">
        <v>182</v>
      </c>
      <c r="AA3" s="242" t="s">
        <v>152</v>
      </c>
      <c r="AB3" s="242" t="s">
        <v>183</v>
      </c>
      <c r="AC3" s="450"/>
      <c r="AD3" s="450"/>
      <c r="AE3" s="246" t="s">
        <v>5</v>
      </c>
      <c r="AF3" s="247" t="s">
        <v>184</v>
      </c>
      <c r="AG3" s="246" t="s">
        <v>185</v>
      </c>
      <c r="AH3" s="246" t="s">
        <v>184</v>
      </c>
      <c r="AI3" s="450"/>
      <c r="AJ3" s="246" t="s">
        <v>186</v>
      </c>
      <c r="AK3" s="450" t="s">
        <v>187</v>
      </c>
      <c r="AL3" s="450"/>
      <c r="AM3" s="450" t="s">
        <v>7</v>
      </c>
      <c r="AN3" s="450"/>
      <c r="AO3" s="450" t="s">
        <v>8</v>
      </c>
      <c r="AP3" s="450"/>
      <c r="AQ3" s="246" t="s">
        <v>188</v>
      </c>
      <c r="AR3" s="450" t="s">
        <v>128</v>
      </c>
      <c r="AS3" s="450"/>
      <c r="AT3" s="246" t="s">
        <v>189</v>
      </c>
      <c r="AU3" s="431"/>
      <c r="AV3" s="431"/>
      <c r="AW3" s="431"/>
      <c r="AX3" s="433"/>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12.5" customHeight="1">
      <c r="A4" s="425" t="s">
        <v>241</v>
      </c>
      <c r="B4" s="426" t="s">
        <v>99</v>
      </c>
      <c r="C4" s="426" t="s">
        <v>89</v>
      </c>
      <c r="D4" s="426" t="s">
        <v>76</v>
      </c>
      <c r="E4" s="426" t="s">
        <v>34</v>
      </c>
      <c r="F4" s="507" t="s">
        <v>949</v>
      </c>
      <c r="G4" s="492" t="s">
        <v>950</v>
      </c>
      <c r="H4" s="492" t="s">
        <v>951</v>
      </c>
      <c r="I4" s="507" t="s">
        <v>952</v>
      </c>
      <c r="J4" s="426" t="s">
        <v>92</v>
      </c>
      <c r="K4" s="426">
        <v>1</v>
      </c>
      <c r="L4" s="462">
        <f>IF(J4="Diaria",+(K4/360),IF(J4="Mensual",+(K4/12),IF(J4="Bimestral",+(K4/6),IF(J4="Trimestral",+(K4/4),IF(J4="Semestral",+(K4/2),IF(J4="Anual",+(K4/1),""))))))</f>
        <v>0.5</v>
      </c>
      <c r="M4" s="426" t="s">
        <v>70</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426" t="s">
        <v>70</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426" t="s">
        <v>31</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0.2</v>
      </c>
      <c r="S4" s="461" t="s">
        <v>57</v>
      </c>
      <c r="T4" s="461" t="s">
        <v>58</v>
      </c>
      <c r="U4" s="461">
        <f>+MAX(N4,P4,R4)</f>
        <v>0.2</v>
      </c>
      <c r="V4" s="488" t="str">
        <f>IF(L4&lt;=20%,"Muy baja",IF(L4&lt;=40%,"Baja",IF(L4&lt;=60%,"Media",IF(L4&lt;=80%,"Alta",IF(L4&lt;=100%,"Muy alta",IF(L4&gt;=100%,"Muy alta",""))))))</f>
        <v>Media</v>
      </c>
      <c r="W4" s="544">
        <f>+IFERROR(VLOOKUP(V4,Fórmula!$F$1:$G$6,2,FALSE),"")</f>
        <v>0.6</v>
      </c>
      <c r="X4" s="488" t="str">
        <f>IF(U4=20%,"Leve",IF(U4=40%,"Menor",IF(U4=60%,"Moderado",IF(U4=80%,"Mayor",IF(U4=100%,"Catastrófico","")))))</f>
        <v>Leve</v>
      </c>
      <c r="Y4" s="544">
        <f>+IFERROR(VLOOKUP(X4,Fórmula!$H$1:$I$6,2,FALSE),"")</f>
        <v>0.2</v>
      </c>
      <c r="Z4" s="489" t="str">
        <f>+IFERROR(VLOOKUP(V4&amp;X4,Fórmula!$C$2:$D$26,2,FALSE),"")</f>
        <v>Moderado</v>
      </c>
      <c r="AA4" s="441">
        <f>IF(Z4="Bajo",25%,IF(Z4="Moderado",50%,IF(Z4="Alto",75%,IF(Z4="Extremo",100%,""))))</f>
        <v>0.5</v>
      </c>
      <c r="AB4" s="441"/>
      <c r="AC4" s="130" t="s">
        <v>953</v>
      </c>
      <c r="AD4" s="52" t="s">
        <v>954</v>
      </c>
      <c r="AE4" s="52" t="s">
        <v>54</v>
      </c>
      <c r="AF4" s="32">
        <f t="shared" ref="AF4:AF17" si="0">IF(AE4="Preventivo",25%,IF(AE4="Detectivo",15%,IF(AE4="Correctivo",10%,"")))</f>
        <v>0.25</v>
      </c>
      <c r="AG4" s="92" t="s">
        <v>201</v>
      </c>
      <c r="AH4" s="32">
        <f t="shared" ref="AH4:AH10" si="1">IF(AG4="Manual",15%,IF(AG4="Automático",25%,""))</f>
        <v>0.15</v>
      </c>
      <c r="AI4" s="32">
        <f t="shared" ref="AI4:AI17" si="2">+AH4+AF4</f>
        <v>0.4</v>
      </c>
      <c r="AJ4" s="92" t="s">
        <v>202</v>
      </c>
      <c r="AK4" s="89" t="s">
        <v>241</v>
      </c>
      <c r="AL4" s="52" t="s">
        <v>955</v>
      </c>
      <c r="AM4" s="89" t="s">
        <v>39</v>
      </c>
      <c r="AN4" s="92"/>
      <c r="AO4" s="92" t="s">
        <v>24</v>
      </c>
      <c r="AP4" s="92" t="s">
        <v>96</v>
      </c>
      <c r="AQ4" s="92" t="s">
        <v>956</v>
      </c>
      <c r="AR4" s="92" t="s">
        <v>206</v>
      </c>
      <c r="AS4" s="92" t="s">
        <v>142</v>
      </c>
      <c r="AT4" s="92" t="s">
        <v>208</v>
      </c>
      <c r="AU4" s="92">
        <f>+AI4*AA4</f>
        <v>0.2</v>
      </c>
      <c r="AV4" s="33">
        <f>+AA4-AU4</f>
        <v>0.3</v>
      </c>
      <c r="AW4" s="460" t="str">
        <f>+IF(C4="Corrupción","Moderado",IF(AV6&lt;=25%,"Bajo",IF(AV6&lt;=50%,"Moderado",IF(AV6&lt;=75%,"Alto",IF(AV6&gt;75%,"Extremo","")))))</f>
        <v>Bajo</v>
      </c>
      <c r="AX4" s="457" t="s">
        <v>56</v>
      </c>
      <c r="AY4" s="549">
        <v>1</v>
      </c>
      <c r="AZ4" s="492" t="s">
        <v>957</v>
      </c>
      <c r="BA4" s="492" t="s">
        <v>958</v>
      </c>
      <c r="BB4" s="548">
        <v>44562</v>
      </c>
      <c r="BC4" s="548">
        <v>44926</v>
      </c>
      <c r="BD4" s="492" t="s">
        <v>677</v>
      </c>
      <c r="BE4" s="136">
        <v>44620</v>
      </c>
      <c r="BF4" s="137" t="s">
        <v>959</v>
      </c>
      <c r="BG4" s="35">
        <v>44681</v>
      </c>
      <c r="BH4" s="137" t="s">
        <v>960</v>
      </c>
      <c r="BI4" s="137"/>
      <c r="BJ4" s="35">
        <v>44742</v>
      </c>
      <c r="BK4" s="165" t="s">
        <v>961</v>
      </c>
      <c r="BL4" s="165"/>
      <c r="BM4" s="35">
        <v>44804</v>
      </c>
      <c r="BN4" s="165"/>
      <c r="BO4" s="165"/>
      <c r="BP4" s="35">
        <v>44865</v>
      </c>
      <c r="BQ4" s="165"/>
      <c r="BR4" s="165"/>
      <c r="BS4" s="35">
        <v>44926</v>
      </c>
      <c r="BT4" s="165"/>
      <c r="BU4" s="267"/>
    </row>
    <row r="5" spans="1:73" ht="129.94999999999999">
      <c r="A5" s="425"/>
      <c r="B5" s="426"/>
      <c r="C5" s="426"/>
      <c r="D5" s="426"/>
      <c r="E5" s="426"/>
      <c r="F5" s="507"/>
      <c r="G5" s="492"/>
      <c r="H5" s="492"/>
      <c r="I5" s="507"/>
      <c r="J5" s="426"/>
      <c r="K5" s="426"/>
      <c r="L5" s="462"/>
      <c r="M5" s="426"/>
      <c r="N5" s="426"/>
      <c r="O5" s="426"/>
      <c r="P5" s="426"/>
      <c r="Q5" s="426"/>
      <c r="R5" s="426"/>
      <c r="S5" s="461"/>
      <c r="T5" s="461"/>
      <c r="U5" s="461"/>
      <c r="V5" s="488"/>
      <c r="W5" s="544"/>
      <c r="X5" s="488"/>
      <c r="Y5" s="544"/>
      <c r="Z5" s="489"/>
      <c r="AA5" s="441"/>
      <c r="AB5" s="441"/>
      <c r="AC5" s="130" t="s">
        <v>962</v>
      </c>
      <c r="AD5" s="52" t="s">
        <v>963</v>
      </c>
      <c r="AE5" s="52" t="s">
        <v>37</v>
      </c>
      <c r="AF5" s="32">
        <f t="shared" si="0"/>
        <v>0.15</v>
      </c>
      <c r="AG5" s="92" t="s">
        <v>201</v>
      </c>
      <c r="AH5" s="32">
        <f t="shared" si="1"/>
        <v>0.15</v>
      </c>
      <c r="AI5" s="32">
        <f t="shared" si="2"/>
        <v>0.3</v>
      </c>
      <c r="AJ5" s="92" t="s">
        <v>202</v>
      </c>
      <c r="AK5" s="89" t="s">
        <v>193</v>
      </c>
      <c r="AL5" s="52" t="s">
        <v>964</v>
      </c>
      <c r="AM5" s="89" t="s">
        <v>39</v>
      </c>
      <c r="AN5" s="92"/>
      <c r="AO5" s="92" t="s">
        <v>40</v>
      </c>
      <c r="AP5" s="92" t="s">
        <v>965</v>
      </c>
      <c r="AQ5" s="92" t="s">
        <v>966</v>
      </c>
      <c r="AR5" s="92" t="s">
        <v>206</v>
      </c>
      <c r="AS5" s="92" t="s">
        <v>142</v>
      </c>
      <c r="AT5" s="92" t="s">
        <v>208</v>
      </c>
      <c r="AU5" s="92">
        <f>+AV4*AI5</f>
        <v>0.09</v>
      </c>
      <c r="AV5" s="33">
        <f>+AV4-AU5</f>
        <v>0.21</v>
      </c>
      <c r="AW5" s="460"/>
      <c r="AX5" s="457"/>
      <c r="AY5" s="549"/>
      <c r="AZ5" s="492"/>
      <c r="BA5" s="492"/>
      <c r="BB5" s="548"/>
      <c r="BC5" s="548"/>
      <c r="BD5" s="492"/>
      <c r="BE5" s="136">
        <v>44620</v>
      </c>
      <c r="BF5" s="137" t="s">
        <v>967</v>
      </c>
      <c r="BG5" s="35">
        <v>44681</v>
      </c>
      <c r="BH5" s="137" t="s">
        <v>968</v>
      </c>
      <c r="BI5" s="137"/>
      <c r="BJ5" s="35">
        <v>44742</v>
      </c>
      <c r="BK5" s="165" t="s">
        <v>969</v>
      </c>
      <c r="BL5" s="165" t="s">
        <v>970</v>
      </c>
      <c r="BM5" s="35">
        <v>44804</v>
      </c>
      <c r="BN5" s="165"/>
      <c r="BO5" s="165"/>
      <c r="BP5" s="35">
        <v>44865</v>
      </c>
      <c r="BQ5" s="165"/>
      <c r="BR5" s="165"/>
      <c r="BS5" s="35">
        <v>44926</v>
      </c>
      <c r="BT5" s="165"/>
      <c r="BU5" s="267"/>
    </row>
    <row r="6" spans="1:73" ht="137.25" customHeight="1">
      <c r="A6" s="425"/>
      <c r="B6" s="426"/>
      <c r="C6" s="426"/>
      <c r="D6" s="426"/>
      <c r="E6" s="426"/>
      <c r="F6" s="507"/>
      <c r="G6" s="492"/>
      <c r="H6" s="492"/>
      <c r="I6" s="507"/>
      <c r="J6" s="426"/>
      <c r="K6" s="426"/>
      <c r="L6" s="462"/>
      <c r="M6" s="426"/>
      <c r="N6" s="426"/>
      <c r="O6" s="426"/>
      <c r="P6" s="426"/>
      <c r="Q6" s="426"/>
      <c r="R6" s="426"/>
      <c r="S6" s="461"/>
      <c r="T6" s="461"/>
      <c r="U6" s="461"/>
      <c r="V6" s="488"/>
      <c r="W6" s="544"/>
      <c r="X6" s="488"/>
      <c r="Y6" s="544"/>
      <c r="Z6" s="489"/>
      <c r="AA6" s="441"/>
      <c r="AB6" s="441"/>
      <c r="AC6" s="52" t="s">
        <v>971</v>
      </c>
      <c r="AD6" s="52" t="s">
        <v>972</v>
      </c>
      <c r="AE6" s="52" t="s">
        <v>37</v>
      </c>
      <c r="AF6" s="32">
        <f t="shared" si="0"/>
        <v>0.15</v>
      </c>
      <c r="AG6" s="92" t="s">
        <v>201</v>
      </c>
      <c r="AH6" s="32">
        <f t="shared" si="1"/>
        <v>0.15</v>
      </c>
      <c r="AI6" s="32">
        <f t="shared" si="2"/>
        <v>0.3</v>
      </c>
      <c r="AJ6" s="92" t="s">
        <v>202</v>
      </c>
      <c r="AK6" s="89" t="s">
        <v>193</v>
      </c>
      <c r="AL6" s="52" t="s">
        <v>973</v>
      </c>
      <c r="AM6" s="89" t="s">
        <v>39</v>
      </c>
      <c r="AN6" s="92"/>
      <c r="AO6" s="92" t="s">
        <v>24</v>
      </c>
      <c r="AP6" s="92" t="s">
        <v>326</v>
      </c>
      <c r="AQ6" s="92" t="s">
        <v>974</v>
      </c>
      <c r="AR6" s="92" t="s">
        <v>206</v>
      </c>
      <c r="AS6" s="92" t="s">
        <v>142</v>
      </c>
      <c r="AT6" s="92" t="s">
        <v>208</v>
      </c>
      <c r="AU6" s="92">
        <f>+AV5*AI6</f>
        <v>6.3E-2</v>
      </c>
      <c r="AV6" s="33">
        <f>+AV5-AU6</f>
        <v>0.14699999999999999</v>
      </c>
      <c r="AW6" s="460"/>
      <c r="AX6" s="457"/>
      <c r="AY6" s="272">
        <v>2</v>
      </c>
      <c r="AZ6" s="50" t="s">
        <v>975</v>
      </c>
      <c r="BA6" s="132" t="s">
        <v>958</v>
      </c>
      <c r="BB6" s="214">
        <v>44562</v>
      </c>
      <c r="BC6" s="214">
        <v>44925</v>
      </c>
      <c r="BD6" s="209" t="s">
        <v>976</v>
      </c>
      <c r="BE6" s="136">
        <v>44620</v>
      </c>
      <c r="BF6" s="137" t="s">
        <v>977</v>
      </c>
      <c r="BG6" s="35">
        <v>44681</v>
      </c>
      <c r="BH6" s="138" t="s">
        <v>978</v>
      </c>
      <c r="BI6" s="138"/>
      <c r="BJ6" s="35">
        <v>44742</v>
      </c>
      <c r="BK6" s="138"/>
      <c r="BL6" s="138"/>
      <c r="BM6" s="35">
        <v>44804</v>
      </c>
      <c r="BN6" s="138"/>
      <c r="BO6" s="138"/>
      <c r="BP6" s="35">
        <v>44865</v>
      </c>
      <c r="BQ6" s="138"/>
      <c r="BR6" s="138"/>
      <c r="BS6" s="35">
        <v>44926</v>
      </c>
      <c r="BT6" s="138"/>
      <c r="BU6" s="267"/>
    </row>
    <row r="7" spans="1:73" ht="144" customHeight="1">
      <c r="A7" s="557" t="s">
        <v>193</v>
      </c>
      <c r="B7" s="560" t="s">
        <v>99</v>
      </c>
      <c r="C7" s="560" t="s">
        <v>89</v>
      </c>
      <c r="D7" s="560" t="s">
        <v>76</v>
      </c>
      <c r="E7" s="560" t="s">
        <v>88</v>
      </c>
      <c r="F7" s="545" t="s">
        <v>979</v>
      </c>
      <c r="G7" s="545" t="s">
        <v>980</v>
      </c>
      <c r="H7" s="545" t="s">
        <v>981</v>
      </c>
      <c r="I7" s="545" t="s">
        <v>982</v>
      </c>
      <c r="J7" s="560" t="s">
        <v>92</v>
      </c>
      <c r="K7" s="560">
        <v>1</v>
      </c>
      <c r="L7" s="563">
        <f>IF(J7="Diaria",+(K7/360),IF(J7="Mensual",+(K7/12),IF(J7="Bimestral",+(K7/6),IF(J7="Trimestral",+(K7/4),IF(J7="Semestral",+(K7/2),IF(J7="Anual",+(K7/1),""))))))</f>
        <v>0.5</v>
      </c>
      <c r="M7" s="560" t="s">
        <v>60</v>
      </c>
      <c r="N7" s="42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560" t="s">
        <v>46</v>
      </c>
      <c r="P7" s="42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560" t="s">
        <v>70</v>
      </c>
      <c r="R7" s="42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566" t="s">
        <v>57</v>
      </c>
      <c r="T7" s="566" t="s">
        <v>58</v>
      </c>
      <c r="U7" s="461">
        <f>+MAX(N7,P7,R7)</f>
        <v>0.6</v>
      </c>
      <c r="V7" s="569" t="str">
        <f>IF(L7&lt;=20%,"Muy baja",IF(L7&lt;=40%,"Baja",IF(L7&lt;=60%,"Media",IF(L7&lt;=80%,"Alta",IF(L7&lt;=100%,"Muy alta",IF(L7&gt;=100%,"Muy alta",""))))))</f>
        <v>Media</v>
      </c>
      <c r="W7" s="544">
        <f>+IFERROR(VLOOKUP(V7,Fórmula!$F$1:$G$6,2,FALSE),"")</f>
        <v>0.6</v>
      </c>
      <c r="X7" s="569" t="str">
        <f>IF(U7=20%,"Leve",IF(U7=40%,"Menor",IF(U7=60%,"Moderado",IF(U7=80%,"Mayor",IF(U7=100%,"Catastrófico","")))))</f>
        <v>Moderado</v>
      </c>
      <c r="Y7" s="544">
        <f>+IFERROR(VLOOKUP(X7,Fórmula!$H$1:$I$6,2,FALSE),"")</f>
        <v>0.6</v>
      </c>
      <c r="Z7" s="572" t="str">
        <f>+IFERROR(VLOOKUP(V7&amp;X7,Fórmula!$C$2:$D$26,2,FALSE),"")</f>
        <v>Moderado</v>
      </c>
      <c r="AA7" s="441">
        <f>IF(Z7="Bajo",25%,IF(Z7="Moderado",50%,IF(Z7="Alto",75%,IF(Z7="Extremo",100%,""))))</f>
        <v>0.5</v>
      </c>
      <c r="AB7" s="575"/>
      <c r="AC7" s="130" t="s">
        <v>983</v>
      </c>
      <c r="AD7" s="52" t="s">
        <v>984</v>
      </c>
      <c r="AE7" s="52" t="s">
        <v>54</v>
      </c>
      <c r="AF7" s="32">
        <f t="shared" si="0"/>
        <v>0.25</v>
      </c>
      <c r="AG7" s="92" t="s">
        <v>201</v>
      </c>
      <c r="AH7" s="32">
        <f t="shared" si="1"/>
        <v>0.15</v>
      </c>
      <c r="AI7" s="32">
        <f t="shared" si="2"/>
        <v>0.4</v>
      </c>
      <c r="AJ7" s="92" t="s">
        <v>202</v>
      </c>
      <c r="AK7" s="89" t="s">
        <v>193</v>
      </c>
      <c r="AL7" s="52" t="s">
        <v>985</v>
      </c>
      <c r="AM7" s="89" t="s">
        <v>23</v>
      </c>
      <c r="AN7" s="92" t="s">
        <v>986</v>
      </c>
      <c r="AO7" s="92" t="s">
        <v>24</v>
      </c>
      <c r="AP7" s="92" t="s">
        <v>96</v>
      </c>
      <c r="AQ7" s="92" t="s">
        <v>987</v>
      </c>
      <c r="AR7" s="92" t="s">
        <v>206</v>
      </c>
      <c r="AS7" s="92" t="s">
        <v>142</v>
      </c>
      <c r="AT7" s="92" t="s">
        <v>208</v>
      </c>
      <c r="AU7" s="92">
        <f>+AI7*AA7</f>
        <v>0.2</v>
      </c>
      <c r="AV7" s="33">
        <f>+AA7-AU7</f>
        <v>0.3</v>
      </c>
      <c r="AW7" s="554" t="str">
        <f>+IF(C7="Corrupción","Moderado",IF(AV11&lt;=25%,"Bajo",IF(AV11&lt;=50%,"Moderado",IF(AV11&lt;=75%,"Alto",IF(AV11&gt;75%,"Extremo","")))))</f>
        <v>Bajo</v>
      </c>
      <c r="AX7" s="550" t="s">
        <v>56</v>
      </c>
      <c r="AY7" s="266">
        <v>1</v>
      </c>
      <c r="AZ7" s="162" t="s">
        <v>988</v>
      </c>
      <c r="BA7" s="132" t="s">
        <v>142</v>
      </c>
      <c r="BB7" s="214">
        <v>44562</v>
      </c>
      <c r="BC7" s="214">
        <v>44925</v>
      </c>
      <c r="BD7" s="51" t="s">
        <v>989</v>
      </c>
      <c r="BE7" s="136">
        <v>44620</v>
      </c>
      <c r="BF7" s="137" t="s">
        <v>990</v>
      </c>
      <c r="BG7" s="35">
        <v>44681</v>
      </c>
      <c r="BH7" s="137" t="s">
        <v>991</v>
      </c>
      <c r="BI7" s="137"/>
      <c r="BJ7" s="35">
        <v>44742</v>
      </c>
      <c r="BK7" s="137" t="s">
        <v>992</v>
      </c>
      <c r="BL7" s="137" t="s">
        <v>993</v>
      </c>
      <c r="BM7" s="35">
        <v>44804</v>
      </c>
      <c r="BN7" s="137"/>
      <c r="BO7" s="137"/>
      <c r="BP7" s="35">
        <v>44865</v>
      </c>
      <c r="BQ7" s="137"/>
      <c r="BR7" s="137"/>
      <c r="BS7" s="35">
        <v>44926</v>
      </c>
      <c r="BT7" s="137"/>
      <c r="BU7" s="267"/>
    </row>
    <row r="8" spans="1:73" ht="106.5" customHeight="1">
      <c r="A8" s="558"/>
      <c r="B8" s="561"/>
      <c r="C8" s="561"/>
      <c r="D8" s="561"/>
      <c r="E8" s="561"/>
      <c r="F8" s="546"/>
      <c r="G8" s="546"/>
      <c r="H8" s="546"/>
      <c r="I8" s="546"/>
      <c r="J8" s="561"/>
      <c r="K8" s="561"/>
      <c r="L8" s="564"/>
      <c r="M8" s="561"/>
      <c r="N8" s="426"/>
      <c r="O8" s="561"/>
      <c r="P8" s="426"/>
      <c r="Q8" s="561"/>
      <c r="R8" s="426"/>
      <c r="S8" s="567"/>
      <c r="T8" s="567"/>
      <c r="U8" s="461"/>
      <c r="V8" s="570"/>
      <c r="W8" s="544"/>
      <c r="X8" s="570"/>
      <c r="Y8" s="544"/>
      <c r="Z8" s="573"/>
      <c r="AA8" s="441"/>
      <c r="AB8" s="576"/>
      <c r="AC8" s="130" t="s">
        <v>994</v>
      </c>
      <c r="AD8" s="52" t="s">
        <v>995</v>
      </c>
      <c r="AE8" s="52" t="s">
        <v>54</v>
      </c>
      <c r="AF8" s="32">
        <f t="shared" si="0"/>
        <v>0.25</v>
      </c>
      <c r="AG8" s="92" t="s">
        <v>201</v>
      </c>
      <c r="AH8" s="32">
        <f t="shared" si="1"/>
        <v>0.15</v>
      </c>
      <c r="AI8" s="32">
        <f t="shared" si="2"/>
        <v>0.4</v>
      </c>
      <c r="AJ8" s="92" t="s">
        <v>202</v>
      </c>
      <c r="AK8" s="89" t="s">
        <v>241</v>
      </c>
      <c r="AL8" s="52"/>
      <c r="AM8" s="89" t="s">
        <v>23</v>
      </c>
      <c r="AN8" s="92" t="s">
        <v>996</v>
      </c>
      <c r="AO8" s="92" t="s">
        <v>24</v>
      </c>
      <c r="AP8" s="92" t="s">
        <v>997</v>
      </c>
      <c r="AQ8" s="92" t="s">
        <v>998</v>
      </c>
      <c r="AR8" s="92" t="s">
        <v>206</v>
      </c>
      <c r="AS8" s="92" t="s">
        <v>142</v>
      </c>
      <c r="AT8" s="92" t="s">
        <v>208</v>
      </c>
      <c r="AU8" s="92">
        <f>+AV7*AI8</f>
        <v>0.12</v>
      </c>
      <c r="AV8" s="33">
        <f>+AV7-AU8</f>
        <v>0.18</v>
      </c>
      <c r="AW8" s="578"/>
      <c r="AX8" s="551"/>
      <c r="AY8" s="272">
        <v>2</v>
      </c>
      <c r="AZ8" s="50" t="s">
        <v>999</v>
      </c>
      <c r="BA8" s="132" t="s">
        <v>1000</v>
      </c>
      <c r="BB8" s="214">
        <v>44562</v>
      </c>
      <c r="BC8" s="214">
        <v>44925</v>
      </c>
      <c r="BD8" s="51" t="s">
        <v>1001</v>
      </c>
      <c r="BE8" s="136">
        <v>44620</v>
      </c>
      <c r="BF8" s="137" t="s">
        <v>1002</v>
      </c>
      <c r="BG8" s="35">
        <v>44681</v>
      </c>
      <c r="BH8" s="137" t="s">
        <v>1003</v>
      </c>
      <c r="BI8" s="147"/>
      <c r="BJ8" s="35">
        <v>44742</v>
      </c>
      <c r="BK8" s="147"/>
      <c r="BL8" s="147"/>
      <c r="BM8" s="35">
        <v>44804</v>
      </c>
      <c r="BN8" s="147"/>
      <c r="BO8" s="147"/>
      <c r="BP8" s="35">
        <v>44865</v>
      </c>
      <c r="BQ8" s="147"/>
      <c r="BR8" s="147"/>
      <c r="BS8" s="35">
        <v>44926</v>
      </c>
      <c r="BT8" s="147"/>
      <c r="BU8" s="267"/>
    </row>
    <row r="9" spans="1:73" ht="79.5" customHeight="1">
      <c r="A9" s="558"/>
      <c r="B9" s="561"/>
      <c r="C9" s="561"/>
      <c r="D9" s="561"/>
      <c r="E9" s="561"/>
      <c r="F9" s="546"/>
      <c r="G9" s="546"/>
      <c r="H9" s="546"/>
      <c r="I9" s="546"/>
      <c r="J9" s="561"/>
      <c r="K9" s="561"/>
      <c r="L9" s="564"/>
      <c r="M9" s="561"/>
      <c r="N9" s="426"/>
      <c r="O9" s="561"/>
      <c r="P9" s="426"/>
      <c r="Q9" s="561"/>
      <c r="R9" s="426"/>
      <c r="S9" s="567"/>
      <c r="T9" s="567"/>
      <c r="U9" s="461"/>
      <c r="V9" s="570"/>
      <c r="W9" s="544"/>
      <c r="X9" s="570"/>
      <c r="Y9" s="544"/>
      <c r="Z9" s="573"/>
      <c r="AA9" s="441"/>
      <c r="AB9" s="576"/>
      <c r="AC9" s="52" t="s">
        <v>1004</v>
      </c>
      <c r="AD9" s="52" t="s">
        <v>1005</v>
      </c>
      <c r="AE9" s="52" t="s">
        <v>37</v>
      </c>
      <c r="AF9" s="32">
        <f t="shared" si="0"/>
        <v>0.15</v>
      </c>
      <c r="AG9" s="92" t="s">
        <v>201</v>
      </c>
      <c r="AH9" s="32">
        <f t="shared" si="1"/>
        <v>0.15</v>
      </c>
      <c r="AI9" s="32">
        <f t="shared" si="2"/>
        <v>0.3</v>
      </c>
      <c r="AJ9" s="92" t="s">
        <v>202</v>
      </c>
      <c r="AK9" s="89" t="s">
        <v>193</v>
      </c>
      <c r="AL9" s="52" t="s">
        <v>1006</v>
      </c>
      <c r="AM9" s="89" t="s">
        <v>23</v>
      </c>
      <c r="AN9" s="92" t="s">
        <v>1007</v>
      </c>
      <c r="AO9" s="92" t="s">
        <v>24</v>
      </c>
      <c r="AP9" s="92" t="s">
        <v>326</v>
      </c>
      <c r="AQ9" s="92" t="s">
        <v>1008</v>
      </c>
      <c r="AR9" s="92" t="s">
        <v>206</v>
      </c>
      <c r="AS9" s="92" t="s">
        <v>142</v>
      </c>
      <c r="AT9" s="92" t="s">
        <v>208</v>
      </c>
      <c r="AU9" s="92">
        <f>+AV8*AI9</f>
        <v>5.3999999999999999E-2</v>
      </c>
      <c r="AV9" s="33">
        <f>+AV8-AU9</f>
        <v>0.126</v>
      </c>
      <c r="AW9" s="578"/>
      <c r="AX9" s="551"/>
      <c r="AY9" s="272">
        <v>3</v>
      </c>
      <c r="AZ9" s="50" t="s">
        <v>1009</v>
      </c>
      <c r="BA9" s="132"/>
      <c r="BB9" s="214"/>
      <c r="BC9" s="214"/>
      <c r="BD9" s="51"/>
      <c r="BE9" s="136">
        <v>44620</v>
      </c>
      <c r="BF9" s="137" t="s">
        <v>1010</v>
      </c>
      <c r="BG9" s="35">
        <v>44681</v>
      </c>
      <c r="BH9" s="137"/>
      <c r="BI9" s="137"/>
      <c r="BJ9" s="35">
        <v>44742</v>
      </c>
      <c r="BK9" s="35"/>
      <c r="BL9" s="35"/>
      <c r="BM9" s="35">
        <v>44804</v>
      </c>
      <c r="BN9" s="35"/>
      <c r="BO9" s="35"/>
      <c r="BP9" s="35">
        <v>44865</v>
      </c>
      <c r="BQ9" s="35"/>
      <c r="BR9" s="35"/>
      <c r="BS9" s="35">
        <v>44926</v>
      </c>
      <c r="BT9" s="35"/>
      <c r="BU9" s="267"/>
    </row>
    <row r="10" spans="1:73" ht="189.75" customHeight="1">
      <c r="A10" s="558"/>
      <c r="B10" s="561"/>
      <c r="C10" s="561"/>
      <c r="D10" s="561"/>
      <c r="E10" s="561"/>
      <c r="F10" s="546"/>
      <c r="G10" s="546"/>
      <c r="H10" s="546"/>
      <c r="I10" s="546"/>
      <c r="J10" s="561"/>
      <c r="K10" s="561"/>
      <c r="L10" s="564"/>
      <c r="M10" s="561"/>
      <c r="N10" s="426"/>
      <c r="O10" s="561"/>
      <c r="P10" s="426"/>
      <c r="Q10" s="561"/>
      <c r="R10" s="426"/>
      <c r="S10" s="567"/>
      <c r="T10" s="567"/>
      <c r="U10" s="461"/>
      <c r="V10" s="570"/>
      <c r="W10" s="544"/>
      <c r="X10" s="570"/>
      <c r="Y10" s="544"/>
      <c r="Z10" s="573"/>
      <c r="AA10" s="441"/>
      <c r="AB10" s="576"/>
      <c r="AC10" s="52" t="s">
        <v>1011</v>
      </c>
      <c r="AD10" s="52" t="s">
        <v>1012</v>
      </c>
      <c r="AE10" s="52" t="s">
        <v>37</v>
      </c>
      <c r="AF10" s="32">
        <f t="shared" si="0"/>
        <v>0.15</v>
      </c>
      <c r="AG10" s="92" t="s">
        <v>201</v>
      </c>
      <c r="AH10" s="32">
        <f t="shared" si="1"/>
        <v>0.15</v>
      </c>
      <c r="AI10" s="32">
        <f t="shared" si="2"/>
        <v>0.3</v>
      </c>
      <c r="AJ10" s="92" t="s">
        <v>202</v>
      </c>
      <c r="AK10" s="89" t="s">
        <v>241</v>
      </c>
      <c r="AL10" s="52"/>
      <c r="AM10" s="89" t="s">
        <v>23</v>
      </c>
      <c r="AN10" s="92" t="s">
        <v>1013</v>
      </c>
      <c r="AO10" s="92" t="s">
        <v>24</v>
      </c>
      <c r="AP10" s="92" t="s">
        <v>315</v>
      </c>
      <c r="AQ10" s="92" t="s">
        <v>1014</v>
      </c>
      <c r="AR10" s="92" t="s">
        <v>206</v>
      </c>
      <c r="AS10" s="92" t="s">
        <v>1015</v>
      </c>
      <c r="AT10" s="92" t="s">
        <v>208</v>
      </c>
      <c r="AU10" s="92">
        <f>+AV9*AI10</f>
        <v>3.78E-2</v>
      </c>
      <c r="AV10" s="33">
        <f>+AV9-AU10</f>
        <v>8.8200000000000001E-2</v>
      </c>
      <c r="AW10" s="578"/>
      <c r="AX10" s="551"/>
      <c r="AY10" s="272">
        <v>4</v>
      </c>
      <c r="AZ10" s="34" t="s">
        <v>1016</v>
      </c>
      <c r="BA10" s="212" t="s">
        <v>1017</v>
      </c>
      <c r="BB10" s="214">
        <v>44562</v>
      </c>
      <c r="BC10" s="214">
        <v>44925</v>
      </c>
      <c r="BD10" s="212" t="s">
        <v>1018</v>
      </c>
      <c r="BE10" s="136">
        <v>44620</v>
      </c>
      <c r="BF10" s="137" t="s">
        <v>1019</v>
      </c>
      <c r="BG10" s="35">
        <v>44681</v>
      </c>
      <c r="BH10" s="137" t="s">
        <v>1020</v>
      </c>
      <c r="BI10" s="137" t="s">
        <v>1021</v>
      </c>
      <c r="BJ10" s="35">
        <v>44742</v>
      </c>
      <c r="BK10" s="165" t="s">
        <v>1022</v>
      </c>
      <c r="BL10" s="35"/>
      <c r="BM10" s="35">
        <v>44804</v>
      </c>
      <c r="BN10" s="35"/>
      <c r="BO10" s="35"/>
      <c r="BP10" s="35">
        <v>44865</v>
      </c>
      <c r="BQ10" s="35"/>
      <c r="BR10" s="35"/>
      <c r="BS10" s="35">
        <v>44926</v>
      </c>
      <c r="BT10" s="35"/>
      <c r="BU10" s="267"/>
    </row>
    <row r="11" spans="1:73" ht="189.75" customHeight="1">
      <c r="A11" s="559"/>
      <c r="B11" s="562"/>
      <c r="C11" s="562"/>
      <c r="D11" s="562"/>
      <c r="E11" s="562"/>
      <c r="F11" s="547"/>
      <c r="G11" s="547"/>
      <c r="H11" s="547"/>
      <c r="I11" s="547"/>
      <c r="J11" s="562"/>
      <c r="K11" s="562"/>
      <c r="L11" s="565"/>
      <c r="M11" s="562"/>
      <c r="N11" s="89"/>
      <c r="O11" s="562"/>
      <c r="P11" s="89"/>
      <c r="Q11" s="562"/>
      <c r="R11" s="89"/>
      <c r="S11" s="568"/>
      <c r="T11" s="568"/>
      <c r="U11" s="126"/>
      <c r="V11" s="571"/>
      <c r="W11" s="314"/>
      <c r="X11" s="571"/>
      <c r="Y11" s="314"/>
      <c r="Z11" s="574"/>
      <c r="AA11" s="128"/>
      <c r="AB11" s="577"/>
      <c r="AC11" s="52" t="s">
        <v>1023</v>
      </c>
      <c r="AD11" s="52" t="s">
        <v>1024</v>
      </c>
      <c r="AE11" s="52"/>
      <c r="AF11" s="32"/>
      <c r="AG11" s="92"/>
      <c r="AH11" s="32"/>
      <c r="AI11" s="32"/>
      <c r="AJ11" s="92"/>
      <c r="AK11" s="89" t="s">
        <v>193</v>
      </c>
      <c r="AL11" s="52" t="s">
        <v>1025</v>
      </c>
      <c r="AM11" s="89" t="s">
        <v>39</v>
      </c>
      <c r="AN11" s="92"/>
      <c r="AO11" s="92" t="s">
        <v>24</v>
      </c>
      <c r="AP11" s="92" t="s">
        <v>1026</v>
      </c>
      <c r="AQ11" s="92" t="s">
        <v>1027</v>
      </c>
      <c r="AR11" s="92" t="s">
        <v>206</v>
      </c>
      <c r="AS11" s="92" t="s">
        <v>1028</v>
      </c>
      <c r="AT11" s="92" t="s">
        <v>208</v>
      </c>
      <c r="AU11" s="92"/>
      <c r="AV11" s="33">
        <f>+AV10-AU11</f>
        <v>8.8200000000000001E-2</v>
      </c>
      <c r="AW11" s="579"/>
      <c r="AX11" s="552"/>
      <c r="AY11" s="272"/>
      <c r="AZ11" s="34"/>
      <c r="BA11" s="212"/>
      <c r="BB11" s="214"/>
      <c r="BC11" s="214"/>
      <c r="BD11" s="212"/>
      <c r="BE11" s="136"/>
      <c r="BF11" s="137"/>
      <c r="BG11" s="35"/>
      <c r="BH11" s="137"/>
      <c r="BI11" s="137"/>
      <c r="BJ11" s="35"/>
      <c r="BK11" s="35"/>
      <c r="BL11" s="35"/>
      <c r="BM11" s="35"/>
      <c r="BN11" s="35"/>
      <c r="BO11" s="35"/>
      <c r="BP11" s="35"/>
      <c r="BQ11" s="35"/>
      <c r="BR11" s="35"/>
      <c r="BS11" s="35"/>
      <c r="BT11" s="35"/>
      <c r="BU11" s="267"/>
    </row>
    <row r="12" spans="1:73" ht="103.5" customHeight="1">
      <c r="A12" s="425" t="s">
        <v>241</v>
      </c>
      <c r="B12" s="426" t="s">
        <v>99</v>
      </c>
      <c r="C12" s="426" t="s">
        <v>89</v>
      </c>
      <c r="D12" s="426" t="s">
        <v>76</v>
      </c>
      <c r="E12" s="426" t="s">
        <v>34</v>
      </c>
      <c r="F12" s="507" t="s">
        <v>1029</v>
      </c>
      <c r="G12" s="492" t="s">
        <v>1030</v>
      </c>
      <c r="H12" s="492" t="s">
        <v>1031</v>
      </c>
      <c r="I12" s="507" t="s">
        <v>1032</v>
      </c>
      <c r="J12" s="426" t="s">
        <v>92</v>
      </c>
      <c r="K12" s="426">
        <v>1</v>
      </c>
      <c r="L12" s="462">
        <f>IF(J12="Diaria",+(K12/360),IF(J12="Mensual",+(K12/12),IF(J12="Bimestral",+(K12/6),IF(J12="Trimestral",+(K12/4),IF(J12="Semestral",+(K12/2),IF(J12="Anual",+(K12/1),""))))))</f>
        <v>0.5</v>
      </c>
      <c r="M12" s="426" t="s">
        <v>29</v>
      </c>
      <c r="N12" s="426">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426" t="s">
        <v>70</v>
      </c>
      <c r="P12" s="426">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v>
      </c>
      <c r="Q12" s="426" t="s">
        <v>70</v>
      </c>
      <c r="R12" s="426">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461" t="s">
        <v>70</v>
      </c>
      <c r="T12" s="461" t="s">
        <v>43</v>
      </c>
      <c r="U12" s="461">
        <f>+MAX(N12,P12,R12)</f>
        <v>0.2</v>
      </c>
      <c r="V12" s="488" t="str">
        <f>IF(L12&lt;=20%,"Muy baja",IF(L12&lt;=40%,"Baja",IF(L12&lt;=60%,"Media",IF(L12&lt;=80%,"Alta",IF(L12&lt;=100%,"Muy alta",IF(L12&gt;=100%,"Muy alta",""))))))</f>
        <v>Media</v>
      </c>
      <c r="W12" s="441">
        <f>+IFERROR(VLOOKUP(V12,Fórmula!$F$1:$G$6,2,FALSE),"")</f>
        <v>0.6</v>
      </c>
      <c r="X12" s="445" t="str">
        <f>IF(U12=20%,"Leve",IF(U12=40%,"Menor",IF(U12=60%,"Moderado",IF(U12=80%,"Mayor",IF(U12=100%,"Catastrófico","")))))</f>
        <v>Leve</v>
      </c>
      <c r="Y12" s="441">
        <f>+IFERROR(VLOOKUP(X12,Fórmula!$H$1:$I$6,2,FALSE),"")</f>
        <v>0.2</v>
      </c>
      <c r="Z12" s="489" t="str">
        <f>+IFERROR(VLOOKUP(V12&amp;X12,Fórmula!$C$2:$D$26,2,FALSE),"")</f>
        <v>Moderado</v>
      </c>
      <c r="AA12" s="441">
        <f>IF(Z12="Bajo",25%,IF(Z12="Moderado",50%,IF(Z12="Alto",75%,IF(Z12="Extremo",100%,""))))</f>
        <v>0.5</v>
      </c>
      <c r="AB12" s="447" t="s">
        <v>1033</v>
      </c>
      <c r="AC12" s="130" t="str">
        <f>+AC8</f>
        <v>Garantizar la realización del proceso de inducción y reinducción</v>
      </c>
      <c r="AD12" s="52" t="s">
        <v>1034</v>
      </c>
      <c r="AE12" s="52" t="s">
        <v>54</v>
      </c>
      <c r="AF12" s="32">
        <f t="shared" si="0"/>
        <v>0.25</v>
      </c>
      <c r="AG12" s="92" t="s">
        <v>201</v>
      </c>
      <c r="AH12" s="32">
        <f t="shared" ref="AH12:AH17" si="3">IF(AG12="Manual",15%,IF(AG12="Automático",25%,""))</f>
        <v>0.15</v>
      </c>
      <c r="AI12" s="32">
        <f t="shared" si="2"/>
        <v>0.4</v>
      </c>
      <c r="AJ12" s="92" t="s">
        <v>202</v>
      </c>
      <c r="AK12" s="89" t="s">
        <v>241</v>
      </c>
      <c r="AL12" s="52"/>
      <c r="AM12" s="89" t="s">
        <v>23</v>
      </c>
      <c r="AN12" s="52" t="s">
        <v>1035</v>
      </c>
      <c r="AO12" s="92" t="s">
        <v>24</v>
      </c>
      <c r="AP12" s="52" t="str">
        <f>+AP8</f>
        <v>Cada 2 años
Cada ingreso de personal</v>
      </c>
      <c r="AQ12" s="52" t="str">
        <f>+AQ8</f>
        <v>Presentación de inducción
Registro inducción y reinducción</v>
      </c>
      <c r="AR12" s="92" t="s">
        <v>206</v>
      </c>
      <c r="AS12" s="52" t="str">
        <f>+AS8</f>
        <v>Jefe Unidad de Talento Humano</v>
      </c>
      <c r="AT12" s="92" t="s">
        <v>208</v>
      </c>
      <c r="AU12" s="92">
        <f>+AI12*AA12</f>
        <v>0.2</v>
      </c>
      <c r="AV12" s="33">
        <f>+AA12-AU12</f>
        <v>0.3</v>
      </c>
      <c r="AW12" s="460" t="str">
        <f>+IF(C12="Corrupción","Moderado",IF(AV14&lt;=25%,"Bajo",IF(AV14&lt;=50%,"Moderado",IF(AV14&lt;=75%,"Alto",IF(AV14&gt;75%,"Extremo","")))))</f>
        <v>Bajo</v>
      </c>
      <c r="AX12" s="457" t="s">
        <v>56</v>
      </c>
      <c r="AY12" s="271">
        <v>1</v>
      </c>
      <c r="AZ12" s="82" t="s">
        <v>1036</v>
      </c>
      <c r="BA12" s="132" t="s">
        <v>958</v>
      </c>
      <c r="BB12" s="214">
        <v>44562</v>
      </c>
      <c r="BC12" s="214">
        <v>44926</v>
      </c>
      <c r="BD12" s="36" t="s">
        <v>1037</v>
      </c>
      <c r="BE12" s="136">
        <v>44620</v>
      </c>
      <c r="BF12" s="137" t="s">
        <v>1002</v>
      </c>
      <c r="BG12" s="35">
        <v>44681</v>
      </c>
      <c r="BH12" s="137" t="s">
        <v>1038</v>
      </c>
      <c r="BI12" s="137"/>
      <c r="BJ12" s="35">
        <v>44742</v>
      </c>
      <c r="BK12" s="35"/>
      <c r="BL12" s="35"/>
      <c r="BM12" s="35">
        <v>44804</v>
      </c>
      <c r="BN12" s="35"/>
      <c r="BO12" s="35"/>
      <c r="BP12" s="35">
        <v>44865</v>
      </c>
      <c r="BQ12" s="35"/>
      <c r="BR12" s="35"/>
      <c r="BS12" s="35">
        <v>44926</v>
      </c>
      <c r="BT12" s="35"/>
      <c r="BU12" s="267"/>
    </row>
    <row r="13" spans="1:73" ht="65.099999999999994">
      <c r="A13" s="425"/>
      <c r="B13" s="426"/>
      <c r="C13" s="426"/>
      <c r="D13" s="426"/>
      <c r="E13" s="426"/>
      <c r="F13" s="507"/>
      <c r="G13" s="492"/>
      <c r="H13" s="492"/>
      <c r="I13" s="507"/>
      <c r="J13" s="426"/>
      <c r="K13" s="426"/>
      <c r="L13" s="462"/>
      <c r="M13" s="426"/>
      <c r="N13" s="426"/>
      <c r="O13" s="426"/>
      <c r="P13" s="426"/>
      <c r="Q13" s="426"/>
      <c r="R13" s="426"/>
      <c r="S13" s="461"/>
      <c r="T13" s="461"/>
      <c r="U13" s="461"/>
      <c r="V13" s="488"/>
      <c r="W13" s="441"/>
      <c r="X13" s="445"/>
      <c r="Y13" s="441"/>
      <c r="Z13" s="489"/>
      <c r="AA13" s="441"/>
      <c r="AB13" s="447"/>
      <c r="AC13" s="52" t="s">
        <v>1039</v>
      </c>
      <c r="AD13" s="52" t="s">
        <v>1040</v>
      </c>
      <c r="AE13" s="52" t="s">
        <v>54</v>
      </c>
      <c r="AF13" s="32">
        <f t="shared" si="0"/>
        <v>0.25</v>
      </c>
      <c r="AG13" s="92" t="s">
        <v>201</v>
      </c>
      <c r="AH13" s="32">
        <f t="shared" si="3"/>
        <v>0.15</v>
      </c>
      <c r="AI13" s="32">
        <f t="shared" si="2"/>
        <v>0.4</v>
      </c>
      <c r="AJ13" s="92" t="s">
        <v>202</v>
      </c>
      <c r="AK13" s="89" t="s">
        <v>193</v>
      </c>
      <c r="AL13" s="52" t="s">
        <v>985</v>
      </c>
      <c r="AM13" s="89" t="s">
        <v>23</v>
      </c>
      <c r="AN13" s="52" t="s">
        <v>1041</v>
      </c>
      <c r="AO13" s="92" t="s">
        <v>24</v>
      </c>
      <c r="AP13" s="52" t="str">
        <f>+AP7</f>
        <v>Anual</v>
      </c>
      <c r="AQ13" s="52" t="s">
        <v>1042</v>
      </c>
      <c r="AR13" s="92" t="s">
        <v>206</v>
      </c>
      <c r="AS13" s="52" t="str">
        <f>+AS7</f>
        <v>Jefe Unidad de Talento Humano</v>
      </c>
      <c r="AT13" s="92" t="s">
        <v>208</v>
      </c>
      <c r="AU13" s="92">
        <f>+AV12*AI13</f>
        <v>0.12</v>
      </c>
      <c r="AV13" s="33">
        <f>+AV12-AU13</f>
        <v>0.18</v>
      </c>
      <c r="AW13" s="460"/>
      <c r="AX13" s="457"/>
      <c r="AY13" s="271">
        <v>2</v>
      </c>
      <c r="AZ13" s="30" t="s">
        <v>1043</v>
      </c>
      <c r="BA13" s="89" t="s">
        <v>958</v>
      </c>
      <c r="BB13" s="214">
        <v>44562</v>
      </c>
      <c r="BC13" s="214">
        <v>44926</v>
      </c>
      <c r="BD13" s="36" t="s">
        <v>1044</v>
      </c>
      <c r="BE13" s="136">
        <v>44620</v>
      </c>
      <c r="BF13" s="137" t="s">
        <v>1045</v>
      </c>
      <c r="BG13" s="35">
        <v>44681</v>
      </c>
      <c r="BH13" s="137" t="s">
        <v>1046</v>
      </c>
      <c r="BI13" s="137"/>
      <c r="BJ13" s="35">
        <v>44742</v>
      </c>
      <c r="BK13" s="137" t="s">
        <v>1046</v>
      </c>
      <c r="BL13" s="35"/>
      <c r="BM13" s="35">
        <v>44804</v>
      </c>
      <c r="BN13" s="35"/>
      <c r="BO13" s="35"/>
      <c r="BP13" s="35">
        <v>44865</v>
      </c>
      <c r="BQ13" s="35"/>
      <c r="BR13" s="35"/>
      <c r="BS13" s="35">
        <v>44926</v>
      </c>
      <c r="BT13" s="35"/>
      <c r="BU13" s="267"/>
    </row>
    <row r="14" spans="1:73" ht="104.1">
      <c r="A14" s="425"/>
      <c r="B14" s="426"/>
      <c r="C14" s="426"/>
      <c r="D14" s="426"/>
      <c r="E14" s="426"/>
      <c r="F14" s="507"/>
      <c r="G14" s="492"/>
      <c r="H14" s="492"/>
      <c r="I14" s="507"/>
      <c r="J14" s="426"/>
      <c r="K14" s="426"/>
      <c r="L14" s="462"/>
      <c r="M14" s="426"/>
      <c r="N14" s="426"/>
      <c r="O14" s="426"/>
      <c r="P14" s="426"/>
      <c r="Q14" s="426"/>
      <c r="R14" s="426"/>
      <c r="S14" s="461"/>
      <c r="T14" s="461"/>
      <c r="U14" s="461"/>
      <c r="V14" s="488"/>
      <c r="W14" s="441"/>
      <c r="X14" s="445"/>
      <c r="Y14" s="441"/>
      <c r="Z14" s="489"/>
      <c r="AA14" s="441"/>
      <c r="AB14" s="447"/>
      <c r="AC14" s="52" t="s">
        <v>1047</v>
      </c>
      <c r="AD14" s="52" t="s">
        <v>1048</v>
      </c>
      <c r="AE14" s="52" t="s">
        <v>54</v>
      </c>
      <c r="AF14" s="32">
        <f t="shared" si="0"/>
        <v>0.25</v>
      </c>
      <c r="AG14" s="92" t="s">
        <v>201</v>
      </c>
      <c r="AH14" s="32">
        <f t="shared" si="3"/>
        <v>0.15</v>
      </c>
      <c r="AI14" s="32">
        <f t="shared" si="2"/>
        <v>0.4</v>
      </c>
      <c r="AJ14" s="92" t="s">
        <v>202</v>
      </c>
      <c r="AK14" s="89" t="s">
        <v>241</v>
      </c>
      <c r="AL14" s="52"/>
      <c r="AM14" s="89" t="s">
        <v>23</v>
      </c>
      <c r="AN14" s="92" t="s">
        <v>1049</v>
      </c>
      <c r="AO14" s="92" t="s">
        <v>24</v>
      </c>
      <c r="AP14" s="92" t="s">
        <v>1050</v>
      </c>
      <c r="AQ14" s="92" t="s">
        <v>1051</v>
      </c>
      <c r="AR14" s="92" t="s">
        <v>206</v>
      </c>
      <c r="AS14" s="52" t="s">
        <v>1052</v>
      </c>
      <c r="AT14" s="92" t="s">
        <v>208</v>
      </c>
      <c r="AU14" s="92">
        <f>+AV13*AI14</f>
        <v>7.1999999999999995E-2</v>
      </c>
      <c r="AV14" s="33">
        <f>+AV13-AU14</f>
        <v>0.108</v>
      </c>
      <c r="AW14" s="460"/>
      <c r="AX14" s="457"/>
      <c r="AY14" s="291">
        <v>3</v>
      </c>
      <c r="AZ14" s="50" t="s">
        <v>1053</v>
      </c>
      <c r="BA14" s="132" t="s">
        <v>1054</v>
      </c>
      <c r="BB14" s="214">
        <v>44562</v>
      </c>
      <c r="BC14" s="214">
        <v>44926</v>
      </c>
      <c r="BD14" s="209" t="s">
        <v>1049</v>
      </c>
      <c r="BE14" s="136">
        <v>44620</v>
      </c>
      <c r="BF14" s="137" t="s">
        <v>1055</v>
      </c>
      <c r="BG14" s="35">
        <v>44681</v>
      </c>
      <c r="BH14" s="137"/>
      <c r="BI14" s="137"/>
      <c r="BJ14" s="35">
        <v>44742</v>
      </c>
      <c r="BK14" s="35"/>
      <c r="BL14" s="35"/>
      <c r="BM14" s="35">
        <v>44804</v>
      </c>
      <c r="BN14" s="35"/>
      <c r="BO14" s="35"/>
      <c r="BP14" s="35">
        <v>44865</v>
      </c>
      <c r="BQ14" s="35"/>
      <c r="BR14" s="35"/>
      <c r="BS14" s="35">
        <v>44926</v>
      </c>
      <c r="BT14" s="35"/>
      <c r="BU14" s="267"/>
    </row>
    <row r="15" spans="1:73" ht="145.5" customHeight="1">
      <c r="A15" s="425" t="s">
        <v>241</v>
      </c>
      <c r="B15" s="426" t="s">
        <v>99</v>
      </c>
      <c r="C15" s="426" t="s">
        <v>89</v>
      </c>
      <c r="D15" s="426" t="s">
        <v>76</v>
      </c>
      <c r="E15" s="426" t="s">
        <v>34</v>
      </c>
      <c r="F15" s="507" t="s">
        <v>1056</v>
      </c>
      <c r="G15" s="492" t="s">
        <v>1057</v>
      </c>
      <c r="H15" s="492" t="s">
        <v>1058</v>
      </c>
      <c r="I15" s="507" t="s">
        <v>1059</v>
      </c>
      <c r="J15" s="426" t="s">
        <v>92</v>
      </c>
      <c r="K15" s="426">
        <v>1</v>
      </c>
      <c r="L15" s="462">
        <f>IF(J15="Diaria",+(K15/360),IF(J15="Mensual",+(K15/12),IF(J15="Bimestral",+(K15/6),IF(J15="Trimestral",+(K15/4),IF(J15="Semestral",+(K15/2),IF(J15="Anual",+(K15/1),""))))))</f>
        <v>0.5</v>
      </c>
      <c r="M15" s="426" t="s">
        <v>60</v>
      </c>
      <c r="N15" s="426">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0.6</v>
      </c>
      <c r="O15" s="426" t="s">
        <v>46</v>
      </c>
      <c r="P15" s="426">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426" t="s">
        <v>70</v>
      </c>
      <c r="R15" s="426">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61" t="s">
        <v>57</v>
      </c>
      <c r="T15" s="461" t="s">
        <v>58</v>
      </c>
      <c r="U15" s="461">
        <f>+MAX(N15,P15,R15)</f>
        <v>0.6</v>
      </c>
      <c r="V15" s="488" t="str">
        <f>IF(L15&lt;=20%,"Muy baja",IF(L15&lt;=40%,"Baja",IF(L15&lt;=60%,"Media",IF(L15&lt;=80%,"Alta",IF(L15&lt;=100%,"Muy alta",IF(L15&gt;=100%,"Muy alta",""))))))</f>
        <v>Media</v>
      </c>
      <c r="W15" s="544">
        <f>+IFERROR(VLOOKUP(V15,Fórmula!$F$1:$G$6,2,FALSE),"")</f>
        <v>0.6</v>
      </c>
      <c r="X15" s="488" t="str">
        <f>IF(U15=20%,"Leve",IF(U15=40%,"Menor",IF(U15=60%,"Moderado",IF(U15=80%,"Mayor",IF(U15=100%,"Catastrófico","")))))</f>
        <v>Moderado</v>
      </c>
      <c r="Y15" s="544">
        <f>+IFERROR(VLOOKUP(X15,Fórmula!$H$1:$I$6,2,FALSE),"")</f>
        <v>0.6</v>
      </c>
      <c r="Z15" s="489" t="str">
        <f>+IFERROR(VLOOKUP(V15&amp;X15,Fórmula!$C$2:$D$26,2,FALSE),"")</f>
        <v>Moderado</v>
      </c>
      <c r="AA15" s="441">
        <f>IF(Z15="Bajo",25%,IF(Z15="Moderado",50%,IF(Z15="Alto",75%,IF(Z15="Extremo",100%,""))))</f>
        <v>0.5</v>
      </c>
      <c r="AB15" s="441"/>
      <c r="AC15" s="52" t="s">
        <v>983</v>
      </c>
      <c r="AD15" s="52" t="str">
        <f>+AD7</f>
        <v>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y publicados en la página web en los meses de Enero y febrero de cada vigencia.</v>
      </c>
      <c r="AE15" s="52" t="s">
        <v>54</v>
      </c>
      <c r="AF15" s="32">
        <f t="shared" si="0"/>
        <v>0.25</v>
      </c>
      <c r="AG15" s="92" t="s">
        <v>201</v>
      </c>
      <c r="AH15" s="32">
        <f t="shared" si="3"/>
        <v>0.15</v>
      </c>
      <c r="AI15" s="32">
        <f t="shared" si="2"/>
        <v>0.4</v>
      </c>
      <c r="AJ15" s="92" t="s">
        <v>202</v>
      </c>
      <c r="AK15" s="89" t="s">
        <v>193</v>
      </c>
      <c r="AL15" s="52" t="str">
        <f>+AL7</f>
        <v>Cada una de las necesidades identificadas deben ser justificadas con el fin de analizar su viabilidad. Así mismo se deben justificar los rechazos o ajustes a las necesidades.</v>
      </c>
      <c r="AM15" s="89" t="s">
        <v>23</v>
      </c>
      <c r="AN15" s="52" t="s">
        <v>1060</v>
      </c>
      <c r="AO15" s="92" t="s">
        <v>24</v>
      </c>
      <c r="AP15" s="52" t="str">
        <f>+AP7</f>
        <v>Anual</v>
      </c>
      <c r="AQ15" s="52" t="str">
        <f>+AQ7</f>
        <v>Plan de capacitación
Programa de bienestar</v>
      </c>
      <c r="AR15" s="92" t="s">
        <v>206</v>
      </c>
      <c r="AS15" s="52" t="str">
        <f>+AS7</f>
        <v>Jefe Unidad de Talento Humano</v>
      </c>
      <c r="AT15" s="92" t="s">
        <v>208</v>
      </c>
      <c r="AU15" s="92">
        <f>+AI15*AA15</f>
        <v>0.2</v>
      </c>
      <c r="AV15" s="33">
        <f>+AA15-AU15</f>
        <v>0.3</v>
      </c>
      <c r="AW15" s="460" t="str">
        <f>+IF(C15="Corrupción","Moderado",IF(AV16&lt;=25%,"Bajo",IF(AV16&lt;=50%,"Moderado",IF(AV16&lt;=75%,"Alto",IF(AV16&gt;75%,"Extremo","")))))</f>
        <v>Bajo</v>
      </c>
      <c r="AX15" s="457" t="s">
        <v>56</v>
      </c>
      <c r="AY15" s="266">
        <v>1</v>
      </c>
      <c r="AZ15" s="162"/>
      <c r="BA15" s="132" t="s">
        <v>142</v>
      </c>
      <c r="BB15" s="214">
        <v>44562</v>
      </c>
      <c r="BC15" s="214">
        <v>44925</v>
      </c>
      <c r="BD15" s="51" t="s">
        <v>840</v>
      </c>
      <c r="BE15" s="136">
        <v>44620</v>
      </c>
      <c r="BF15" s="137" t="s">
        <v>1061</v>
      </c>
      <c r="BG15" s="35" t="s">
        <v>1062</v>
      </c>
      <c r="BH15" s="137" t="s">
        <v>991</v>
      </c>
      <c r="BI15" s="137"/>
      <c r="BJ15" s="35">
        <v>44742</v>
      </c>
      <c r="BK15" s="35"/>
      <c r="BL15" s="35"/>
      <c r="BM15" s="35">
        <v>44804</v>
      </c>
      <c r="BN15" s="35"/>
      <c r="BO15" s="35"/>
      <c r="BP15" s="35">
        <v>44865</v>
      </c>
      <c r="BQ15" s="35"/>
      <c r="BR15" s="35"/>
      <c r="BS15" s="35">
        <v>44926</v>
      </c>
      <c r="BT15" s="35"/>
      <c r="BU15" s="267"/>
    </row>
    <row r="16" spans="1:73" ht="62.25" customHeight="1">
      <c r="A16" s="425"/>
      <c r="B16" s="426"/>
      <c r="C16" s="426"/>
      <c r="D16" s="426"/>
      <c r="E16" s="426"/>
      <c r="F16" s="507"/>
      <c r="G16" s="492"/>
      <c r="H16" s="492"/>
      <c r="I16" s="507"/>
      <c r="J16" s="426"/>
      <c r="K16" s="426"/>
      <c r="L16" s="462"/>
      <c r="M16" s="426"/>
      <c r="N16" s="426"/>
      <c r="O16" s="426"/>
      <c r="P16" s="426"/>
      <c r="Q16" s="426"/>
      <c r="R16" s="426"/>
      <c r="S16" s="461"/>
      <c r="T16" s="461"/>
      <c r="U16" s="461"/>
      <c r="V16" s="488"/>
      <c r="W16" s="544"/>
      <c r="X16" s="488"/>
      <c r="Y16" s="544"/>
      <c r="Z16" s="489"/>
      <c r="AA16" s="441"/>
      <c r="AB16" s="441"/>
      <c r="AC16" s="52" t="s">
        <v>1063</v>
      </c>
      <c r="AD16" s="52" t="s">
        <v>1064</v>
      </c>
      <c r="AE16" s="52" t="s">
        <v>37</v>
      </c>
      <c r="AF16" s="32">
        <f t="shared" si="0"/>
        <v>0.15</v>
      </c>
      <c r="AG16" s="92" t="s">
        <v>201</v>
      </c>
      <c r="AH16" s="32">
        <f t="shared" si="3"/>
        <v>0.15</v>
      </c>
      <c r="AI16" s="32">
        <f t="shared" si="2"/>
        <v>0.3</v>
      </c>
      <c r="AJ16" s="92" t="s">
        <v>202</v>
      </c>
      <c r="AK16" s="89" t="s">
        <v>193</v>
      </c>
      <c r="AL16" s="52" t="s">
        <v>1065</v>
      </c>
      <c r="AM16" s="89" t="s">
        <v>23</v>
      </c>
      <c r="AN16" s="92" t="s">
        <v>1066</v>
      </c>
      <c r="AO16" s="92" t="s">
        <v>24</v>
      </c>
      <c r="AP16" s="92" t="s">
        <v>86</v>
      </c>
      <c r="AQ16" s="92" t="s">
        <v>1067</v>
      </c>
      <c r="AR16" s="92" t="s">
        <v>206</v>
      </c>
      <c r="AS16" s="92" t="s">
        <v>1068</v>
      </c>
      <c r="AT16" s="92" t="s">
        <v>208</v>
      </c>
      <c r="AU16" s="92">
        <f>+AV15*AI16</f>
        <v>0.09</v>
      </c>
      <c r="AV16" s="33">
        <f>+AV15-AU16</f>
        <v>0.21</v>
      </c>
      <c r="AW16" s="460"/>
      <c r="AX16" s="457"/>
      <c r="AY16" s="272">
        <v>2</v>
      </c>
      <c r="AZ16" s="52" t="s">
        <v>1069</v>
      </c>
      <c r="BA16" s="132" t="s">
        <v>142</v>
      </c>
      <c r="BB16" s="214">
        <v>44562</v>
      </c>
      <c r="BC16" s="214">
        <v>44925</v>
      </c>
      <c r="BD16" s="92" t="s">
        <v>1070</v>
      </c>
      <c r="BE16" s="136">
        <v>44620</v>
      </c>
      <c r="BF16" s="137" t="s">
        <v>1071</v>
      </c>
      <c r="BG16" s="35">
        <v>44681</v>
      </c>
      <c r="BH16" s="137" t="s">
        <v>1072</v>
      </c>
      <c r="BI16" s="137" t="s">
        <v>1073</v>
      </c>
      <c r="BJ16" s="35">
        <v>44742</v>
      </c>
      <c r="BK16" s="35"/>
      <c r="BL16" s="35"/>
      <c r="BM16" s="35">
        <v>44804</v>
      </c>
      <c r="BN16" s="35"/>
      <c r="BO16" s="35"/>
      <c r="BP16" s="35">
        <v>44865</v>
      </c>
      <c r="BQ16" s="35"/>
      <c r="BR16" s="35"/>
      <c r="BS16" s="35">
        <v>44926</v>
      </c>
      <c r="BT16" s="35"/>
      <c r="BU16" s="267"/>
    </row>
    <row r="17" spans="1:73" ht="186.75" customHeight="1" thickBot="1">
      <c r="A17" s="553" t="s">
        <v>241</v>
      </c>
      <c r="B17" s="426" t="s">
        <v>99</v>
      </c>
      <c r="C17" s="426" t="s">
        <v>89</v>
      </c>
      <c r="D17" s="426" t="s">
        <v>12</v>
      </c>
      <c r="E17" s="426" t="s">
        <v>34</v>
      </c>
      <c r="F17" s="492" t="s">
        <v>1074</v>
      </c>
      <c r="G17" s="492" t="s">
        <v>1075</v>
      </c>
      <c r="H17" s="492" t="s">
        <v>1076</v>
      </c>
      <c r="I17" s="492" t="s">
        <v>1077</v>
      </c>
      <c r="J17" s="426" t="s">
        <v>63</v>
      </c>
      <c r="K17" s="426">
        <v>0</v>
      </c>
      <c r="L17" s="462">
        <f>IF(J17="Diaria",+(K17/360),IF(J17="Mensual",+(K17/12),IF(J17="Bimestral",+(K17/6),IF(J17="Trimestral",+(K17/4),IF(J17="Semestral",+(K17/2),IF(J17="Anual",+(K17/1),""))))))</f>
        <v>0</v>
      </c>
      <c r="M17" s="426" t="s">
        <v>29</v>
      </c>
      <c r="N17" s="89">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426" t="s">
        <v>70</v>
      </c>
      <c r="P17" s="89">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v>
      </c>
      <c r="Q17" s="426" t="s">
        <v>70</v>
      </c>
      <c r="R17" s="89">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461" t="s">
        <v>69</v>
      </c>
      <c r="T17" s="461" t="s">
        <v>58</v>
      </c>
      <c r="U17" s="140">
        <f>+MAX(N17,P17,R17)</f>
        <v>0.2</v>
      </c>
      <c r="V17" s="445" t="str">
        <f>IF(L17&lt;=20%,"Muy baja",IF(L17&lt;=40%,"Baja",IF(L17&lt;=60%,"Media",IF(L17&lt;=80%,"Alta",IF(L17&lt;=100%,"Muy alta",IF(L17&gt;=100%,"Muy alta",""))))))</f>
        <v>Muy baja</v>
      </c>
      <c r="W17" s="318">
        <f>+IFERROR(VLOOKUP(V17,Fórmula!$F$1:$G$6,2,FALSE),"")</f>
        <v>0.2</v>
      </c>
      <c r="X17" s="445" t="str">
        <f>IF(U17=20%,"Leve",IF(U17=40%,"Menor",IF(U17=60%,"Moderado",IF(U17=80%,"Mayor",IF(U17=100%,"Catastrófico","")))))</f>
        <v>Leve</v>
      </c>
      <c r="Y17" s="318">
        <f>+IFERROR(VLOOKUP(X17,Fórmula!$H$1:$I$6,2,FALSE),"")</f>
        <v>0.2</v>
      </c>
      <c r="Z17" s="460" t="str">
        <f>+IFERROR(VLOOKUP(V17&amp;X17,Fórmula!$C$2:$D$26,2,FALSE),"")</f>
        <v>Bajo</v>
      </c>
      <c r="AA17" s="128">
        <f>IF(Z17="Bajo",25%,IF(Z17="Moderado",50%,IF(Z17="Alto",75%,IF(Z17="Extremo",100%,""))))</f>
        <v>0.25</v>
      </c>
      <c r="AB17" s="505" t="s">
        <v>1078</v>
      </c>
      <c r="AC17" s="29" t="s">
        <v>1079</v>
      </c>
      <c r="AD17" s="29" t="s">
        <v>1080</v>
      </c>
      <c r="AE17" s="29" t="s">
        <v>54</v>
      </c>
      <c r="AF17" s="38">
        <f t="shared" si="0"/>
        <v>0.25</v>
      </c>
      <c r="AG17" s="93" t="s">
        <v>201</v>
      </c>
      <c r="AH17" s="38">
        <f t="shared" si="3"/>
        <v>0.15</v>
      </c>
      <c r="AI17" s="38">
        <f t="shared" si="2"/>
        <v>0.4</v>
      </c>
      <c r="AJ17" s="93" t="s">
        <v>202</v>
      </c>
      <c r="AK17" s="90" t="s">
        <v>193</v>
      </c>
      <c r="AL17" s="29" t="s">
        <v>1081</v>
      </c>
      <c r="AM17" s="90" t="s">
        <v>23</v>
      </c>
      <c r="AN17" s="320" t="s">
        <v>1082</v>
      </c>
      <c r="AO17" s="93" t="s">
        <v>24</v>
      </c>
      <c r="AP17" s="93" t="s">
        <v>63</v>
      </c>
      <c r="AQ17" s="93" t="s">
        <v>1083</v>
      </c>
      <c r="AR17" s="93" t="s">
        <v>206</v>
      </c>
      <c r="AS17" s="93" t="s">
        <v>1084</v>
      </c>
      <c r="AT17" s="93" t="s">
        <v>208</v>
      </c>
      <c r="AU17" s="93">
        <f>+AI17*AA17</f>
        <v>0.1</v>
      </c>
      <c r="AV17" s="104">
        <f>+AA17-AU17</f>
        <v>0.15</v>
      </c>
      <c r="AW17" s="554" t="str">
        <f>+IF(C17="Corrupción","Moderado",IF(AV18&lt;=25%,"Bajo",IF(AV18&lt;=50%,"Moderado",IF(AV18&lt;=75%,"Alto",IF(AV18&gt;75%,"Extremo","")))))</f>
        <v>Bajo</v>
      </c>
      <c r="AX17" s="550" t="s">
        <v>56</v>
      </c>
      <c r="AY17" s="268">
        <v>1</v>
      </c>
      <c r="AZ17" s="163"/>
      <c r="BA17" s="207" t="str">
        <f>+AS17</f>
        <v>Profesional I (Unidad de Talento Humano)
Jefe de la Unidad de Talento Humano</v>
      </c>
      <c r="BB17" s="216">
        <v>44562</v>
      </c>
      <c r="BC17" s="216">
        <v>44925</v>
      </c>
      <c r="BD17" s="164" t="str">
        <f>+AQ17</f>
        <v>Base de datos de nómina en el aplicativo.
Nómina definitiva impresa.</v>
      </c>
      <c r="BE17" s="219">
        <v>44620</v>
      </c>
      <c r="BF17" s="220" t="s">
        <v>1085</v>
      </c>
      <c r="BG17" s="221">
        <v>44681</v>
      </c>
      <c r="BH17" s="220" t="s">
        <v>1086</v>
      </c>
      <c r="BI17" s="220"/>
      <c r="BJ17" s="221">
        <v>44742</v>
      </c>
      <c r="BK17" s="221"/>
      <c r="BL17" s="221"/>
      <c r="BM17" s="221">
        <v>44804</v>
      </c>
      <c r="BN17" s="221"/>
      <c r="BO17" s="221"/>
      <c r="BP17" s="221">
        <v>44865</v>
      </c>
      <c r="BQ17" s="221"/>
      <c r="BR17" s="221"/>
      <c r="BS17" s="221">
        <v>44926</v>
      </c>
      <c r="BT17" s="221"/>
      <c r="BU17" s="269"/>
    </row>
    <row r="18" spans="1:73" ht="78.599999999999994" thickBot="1">
      <c r="A18" s="553"/>
      <c r="B18" s="426"/>
      <c r="C18" s="426"/>
      <c r="D18" s="426"/>
      <c r="E18" s="426"/>
      <c r="F18" s="492"/>
      <c r="G18" s="492"/>
      <c r="H18" s="492"/>
      <c r="I18" s="492"/>
      <c r="J18" s="426"/>
      <c r="K18" s="426"/>
      <c r="L18" s="462"/>
      <c r="M18" s="426"/>
      <c r="N18" s="141"/>
      <c r="O18" s="426"/>
      <c r="P18" s="141"/>
      <c r="Q18" s="426"/>
      <c r="R18" s="141"/>
      <c r="S18" s="461"/>
      <c r="T18" s="461"/>
      <c r="U18" s="141"/>
      <c r="V18" s="445"/>
      <c r="W18" s="141"/>
      <c r="X18" s="445"/>
      <c r="Y18" s="321"/>
      <c r="Z18" s="460"/>
      <c r="AA18" s="141"/>
      <c r="AB18" s="505"/>
      <c r="AC18" s="29" t="s">
        <v>1087</v>
      </c>
      <c r="AD18" s="29" t="s">
        <v>1088</v>
      </c>
      <c r="AE18" s="29" t="s">
        <v>54</v>
      </c>
      <c r="AF18" s="38">
        <f t="shared" ref="AF18:AF20" si="4">IF(AE18="Preventivo",25%,IF(AE18="Detectivo",15%,IF(AE18="Correctivo",10%,"")))</f>
        <v>0.25</v>
      </c>
      <c r="AG18" s="93" t="s">
        <v>201</v>
      </c>
      <c r="AH18" s="38">
        <f t="shared" ref="AH18:AH20" si="5">IF(AG18="Manual",15%,IF(AG18="Automático",25%,""))</f>
        <v>0.15</v>
      </c>
      <c r="AI18" s="38">
        <f t="shared" ref="AI18:AI20" si="6">+AH18+AF18</f>
        <v>0.4</v>
      </c>
      <c r="AJ18" s="93" t="s">
        <v>202</v>
      </c>
      <c r="AK18" s="90" t="s">
        <v>193</v>
      </c>
      <c r="AL18" s="29" t="s">
        <v>1089</v>
      </c>
      <c r="AM18" s="90" t="s">
        <v>39</v>
      </c>
      <c r="AN18" s="93"/>
      <c r="AO18" s="93" t="s">
        <v>24</v>
      </c>
      <c r="AP18" s="93" t="s">
        <v>63</v>
      </c>
      <c r="AQ18" s="93" t="s">
        <v>1090</v>
      </c>
      <c r="AR18" s="93" t="s">
        <v>206</v>
      </c>
      <c r="AS18" s="93" t="s">
        <v>1084</v>
      </c>
      <c r="AT18" s="93" t="s">
        <v>208</v>
      </c>
      <c r="AU18" s="93">
        <f>+AI18*AA18</f>
        <v>0</v>
      </c>
      <c r="AV18" s="104">
        <f>+AA18-AU18</f>
        <v>0</v>
      </c>
      <c r="AW18" s="555"/>
      <c r="AX18" s="556"/>
      <c r="AY18" s="268">
        <v>1</v>
      </c>
      <c r="AZ18" s="163"/>
      <c r="BA18" s="207" t="str">
        <f>+AS18</f>
        <v>Profesional I (Unidad de Talento Humano)
Jefe de la Unidad de Talento Humano</v>
      </c>
      <c r="BB18" s="216">
        <v>44562</v>
      </c>
      <c r="BC18" s="216">
        <v>44925</v>
      </c>
      <c r="BD18" s="164" t="str">
        <f>+AQ18</f>
        <v>Correo o carpeta física de prenómina enviado con soportes a Secretaría General</v>
      </c>
      <c r="BE18" s="219">
        <v>44620</v>
      </c>
      <c r="BF18" s="220" t="s">
        <v>1085</v>
      </c>
      <c r="BG18" s="221">
        <v>44681</v>
      </c>
      <c r="BH18" s="220" t="s">
        <v>1086</v>
      </c>
      <c r="BI18" s="220"/>
      <c r="BJ18" s="221">
        <v>44742</v>
      </c>
      <c r="BK18" s="221"/>
      <c r="BL18" s="221"/>
      <c r="BM18" s="221">
        <v>44804</v>
      </c>
      <c r="BN18" s="221"/>
      <c r="BO18" s="221"/>
      <c r="BP18" s="221">
        <v>44865</v>
      </c>
      <c r="BQ18" s="221"/>
      <c r="BR18" s="221"/>
      <c r="BS18" s="221">
        <v>44926</v>
      </c>
      <c r="BT18" s="221"/>
      <c r="BU18" s="269"/>
    </row>
    <row r="19" spans="1:73" ht="129.94999999999999">
      <c r="A19" s="129" t="s">
        <v>241</v>
      </c>
      <c r="B19" s="89" t="s">
        <v>99</v>
      </c>
      <c r="C19" s="89" t="s">
        <v>55</v>
      </c>
      <c r="D19" s="89" t="s">
        <v>76</v>
      </c>
      <c r="E19" s="89" t="s">
        <v>34</v>
      </c>
      <c r="F19" s="209" t="s">
        <v>1091</v>
      </c>
      <c r="G19" s="132" t="s">
        <v>1092</v>
      </c>
      <c r="H19" s="132" t="s">
        <v>1093</v>
      </c>
      <c r="I19" s="209" t="s">
        <v>1094</v>
      </c>
      <c r="J19" s="89" t="s">
        <v>32</v>
      </c>
      <c r="K19" s="89">
        <v>0</v>
      </c>
      <c r="L19" s="127">
        <f>IF(J19="Diaria",+(K19/360),IF(J19="Mensual",+(K19/12),IF(J19="Bimestral",+(K19/6),IF(J19="Trimestral",+(K19/4),IF(J19="Semestral",+(K19/2),IF(J19="Anual",+(K19/1),""))))))</f>
        <v>0</v>
      </c>
      <c r="M19" s="89" t="s">
        <v>70</v>
      </c>
      <c r="N19" s="89">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89" t="s">
        <v>30</v>
      </c>
      <c r="P19" s="89">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89" t="s">
        <v>70</v>
      </c>
      <c r="R19" s="89">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126" t="s">
        <v>70</v>
      </c>
      <c r="T19" s="126" t="s">
        <v>58</v>
      </c>
      <c r="U19" s="126">
        <f>+MAX(N19,P19,R19)</f>
        <v>0.2</v>
      </c>
      <c r="V19" s="256" t="str">
        <f>IF(L19&lt;=20%,"Muy baja",IF(L19&lt;=40%,"Baja",IF(L19&lt;=60%,"Media",IF(L19&lt;=80%,"Alta",IF(L19&lt;=100%,"Muy alta",IF(L19&gt;=100%,"Muy alta",""))))))</f>
        <v>Muy baja</v>
      </c>
      <c r="W19" s="314">
        <f>+IFERROR(VLOOKUP(V19,Fórmula!$F$1:$G$6,2,FALSE),"")</f>
        <v>0.2</v>
      </c>
      <c r="X19" s="256" t="str">
        <f>IF(U19=20%,"Leve",IF(U19=40%,"Menor",IF(U19=60%,"Moderado",IF(U19=80%,"Mayor",IF(U19=100%,"Catastrófico","")))))</f>
        <v>Leve</v>
      </c>
      <c r="Y19" s="314">
        <f>+IFERROR(VLOOKUP(X19,Fórmula!$H$1:$I$6,2,FALSE),"")</f>
        <v>0.2</v>
      </c>
      <c r="Z19" s="263" t="str">
        <f>+IFERROR(VLOOKUP(V19&amp;X19,Fórmula!$C$2:$D$26,2,FALSE),"")</f>
        <v>Bajo</v>
      </c>
      <c r="AA19" s="128">
        <f>IF(Z19="Bajo",25%,IF(Z19="Moderado",50%,IF(Z19="Alto",75%,IF(Z19="Extremo",100%,""))))</f>
        <v>0.25</v>
      </c>
      <c r="AB19" s="128"/>
      <c r="AC19" s="52" t="s">
        <v>1095</v>
      </c>
      <c r="AD19" s="52" t="s">
        <v>1096</v>
      </c>
      <c r="AE19" s="52" t="s">
        <v>54</v>
      </c>
      <c r="AF19" s="32">
        <f t="shared" si="4"/>
        <v>0.25</v>
      </c>
      <c r="AG19" s="92" t="s">
        <v>201</v>
      </c>
      <c r="AH19" s="32">
        <f t="shared" si="5"/>
        <v>0.15</v>
      </c>
      <c r="AI19" s="32">
        <f t="shared" si="6"/>
        <v>0.4</v>
      </c>
      <c r="AJ19" s="92" t="s">
        <v>202</v>
      </c>
      <c r="AK19" s="89" t="s">
        <v>241</v>
      </c>
      <c r="AL19" s="52"/>
      <c r="AM19" s="89" t="s">
        <v>39</v>
      </c>
      <c r="AN19" s="52"/>
      <c r="AO19" s="92" t="s">
        <v>40</v>
      </c>
      <c r="AP19" s="52" t="s">
        <v>1097</v>
      </c>
      <c r="AQ19" s="52" t="s">
        <v>1098</v>
      </c>
      <c r="AR19" s="92" t="s">
        <v>206</v>
      </c>
      <c r="AS19" s="52" t="s">
        <v>1099</v>
      </c>
      <c r="AT19" s="92" t="s">
        <v>208</v>
      </c>
      <c r="AU19" s="92">
        <f>+AI19*AA19</f>
        <v>0.1</v>
      </c>
      <c r="AV19" s="33">
        <f>+AA19-AU19</f>
        <v>0.15</v>
      </c>
      <c r="AW19" s="313" t="str">
        <f>+IF(C19="Corrupción","Moderado",IF(#REF!&lt;=25%,"Bajo",IF(#REF!&lt;=50%,"Moderado",IF(#REF!&lt;=75%,"Alto",IF(#REF!&gt;75%,"Extremo","")))))</f>
        <v>Moderado</v>
      </c>
      <c r="AX19" s="264" t="s">
        <v>56</v>
      </c>
      <c r="AY19" s="266">
        <v>1</v>
      </c>
      <c r="AZ19" s="162" t="s">
        <v>1100</v>
      </c>
      <c r="BA19" s="132" t="s">
        <v>142</v>
      </c>
      <c r="BB19" s="214">
        <v>44805</v>
      </c>
      <c r="BC19" s="214">
        <v>44925</v>
      </c>
      <c r="BD19" s="51"/>
      <c r="BE19" s="136">
        <v>44620</v>
      </c>
      <c r="BF19" s="137"/>
      <c r="BG19" s="35" t="s">
        <v>1062</v>
      </c>
      <c r="BH19" s="137" t="s">
        <v>991</v>
      </c>
      <c r="BI19" s="137"/>
      <c r="BJ19" s="35">
        <v>44742</v>
      </c>
      <c r="BK19" s="35"/>
      <c r="BL19" s="35"/>
      <c r="BM19" s="35">
        <v>44804</v>
      </c>
      <c r="BN19" s="35"/>
      <c r="BO19" s="35"/>
      <c r="BP19" s="35">
        <v>44865</v>
      </c>
      <c r="BQ19" s="35"/>
      <c r="BR19" s="35"/>
      <c r="BS19" s="35">
        <v>44926</v>
      </c>
      <c r="BT19" s="35"/>
      <c r="BU19" s="267"/>
    </row>
    <row r="20" spans="1:73" ht="91.5" thickBot="1">
      <c r="A20" s="425" t="s">
        <v>241</v>
      </c>
      <c r="B20" s="426" t="s">
        <v>99</v>
      </c>
      <c r="C20" s="426" t="s">
        <v>55</v>
      </c>
      <c r="D20" s="426" t="s">
        <v>76</v>
      </c>
      <c r="E20" s="426" t="s">
        <v>34</v>
      </c>
      <c r="F20" s="507" t="s">
        <v>1101</v>
      </c>
      <c r="G20" s="492" t="s">
        <v>1102</v>
      </c>
      <c r="H20" s="492" t="s">
        <v>1103</v>
      </c>
      <c r="I20" s="507" t="s">
        <v>1104</v>
      </c>
      <c r="J20" s="426" t="s">
        <v>63</v>
      </c>
      <c r="K20" s="426">
        <v>0</v>
      </c>
      <c r="L20" s="462">
        <f>IF(J20="Diaria",+(K20/360),IF(J20="Mensual",+(K20/12),IF(J20="Bimestral",+(K20/6),IF(J20="Trimestral",+(K20/4),IF(J20="Semestral",+(K20/2),IF(J20="Anual",+(K20/1),""))))))</f>
        <v>0</v>
      </c>
      <c r="M20" s="426" t="s">
        <v>29</v>
      </c>
      <c r="N20" s="426">
        <f>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0.2</v>
      </c>
      <c r="O20" s="426" t="s">
        <v>46</v>
      </c>
      <c r="P20" s="426">
        <f>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0.4</v>
      </c>
      <c r="Q20" s="426" t="s">
        <v>70</v>
      </c>
      <c r="R20" s="426">
        <f>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0</v>
      </c>
      <c r="S20" s="461" t="s">
        <v>70</v>
      </c>
      <c r="T20" s="461" t="s">
        <v>58</v>
      </c>
      <c r="U20" s="461">
        <f>+MAX(N20,P20,R20)</f>
        <v>0.4</v>
      </c>
      <c r="V20" s="488" t="str">
        <f>IF(L20&lt;=20%,"Muy baja",IF(L20&lt;=40%,"Baja",IF(L20&lt;=60%,"Media",IF(L20&lt;=80%,"Alta",IF(L20&lt;=100%,"Muy alta",IF(L20&gt;=100%,"Muy alta",""))))))</f>
        <v>Muy baja</v>
      </c>
      <c r="W20" s="544">
        <f>+IFERROR(VLOOKUP(V20,Fórmula!$F$1:$G$6,2,FALSE),"")</f>
        <v>0.2</v>
      </c>
      <c r="X20" s="488" t="str">
        <f>IF(U20=20%,"Leve",IF(U20=40%,"Menor",IF(U20=60%,"Moderado",IF(U20=80%,"Mayor",IF(U20=100%,"Catastrófico","")))))</f>
        <v>Menor</v>
      </c>
      <c r="Y20" s="544">
        <f>+IFERROR(VLOOKUP(X20,Fórmula!$H$1:$I$6,2,FALSE),"")</f>
        <v>0.4</v>
      </c>
      <c r="Z20" s="489" t="str">
        <f>+IFERROR(VLOOKUP(V20&amp;X20,Fórmula!$C$2:$D$26,2,FALSE),"")</f>
        <v>Bajo</v>
      </c>
      <c r="AA20" s="441">
        <f>IF(Z20="Bajo",25%,IF(Z20="Moderado",50%,IF(Z20="Alto",75%,IF(Z20="Extremo",100%,""))))</f>
        <v>0.25</v>
      </c>
      <c r="AB20" s="441"/>
      <c r="AC20" s="52" t="s">
        <v>1105</v>
      </c>
      <c r="AD20" s="52" t="s">
        <v>1106</v>
      </c>
      <c r="AE20" s="52" t="s">
        <v>54</v>
      </c>
      <c r="AF20" s="32">
        <f t="shared" si="4"/>
        <v>0.25</v>
      </c>
      <c r="AG20" s="92" t="s">
        <v>201</v>
      </c>
      <c r="AH20" s="32">
        <f t="shared" si="5"/>
        <v>0.15</v>
      </c>
      <c r="AI20" s="32">
        <f t="shared" si="6"/>
        <v>0.4</v>
      </c>
      <c r="AJ20" s="92" t="s">
        <v>202</v>
      </c>
      <c r="AK20" s="89" t="s">
        <v>193</v>
      </c>
      <c r="AL20" s="52">
        <f>+AL12</f>
        <v>0</v>
      </c>
      <c r="AM20" s="89" t="s">
        <v>23</v>
      </c>
      <c r="AN20" s="52" t="s">
        <v>1107</v>
      </c>
      <c r="AO20" s="92" t="s">
        <v>24</v>
      </c>
      <c r="AP20" s="52" t="s">
        <v>63</v>
      </c>
      <c r="AQ20" s="93" t="s">
        <v>1108</v>
      </c>
      <c r="AR20" s="92" t="s">
        <v>206</v>
      </c>
      <c r="AS20" s="52" t="str">
        <f>+AS12</f>
        <v>Jefe Unidad de Talento Humano</v>
      </c>
      <c r="AT20" s="92" t="s">
        <v>208</v>
      </c>
      <c r="AU20" s="92">
        <f>+AI20*AA20</f>
        <v>0.1</v>
      </c>
      <c r="AV20" s="33">
        <f>+AA20-AU20</f>
        <v>0.15</v>
      </c>
      <c r="AW20" s="460" t="str">
        <f>+IF(C20="Corrupción","Moderado",IF(AV21&lt;=25%,"Bajo",IF(AV21&lt;=50%,"Moderado",IF(AV21&lt;=75%,"Alto",IF(AV21&gt;75%,"Extremo","")))))</f>
        <v>Moderado</v>
      </c>
      <c r="AX20" s="457" t="s">
        <v>56</v>
      </c>
      <c r="AY20" s="266">
        <v>1</v>
      </c>
      <c r="AZ20" s="162"/>
      <c r="BA20" s="132" t="s">
        <v>142</v>
      </c>
      <c r="BB20" s="214">
        <v>44562</v>
      </c>
      <c r="BC20" s="214">
        <v>44925</v>
      </c>
      <c r="BD20" s="51" t="s">
        <v>840</v>
      </c>
      <c r="BE20" s="136">
        <v>44620</v>
      </c>
      <c r="BF20" s="137" t="s">
        <v>1061</v>
      </c>
      <c r="BG20" s="35" t="s">
        <v>1062</v>
      </c>
      <c r="BH20" s="137" t="s">
        <v>991</v>
      </c>
      <c r="BI20" s="137"/>
      <c r="BJ20" s="35">
        <v>44742</v>
      </c>
      <c r="BK20" s="35"/>
      <c r="BL20" s="35"/>
      <c r="BM20" s="35">
        <v>44804</v>
      </c>
      <c r="BN20" s="35"/>
      <c r="BO20" s="35"/>
      <c r="BP20" s="35">
        <v>44865</v>
      </c>
      <c r="BQ20" s="35"/>
      <c r="BR20" s="35"/>
      <c r="BS20" s="35">
        <v>44926</v>
      </c>
      <c r="BT20" s="35"/>
      <c r="BU20" s="267"/>
    </row>
    <row r="21" spans="1:73" ht="78.599999999999994" thickBot="1">
      <c r="A21" s="425"/>
      <c r="B21" s="426"/>
      <c r="C21" s="426"/>
      <c r="D21" s="426"/>
      <c r="E21" s="426"/>
      <c r="F21" s="507"/>
      <c r="G21" s="492"/>
      <c r="H21" s="492"/>
      <c r="I21" s="507"/>
      <c r="J21" s="426"/>
      <c r="K21" s="426"/>
      <c r="L21" s="462"/>
      <c r="M21" s="426"/>
      <c r="N21" s="426"/>
      <c r="O21" s="426"/>
      <c r="P21" s="426"/>
      <c r="Q21" s="426"/>
      <c r="R21" s="426"/>
      <c r="S21" s="461"/>
      <c r="T21" s="461"/>
      <c r="U21" s="461"/>
      <c r="V21" s="488"/>
      <c r="W21" s="544"/>
      <c r="X21" s="488"/>
      <c r="Y21" s="544"/>
      <c r="Z21" s="489"/>
      <c r="AA21" s="441"/>
      <c r="AB21" s="441"/>
      <c r="AC21" s="29" t="s">
        <v>1087</v>
      </c>
      <c r="AD21" s="29" t="s">
        <v>1088</v>
      </c>
      <c r="AE21" s="29" t="s">
        <v>54</v>
      </c>
      <c r="AF21" s="38">
        <f t="shared" ref="AF21:AF22" si="7">IF(AE21="Preventivo",25%,IF(AE21="Detectivo",15%,IF(AE21="Correctivo",10%,"")))</f>
        <v>0.25</v>
      </c>
      <c r="AG21" s="93" t="s">
        <v>201</v>
      </c>
      <c r="AH21" s="38">
        <f t="shared" ref="AH21:AH22" si="8">IF(AG21="Manual",15%,IF(AG21="Automático",25%,""))</f>
        <v>0.15</v>
      </c>
      <c r="AI21" s="38">
        <f t="shared" ref="AI21:AI22" si="9">+AH21+AF21</f>
        <v>0.4</v>
      </c>
      <c r="AJ21" s="93" t="s">
        <v>202</v>
      </c>
      <c r="AK21" s="90" t="s">
        <v>193</v>
      </c>
      <c r="AL21" s="29" t="s">
        <v>1089</v>
      </c>
      <c r="AM21" s="90" t="s">
        <v>39</v>
      </c>
      <c r="AN21" s="93"/>
      <c r="AO21" s="93" t="s">
        <v>24</v>
      </c>
      <c r="AP21" s="93" t="s">
        <v>63</v>
      </c>
      <c r="AQ21" s="93" t="s">
        <v>1090</v>
      </c>
      <c r="AR21" s="93" t="s">
        <v>206</v>
      </c>
      <c r="AS21" s="93" t="s">
        <v>1084</v>
      </c>
      <c r="AT21" s="93" t="s">
        <v>208</v>
      </c>
      <c r="AU21" s="92">
        <f>+AV20*AI21</f>
        <v>0.06</v>
      </c>
      <c r="AV21" s="33">
        <f>+AV20-AU21</f>
        <v>0.09</v>
      </c>
      <c r="AW21" s="460"/>
      <c r="AX21" s="457"/>
      <c r="AY21" s="272">
        <v>2</v>
      </c>
      <c r="AZ21" s="52"/>
      <c r="BA21" s="132" t="s">
        <v>142</v>
      </c>
      <c r="BB21" s="214">
        <v>44562</v>
      </c>
      <c r="BC21" s="214">
        <v>44925</v>
      </c>
      <c r="BD21" s="92" t="s">
        <v>1070</v>
      </c>
      <c r="BE21" s="136">
        <v>44620</v>
      </c>
      <c r="BF21" s="137" t="s">
        <v>1071</v>
      </c>
      <c r="BG21" s="35">
        <v>44681</v>
      </c>
      <c r="BH21" s="137" t="s">
        <v>1072</v>
      </c>
      <c r="BI21" s="137" t="s">
        <v>1073</v>
      </c>
      <c r="BJ21" s="35">
        <v>44742</v>
      </c>
      <c r="BK21" s="35"/>
      <c r="BL21" s="35"/>
      <c r="BM21" s="35">
        <v>44804</v>
      </c>
      <c r="BN21" s="35"/>
      <c r="BO21" s="35"/>
      <c r="BP21" s="35">
        <v>44865</v>
      </c>
      <c r="BQ21" s="35"/>
      <c r="BR21" s="35"/>
      <c r="BS21" s="35">
        <v>44926</v>
      </c>
      <c r="BT21" s="35"/>
      <c r="BU21" s="267"/>
    </row>
    <row r="22" spans="1:73" ht="104.1">
      <c r="A22" s="129" t="s">
        <v>241</v>
      </c>
      <c r="B22" s="89" t="s">
        <v>99</v>
      </c>
      <c r="C22" s="89" t="s">
        <v>55</v>
      </c>
      <c r="D22" s="89" t="s">
        <v>76</v>
      </c>
      <c r="E22" s="89" t="s">
        <v>34</v>
      </c>
      <c r="F22" s="209" t="s">
        <v>1109</v>
      </c>
      <c r="G22" s="132" t="s">
        <v>1110</v>
      </c>
      <c r="H22" s="132" t="s">
        <v>1111</v>
      </c>
      <c r="I22" s="209" t="s">
        <v>1112</v>
      </c>
      <c r="J22" s="89" t="s">
        <v>32</v>
      </c>
      <c r="K22" s="89">
        <v>0</v>
      </c>
      <c r="L22" s="127">
        <f>IF(J22="Diaria",+(K22/360),IF(J22="Mensual",+(K22/12),IF(J22="Bimestral",+(K22/6),IF(J22="Trimestral",+(K22/4),IF(J22="Semestral",+(K22/2),IF(J22="Anual",+(K22/1),""))))))</f>
        <v>0</v>
      </c>
      <c r="M22" s="89" t="s">
        <v>70</v>
      </c>
      <c r="N22" s="89">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v>
      </c>
      <c r="O22" s="89" t="s">
        <v>30</v>
      </c>
      <c r="P22" s="89">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0.2</v>
      </c>
      <c r="Q22" s="89" t="s">
        <v>70</v>
      </c>
      <c r="R22" s="89">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126" t="s">
        <v>70</v>
      </c>
      <c r="T22" s="126" t="s">
        <v>58</v>
      </c>
      <c r="U22" s="126">
        <f>+MAX(N22,P22,R22)</f>
        <v>0.2</v>
      </c>
      <c r="V22" s="256" t="str">
        <f>IF(L22&lt;=20%,"Muy baja",IF(L22&lt;=40%,"Baja",IF(L22&lt;=60%,"Media",IF(L22&lt;=80%,"Alta",IF(L22&lt;=100%,"Muy alta",IF(L22&gt;=100%,"Muy alta",""))))))</f>
        <v>Muy baja</v>
      </c>
      <c r="W22" s="314">
        <f>+IFERROR(VLOOKUP(V22,Fórmula!$F$1:$G$6,2,FALSE),"")</f>
        <v>0.2</v>
      </c>
      <c r="X22" s="256" t="str">
        <f>IF(U22=20%,"Leve",IF(U22=40%,"Menor",IF(U22=60%,"Moderado",IF(U22=80%,"Mayor",IF(U22=100%,"Catastrófico","")))))</f>
        <v>Leve</v>
      </c>
      <c r="Y22" s="314">
        <f>+IFERROR(VLOOKUP(X22,Fórmula!$H$1:$I$6,2,FALSE),"")</f>
        <v>0.2</v>
      </c>
      <c r="Z22" s="263" t="str">
        <f>+IFERROR(VLOOKUP(V22&amp;X22,Fórmula!$C$2:$D$26,2,FALSE),"")</f>
        <v>Bajo</v>
      </c>
      <c r="AA22" s="128">
        <f>IF(Z22="Bajo",25%,IF(Z22="Moderado",50%,IF(Z22="Alto",75%,IF(Z22="Extremo",100%,""))))</f>
        <v>0.25</v>
      </c>
      <c r="AB22" s="128"/>
      <c r="AC22" s="52" t="s">
        <v>1113</v>
      </c>
      <c r="AD22" s="52" t="s">
        <v>1114</v>
      </c>
      <c r="AE22" s="52" t="s">
        <v>54</v>
      </c>
      <c r="AF22" s="32">
        <f t="shared" si="7"/>
        <v>0.25</v>
      </c>
      <c r="AG22" s="92" t="s">
        <v>201</v>
      </c>
      <c r="AH22" s="32">
        <f t="shared" si="8"/>
        <v>0.15</v>
      </c>
      <c r="AI22" s="32">
        <f t="shared" si="9"/>
        <v>0.4</v>
      </c>
      <c r="AJ22" s="92" t="s">
        <v>202</v>
      </c>
      <c r="AK22" s="89" t="s">
        <v>241</v>
      </c>
      <c r="AL22" s="52"/>
      <c r="AM22" s="89" t="s">
        <v>39</v>
      </c>
      <c r="AN22" s="52"/>
      <c r="AO22" s="92" t="s">
        <v>40</v>
      </c>
      <c r="AP22" s="52" t="s">
        <v>1097</v>
      </c>
      <c r="AQ22" s="52" t="s">
        <v>1115</v>
      </c>
      <c r="AR22" s="92" t="s">
        <v>206</v>
      </c>
      <c r="AS22" s="52" t="s">
        <v>1099</v>
      </c>
      <c r="AT22" s="92" t="s">
        <v>208</v>
      </c>
      <c r="AU22" s="92">
        <f>+AI22*AA22</f>
        <v>0.1</v>
      </c>
      <c r="AV22" s="33">
        <f>+AA22-AU22</f>
        <v>0.15</v>
      </c>
      <c r="AW22" s="313" t="str">
        <f>+IF(C22="Corrupción","Moderado",IF(#REF!&lt;=25%,"Bajo",IF(#REF!&lt;=50%,"Moderado",IF(#REF!&lt;=75%,"Alto",IF(#REF!&gt;75%,"Extremo","")))))</f>
        <v>Moderado</v>
      </c>
      <c r="AX22" s="264" t="s">
        <v>56</v>
      </c>
      <c r="AY22" s="266">
        <v>1</v>
      </c>
      <c r="AZ22" s="162" t="s">
        <v>1116</v>
      </c>
      <c r="BA22" s="132" t="s">
        <v>142</v>
      </c>
      <c r="BB22" s="214">
        <v>44805</v>
      </c>
      <c r="BC22" s="214">
        <v>44925</v>
      </c>
      <c r="BD22" s="51"/>
      <c r="BE22" s="136">
        <v>44620</v>
      </c>
      <c r="BF22" s="137"/>
      <c r="BG22" s="35" t="s">
        <v>1062</v>
      </c>
      <c r="BH22" s="137" t="s">
        <v>991</v>
      </c>
      <c r="BI22" s="137"/>
      <c r="BJ22" s="35">
        <v>44742</v>
      </c>
      <c r="BK22" s="35"/>
      <c r="BL22" s="35"/>
      <c r="BM22" s="35">
        <v>44804</v>
      </c>
      <c r="BN22" s="35"/>
      <c r="BO22" s="35"/>
      <c r="BP22" s="35">
        <v>44865</v>
      </c>
      <c r="BQ22" s="35"/>
      <c r="BR22" s="35"/>
      <c r="BS22" s="35">
        <v>44926</v>
      </c>
      <c r="BT22" s="35"/>
      <c r="BU22" s="267"/>
    </row>
    <row r="23" spans="1:73">
      <c r="W23" s="2"/>
      <c r="Y23" s="21"/>
      <c r="AF23" s="21"/>
      <c r="AG23" s="21"/>
      <c r="AH23" s="21"/>
      <c r="AI23" s="21"/>
      <c r="AV23" s="24"/>
    </row>
    <row r="24" spans="1:73">
      <c r="W24" s="21"/>
      <c r="Y24" s="21"/>
      <c r="AF24" s="21"/>
      <c r="AG24" s="21"/>
      <c r="AH24" s="21"/>
      <c r="AI24" s="21"/>
      <c r="AV24" s="24"/>
    </row>
    <row r="25" spans="1:73">
      <c r="W25" s="21"/>
      <c r="Y25" s="21"/>
      <c r="AF25" s="21"/>
      <c r="AG25" s="21"/>
      <c r="AH25" s="21"/>
      <c r="AI25" s="21"/>
      <c r="AV25" s="24"/>
    </row>
    <row r="26" spans="1:73">
      <c r="W26" s="21"/>
      <c r="Y26" s="21"/>
      <c r="AF26" s="21"/>
      <c r="AG26" s="21"/>
      <c r="AH26" s="21"/>
      <c r="AI26" s="21"/>
      <c r="AV26" s="24"/>
    </row>
    <row r="27" spans="1:73">
      <c r="W27" s="21"/>
      <c r="Y27" s="21"/>
      <c r="AF27" s="21"/>
      <c r="AG27" s="21"/>
      <c r="AH27" s="21"/>
      <c r="AI27" s="21"/>
      <c r="AV27" s="24"/>
    </row>
    <row r="28" spans="1:73">
      <c r="W28" s="21"/>
      <c r="Y28" s="21"/>
      <c r="AF28" s="21"/>
      <c r="AG28" s="21"/>
      <c r="AH28" s="21"/>
      <c r="AI28" s="21"/>
      <c r="AV28" s="24"/>
    </row>
    <row r="29" spans="1:73">
      <c r="W29" s="21"/>
      <c r="Y29" s="21"/>
      <c r="AF29" s="21"/>
      <c r="AG29" s="21"/>
      <c r="AH29" s="21"/>
      <c r="AI29" s="21"/>
      <c r="AV29" s="24"/>
    </row>
    <row r="30" spans="1:73">
      <c r="W30" s="21"/>
      <c r="Y30" s="21"/>
      <c r="AF30" s="21"/>
      <c r="AG30" s="21"/>
      <c r="AH30" s="21"/>
      <c r="AI30" s="21"/>
      <c r="AV30" s="24"/>
    </row>
    <row r="31" spans="1:73">
      <c r="W31" s="21"/>
      <c r="Y31" s="21"/>
      <c r="AF31" s="21"/>
      <c r="AG31" s="21"/>
      <c r="AH31" s="21"/>
      <c r="AI31" s="21"/>
      <c r="AV31" s="24"/>
    </row>
    <row r="32" spans="1:73">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row r="299" spans="23:48">
      <c r="W299" s="21"/>
      <c r="Y299" s="21"/>
      <c r="AF299" s="21"/>
      <c r="AG299" s="21"/>
      <c r="AH299" s="21"/>
      <c r="AI299" s="21"/>
      <c r="AV299" s="24"/>
    </row>
    <row r="300" spans="23:48">
      <c r="W300" s="21"/>
      <c r="Y300" s="21"/>
      <c r="AF300" s="21"/>
      <c r="AG300" s="21"/>
      <c r="AH300" s="21"/>
      <c r="AI300" s="21"/>
      <c r="AV300" s="24"/>
    </row>
    <row r="301" spans="23:48">
      <c r="W301" s="21"/>
      <c r="Y301" s="21"/>
      <c r="AF301" s="21"/>
      <c r="AG301" s="21"/>
      <c r="AH301" s="21"/>
      <c r="AI301" s="21"/>
      <c r="AV301" s="24"/>
    </row>
    <row r="302" spans="23:48">
      <c r="W302" s="21"/>
      <c r="Y302" s="21"/>
      <c r="AF302" s="21"/>
      <c r="AG302" s="21"/>
      <c r="AH302" s="21"/>
      <c r="AI302" s="21"/>
      <c r="AV302" s="24"/>
    </row>
    <row r="303" spans="23:48">
      <c r="W303" s="21"/>
      <c r="Y303" s="21"/>
      <c r="AF303" s="21"/>
      <c r="AG303" s="21"/>
      <c r="AH303" s="21"/>
      <c r="AI303" s="21"/>
      <c r="AV303" s="24"/>
    </row>
    <row r="304" spans="23:48">
      <c r="W304" s="21"/>
      <c r="Y304" s="21"/>
      <c r="AF304" s="21"/>
      <c r="AG304" s="21"/>
      <c r="AH304" s="21"/>
      <c r="AI304" s="21"/>
      <c r="AV304" s="24"/>
    </row>
    <row r="305" spans="23:48">
      <c r="W305" s="21"/>
      <c r="Y305" s="21"/>
      <c r="AF305" s="21"/>
      <c r="AG305" s="21"/>
      <c r="AH305" s="21"/>
      <c r="AI305" s="21"/>
      <c r="AV305" s="24"/>
    </row>
    <row r="306" spans="23:48">
      <c r="W306" s="21"/>
      <c r="Y306" s="21"/>
      <c r="AF306" s="21"/>
      <c r="AG306" s="21"/>
      <c r="AH306" s="21"/>
      <c r="AI306" s="21"/>
      <c r="AV306" s="24"/>
    </row>
    <row r="307" spans="23:48">
      <c r="W307" s="21"/>
      <c r="Y307" s="21"/>
      <c r="AF307" s="21"/>
      <c r="AG307" s="21"/>
      <c r="AH307" s="21"/>
      <c r="AI307" s="21"/>
      <c r="AV307" s="24"/>
    </row>
    <row r="308" spans="23:48">
      <c r="W308" s="21"/>
      <c r="Y308" s="21"/>
      <c r="AF308" s="21"/>
      <c r="AG308" s="21"/>
      <c r="AH308" s="21"/>
      <c r="AI308" s="21"/>
      <c r="AV308" s="24"/>
    </row>
    <row r="309" spans="23:48">
      <c r="W309" s="21"/>
      <c r="Y309" s="21"/>
      <c r="AF309" s="21"/>
      <c r="AG309" s="21"/>
      <c r="AH309" s="21"/>
      <c r="AI309" s="21"/>
      <c r="AV309" s="24"/>
    </row>
    <row r="310" spans="23:48">
      <c r="W310" s="21"/>
      <c r="Y310" s="21"/>
      <c r="AF310" s="21"/>
      <c r="AG310" s="21"/>
      <c r="AH310" s="21"/>
      <c r="AI310" s="21"/>
      <c r="AV310" s="24"/>
    </row>
    <row r="311" spans="23:48">
      <c r="W311" s="21"/>
      <c r="Y311" s="21"/>
      <c r="AF311" s="21"/>
      <c r="AG311" s="21"/>
      <c r="AH311" s="21"/>
      <c r="AI311" s="21"/>
      <c r="AV311" s="24"/>
    </row>
    <row r="312" spans="23:48">
      <c r="W312" s="21"/>
      <c r="Y312" s="21"/>
      <c r="AF312" s="21"/>
      <c r="AG312" s="21"/>
      <c r="AH312" s="21"/>
      <c r="AI312" s="21"/>
      <c r="AV312" s="24"/>
    </row>
    <row r="313" spans="23:48">
      <c r="W313" s="21"/>
      <c r="Y313" s="21"/>
      <c r="AF313" s="21"/>
      <c r="AG313" s="21"/>
      <c r="AH313" s="21"/>
      <c r="AI313" s="21"/>
      <c r="AV313" s="24"/>
    </row>
    <row r="314" spans="23:48">
      <c r="W314" s="21"/>
      <c r="Y314" s="21"/>
      <c r="AF314" s="21"/>
      <c r="AG314" s="21"/>
      <c r="AH314" s="21"/>
      <c r="AI314" s="21"/>
      <c r="AV314" s="24"/>
    </row>
    <row r="315" spans="23:48">
      <c r="W315" s="21"/>
      <c r="Y315" s="21"/>
      <c r="AF315" s="21"/>
      <c r="AG315" s="21"/>
      <c r="AH315" s="21"/>
      <c r="AI315" s="21"/>
      <c r="AV315" s="24"/>
    </row>
    <row r="316" spans="23:48">
      <c r="W316" s="21"/>
      <c r="Y316" s="21"/>
      <c r="AF316" s="21"/>
      <c r="AG316" s="21"/>
      <c r="AH316" s="21"/>
      <c r="AI316" s="21"/>
      <c r="AV316" s="24"/>
    </row>
    <row r="317" spans="23:48">
      <c r="W317" s="21"/>
      <c r="Y317" s="21"/>
      <c r="AF317" s="21"/>
      <c r="AG317" s="21"/>
      <c r="AH317" s="21"/>
      <c r="AI317" s="21"/>
      <c r="AV317" s="24"/>
    </row>
    <row r="318" spans="23:48">
      <c r="W318" s="21"/>
      <c r="Y318" s="21"/>
      <c r="AF318" s="21"/>
      <c r="AG318" s="21"/>
      <c r="AH318" s="21"/>
      <c r="AI318" s="21"/>
      <c r="AV318" s="24"/>
    </row>
  </sheetData>
  <sheetProtection formatCells="0" formatColumns="0" formatRows="0"/>
  <mergeCells count="202">
    <mergeCell ref="Z17:Z18"/>
    <mergeCell ref="AB17:AB18"/>
    <mergeCell ref="AW17:AW18"/>
    <mergeCell ref="AX17:AX18"/>
    <mergeCell ref="A7:A11"/>
    <mergeCell ref="B7:B11"/>
    <mergeCell ref="C7:C11"/>
    <mergeCell ref="D7:D11"/>
    <mergeCell ref="E7:E11"/>
    <mergeCell ref="H7:H11"/>
    <mergeCell ref="I7:I11"/>
    <mergeCell ref="J7:J11"/>
    <mergeCell ref="K7:K11"/>
    <mergeCell ref="L7:L11"/>
    <mergeCell ref="M7:M11"/>
    <mergeCell ref="O7:O11"/>
    <mergeCell ref="Q7:Q11"/>
    <mergeCell ref="S7:S11"/>
    <mergeCell ref="T7:T11"/>
    <mergeCell ref="V7:V11"/>
    <mergeCell ref="X7:X11"/>
    <mergeCell ref="Z7:Z11"/>
    <mergeCell ref="AB7:AB11"/>
    <mergeCell ref="AW7:AW11"/>
    <mergeCell ref="K17:K18"/>
    <mergeCell ref="L17:L18"/>
    <mergeCell ref="M17:M18"/>
    <mergeCell ref="O17:O18"/>
    <mergeCell ref="Q17:Q18"/>
    <mergeCell ref="S17:S18"/>
    <mergeCell ref="T17:T18"/>
    <mergeCell ref="V17:V18"/>
    <mergeCell ref="X17:X18"/>
    <mergeCell ref="AA20:AA21"/>
    <mergeCell ref="AB20:AB21"/>
    <mergeCell ref="AW20:AW21"/>
    <mergeCell ref="AX20:AX21"/>
    <mergeCell ref="A20:A21"/>
    <mergeCell ref="B20:B21"/>
    <mergeCell ref="C20:C21"/>
    <mergeCell ref="D20:D21"/>
    <mergeCell ref="E20:E21"/>
    <mergeCell ref="F20:F21"/>
    <mergeCell ref="G20:G21"/>
    <mergeCell ref="H20:H21"/>
    <mergeCell ref="I20:I21"/>
    <mergeCell ref="K20:K21"/>
    <mergeCell ref="L20:L21"/>
    <mergeCell ref="M20:M21"/>
    <mergeCell ref="N20:N21"/>
    <mergeCell ref="O20:O21"/>
    <mergeCell ref="P20:P21"/>
    <mergeCell ref="Q20:Q21"/>
    <mergeCell ref="R20:R21"/>
    <mergeCell ref="S20:S21"/>
    <mergeCell ref="T20:T21"/>
    <mergeCell ref="U20:U21"/>
    <mergeCell ref="B17:B18"/>
    <mergeCell ref="C17:C18"/>
    <mergeCell ref="D17:D18"/>
    <mergeCell ref="E17:E18"/>
    <mergeCell ref="F17:F18"/>
    <mergeCell ref="G17:G18"/>
    <mergeCell ref="H17:H18"/>
    <mergeCell ref="I17:I18"/>
    <mergeCell ref="J20:J21"/>
    <mergeCell ref="J17:J18"/>
    <mergeCell ref="V20:V21"/>
    <mergeCell ref="W20:W21"/>
    <mergeCell ref="X20:X21"/>
    <mergeCell ref="Y20:Y21"/>
    <mergeCell ref="Z20:Z21"/>
    <mergeCell ref="A17:A18"/>
    <mergeCell ref="AY2:AZ3"/>
    <mergeCell ref="BA2:BA3"/>
    <mergeCell ref="BB2:BB3"/>
    <mergeCell ref="A1:T2"/>
    <mergeCell ref="AC1:AT1"/>
    <mergeCell ref="AV1:AX1"/>
    <mergeCell ref="AC2:AC3"/>
    <mergeCell ref="AD2:AD3"/>
    <mergeCell ref="AE2:AH2"/>
    <mergeCell ref="AI2:AI3"/>
    <mergeCell ref="AJ2:AT2"/>
    <mergeCell ref="U1:AB2"/>
    <mergeCell ref="AK3:AL3"/>
    <mergeCell ref="AM3:AN3"/>
    <mergeCell ref="AO3:AP3"/>
    <mergeCell ref="AR3:AS3"/>
    <mergeCell ref="AU2:AW3"/>
    <mergeCell ref="AX2:AX3"/>
    <mergeCell ref="AY1:BU1"/>
    <mergeCell ref="BE2:BU2"/>
    <mergeCell ref="A4:A6"/>
    <mergeCell ref="B4:B6"/>
    <mergeCell ref="C4:C6"/>
    <mergeCell ref="D4:D6"/>
    <mergeCell ref="E4:E6"/>
    <mergeCell ref="F4:F6"/>
    <mergeCell ref="BD2:BD3"/>
    <mergeCell ref="N4:N6"/>
    <mergeCell ref="O4:O6"/>
    <mergeCell ref="P4:P6"/>
    <mergeCell ref="Q4:Q6"/>
    <mergeCell ref="R4:R6"/>
    <mergeCell ref="U4:U6"/>
    <mergeCell ref="V4:V6"/>
    <mergeCell ref="W4:W6"/>
    <mergeCell ref="X4:X6"/>
    <mergeCell ref="Y4:Y6"/>
    <mergeCell ref="Z4:Z6"/>
    <mergeCell ref="AA4:AA6"/>
    <mergeCell ref="G4:G6"/>
    <mergeCell ref="H4:H6"/>
    <mergeCell ref="I4:I6"/>
    <mergeCell ref="G3:H3"/>
    <mergeCell ref="BC2:BC3"/>
    <mergeCell ref="M4:M6"/>
    <mergeCell ref="S4:S6"/>
    <mergeCell ref="T4:T6"/>
    <mergeCell ref="W7:W10"/>
    <mergeCell ref="P7:P10"/>
    <mergeCell ref="R7:R10"/>
    <mergeCell ref="U7:U10"/>
    <mergeCell ref="J4:J6"/>
    <mergeCell ref="K4:K6"/>
    <mergeCell ref="L4:L6"/>
    <mergeCell ref="AZ4:AZ5"/>
    <mergeCell ref="BA4:BA5"/>
    <mergeCell ref="N7:N10"/>
    <mergeCell ref="F7:F11"/>
    <mergeCell ref="G7:G11"/>
    <mergeCell ref="BB4:BB5"/>
    <mergeCell ref="BC4:BC5"/>
    <mergeCell ref="BD4:BD5"/>
    <mergeCell ref="AY4:AY5"/>
    <mergeCell ref="Y7:Y10"/>
    <mergeCell ref="AA7:AA10"/>
    <mergeCell ref="AB4:AB6"/>
    <mergeCell ref="AW4:AW6"/>
    <mergeCell ref="AX4:AX6"/>
    <mergeCell ref="AX7:AX11"/>
    <mergeCell ref="AX12:AX14"/>
    <mergeCell ref="V12:V14"/>
    <mergeCell ref="W12:W14"/>
    <mergeCell ref="X12:X14"/>
    <mergeCell ref="Y12:Y14"/>
    <mergeCell ref="Z12:Z14"/>
    <mergeCell ref="AA12:AA14"/>
    <mergeCell ref="G12:G14"/>
    <mergeCell ref="H12:H14"/>
    <mergeCell ref="I12:I14"/>
    <mergeCell ref="M12:M14"/>
    <mergeCell ref="S12:S14"/>
    <mergeCell ref="T12:T14"/>
    <mergeCell ref="N12:N14"/>
    <mergeCell ref="O12:O14"/>
    <mergeCell ref="P12:P14"/>
    <mergeCell ref="Q12:Q14"/>
    <mergeCell ref="R12:R14"/>
    <mergeCell ref="U12:U14"/>
    <mergeCell ref="J12:J14"/>
    <mergeCell ref="K12:K14"/>
    <mergeCell ref="L12:L14"/>
    <mergeCell ref="A15:A16"/>
    <mergeCell ref="B15:B16"/>
    <mergeCell ref="C15:C16"/>
    <mergeCell ref="D15:D16"/>
    <mergeCell ref="E15:E16"/>
    <mergeCell ref="F15:F16"/>
    <mergeCell ref="G15:G16"/>
    <mergeCell ref="AB12:AB14"/>
    <mergeCell ref="AW12:AW14"/>
    <mergeCell ref="A12:A14"/>
    <mergeCell ref="B12:B14"/>
    <mergeCell ref="C12:C14"/>
    <mergeCell ref="D12:D14"/>
    <mergeCell ref="E12:E14"/>
    <mergeCell ref="F12:F14"/>
    <mergeCell ref="N15:N16"/>
    <mergeCell ref="O15:O16"/>
    <mergeCell ref="P15:P16"/>
    <mergeCell ref="Q15:Q16"/>
    <mergeCell ref="R15:R16"/>
    <mergeCell ref="U15:U16"/>
    <mergeCell ref="AW15:AW16"/>
    <mergeCell ref="J15:J16"/>
    <mergeCell ref="K15:K16"/>
    <mergeCell ref="AX15:AX16"/>
    <mergeCell ref="W15:W16"/>
    <mergeCell ref="X15:X16"/>
    <mergeCell ref="Y15:Y16"/>
    <mergeCell ref="Z15:Z16"/>
    <mergeCell ref="AA15:AA16"/>
    <mergeCell ref="AB15:AB16"/>
    <mergeCell ref="H15:H16"/>
    <mergeCell ref="I15:I16"/>
    <mergeCell ref="M15:M16"/>
    <mergeCell ref="S15:S16"/>
    <mergeCell ref="T15:T16"/>
    <mergeCell ref="V15:V16"/>
    <mergeCell ref="L15:L16"/>
  </mergeCells>
  <conditionalFormatting sqref="AJ4:AK6">
    <cfRule type="containsText" dxfId="1999" priority="1543" operator="containsText" text="BAJA">
      <formula>NOT(ISERROR(SEARCH("BAJA",AJ4)))</formula>
    </cfRule>
    <cfRule type="containsText" dxfId="1998" priority="1544" operator="containsText" text="MEDIA">
      <formula>NOT(ISERROR(SEARCH("MEDIA",AJ4)))</formula>
    </cfRule>
    <cfRule type="containsText" dxfId="1997" priority="1545" operator="containsText" text="ALTA">
      <formula>NOT(ISERROR(SEARCH("ALTA",AJ4)))</formula>
    </cfRule>
  </conditionalFormatting>
  <conditionalFormatting sqref="AR4">
    <cfRule type="containsText" dxfId="1996" priority="1546" operator="containsText" text="BAJA">
      <formula>NOT(ISERROR(SEARCH("BAJA",AR4)))</formula>
    </cfRule>
    <cfRule type="containsText" dxfId="1995" priority="1547" operator="containsText" text="MEDIA">
      <formula>NOT(ISERROR(SEARCH("MEDIA",AR4)))</formula>
    </cfRule>
    <cfRule type="containsText" dxfId="1994" priority="1548" operator="containsText" text="ALTA">
      <formula>NOT(ISERROR(SEARCH("ALTA",AR4)))</formula>
    </cfRule>
  </conditionalFormatting>
  <conditionalFormatting sqref="AU4">
    <cfRule type="containsText" dxfId="1993" priority="1459" operator="containsText" text="BAJA">
      <formula>NOT(ISERROR(SEARCH("BAJA",AU4)))</formula>
    </cfRule>
    <cfRule type="containsText" dxfId="1992" priority="1460" operator="containsText" text="MEDIA">
      <formula>NOT(ISERROR(SEARCH("MEDIA",AU4)))</formula>
    </cfRule>
    <cfRule type="containsText" dxfId="1991" priority="1461" operator="containsText" text="ALTA">
      <formula>NOT(ISERROR(SEARCH("ALTA",AU4)))</formula>
    </cfRule>
  </conditionalFormatting>
  <conditionalFormatting sqref="AU5:AU6">
    <cfRule type="containsText" dxfId="1990" priority="1456" operator="containsText" text="BAJA">
      <formula>NOT(ISERROR(SEARCH("BAJA",AU5)))</formula>
    </cfRule>
    <cfRule type="containsText" dxfId="1989" priority="1457" operator="containsText" text="MEDIA">
      <formula>NOT(ISERROR(SEARCH("MEDIA",AU5)))</formula>
    </cfRule>
    <cfRule type="containsText" dxfId="1988" priority="1458" operator="containsText" text="ALTA">
      <formula>NOT(ISERROR(SEARCH("ALTA",AU5)))</formula>
    </cfRule>
  </conditionalFormatting>
  <conditionalFormatting sqref="AV4">
    <cfRule type="cellIs" dxfId="1987" priority="1431" operator="greaterThan">
      <formula>75%</formula>
    </cfRule>
    <cfRule type="cellIs" dxfId="1986" priority="1432" operator="between">
      <formula>51%</formula>
      <formula>75%</formula>
    </cfRule>
    <cfRule type="cellIs" dxfId="1985" priority="1433" operator="between">
      <formula>26%</formula>
      <formula>50%</formula>
    </cfRule>
    <cfRule type="cellIs" dxfId="1984" priority="1434" operator="between">
      <formula>0%</formula>
      <formula>25%</formula>
    </cfRule>
    <cfRule type="containsText" dxfId="1983" priority="1435" operator="containsText" text="BAJA">
      <formula>NOT(ISERROR(SEARCH("BAJA",AV4)))</formula>
    </cfRule>
    <cfRule type="containsText" dxfId="1982" priority="1436" operator="containsText" text="MEDIA">
      <formula>NOT(ISERROR(SEARCH("MEDIA",AV4)))</formula>
    </cfRule>
    <cfRule type="containsText" dxfId="1981" priority="1437" operator="containsText" text="ALTA">
      <formula>NOT(ISERROR(SEARCH("ALTA",AV4)))</formula>
    </cfRule>
  </conditionalFormatting>
  <conditionalFormatting sqref="AV5:AV6">
    <cfRule type="cellIs" dxfId="1980" priority="1424" operator="greaterThan">
      <formula>75%</formula>
    </cfRule>
    <cfRule type="cellIs" dxfId="1979" priority="1425" operator="between">
      <formula>51%</formula>
      <formula>75%</formula>
    </cfRule>
    <cfRule type="cellIs" dxfId="1978" priority="1426" operator="between">
      <formula>26%</formula>
      <formula>50%</formula>
    </cfRule>
    <cfRule type="cellIs" dxfId="1977" priority="1427" operator="between">
      <formula>0%</formula>
      <formula>25%</formula>
    </cfRule>
    <cfRule type="containsText" dxfId="1976" priority="1428" operator="containsText" text="BAJA">
      <formula>NOT(ISERROR(SEARCH("BAJA",AV5)))</formula>
    </cfRule>
    <cfRule type="containsText" dxfId="1975" priority="1429" operator="containsText" text="MEDIA">
      <formula>NOT(ISERROR(SEARCH("MEDIA",AV5)))</formula>
    </cfRule>
    <cfRule type="containsText" dxfId="1974" priority="1430" operator="containsText" text="ALTA">
      <formula>NOT(ISERROR(SEARCH("ALTA",AV5)))</formula>
    </cfRule>
  </conditionalFormatting>
  <conditionalFormatting sqref="AN12">
    <cfRule type="containsText" dxfId="1973" priority="722" operator="containsText" text="BAJA">
      <formula>NOT(ISERROR(SEARCH("BAJA",AN12)))</formula>
    </cfRule>
    <cfRule type="containsText" dxfId="1972" priority="723" operator="containsText" text="MEDIA">
      <formula>NOT(ISERROR(SEARCH("MEDIA",AN12)))</formula>
    </cfRule>
    <cfRule type="containsText" dxfId="1971" priority="724" operator="containsText" text="ALTA">
      <formula>NOT(ISERROR(SEARCH("ALTA",AN12)))</formula>
    </cfRule>
  </conditionalFormatting>
  <conditionalFormatting sqref="AC14">
    <cfRule type="containsText" dxfId="1970" priority="725" operator="containsText" text="BAJA">
      <formula>NOT(ISERROR(SEARCH("BAJA",AC14)))</formula>
    </cfRule>
    <cfRule type="containsText" dxfId="1969" priority="726" operator="containsText" text="MEDIA">
      <formula>NOT(ISERROR(SEARCH("MEDIA",AC14)))</formula>
    </cfRule>
    <cfRule type="containsText" dxfId="1968" priority="727" operator="containsText" text="ALTA">
      <formula>NOT(ISERROR(SEARCH("ALTA",AC14)))</formula>
    </cfRule>
  </conditionalFormatting>
  <conditionalFormatting sqref="AJ7:AK11">
    <cfRule type="containsText" dxfId="1967" priority="1188" operator="containsText" text="BAJA">
      <formula>NOT(ISERROR(SEARCH("BAJA",AJ7)))</formula>
    </cfRule>
    <cfRule type="containsText" dxfId="1966" priority="1189" operator="containsText" text="MEDIA">
      <formula>NOT(ISERROR(SEARCH("MEDIA",AJ7)))</formula>
    </cfRule>
    <cfRule type="containsText" dxfId="1965" priority="1190" operator="containsText" text="ALTA">
      <formula>NOT(ISERROR(SEARCH("ALTA",AJ7)))</formula>
    </cfRule>
  </conditionalFormatting>
  <conditionalFormatting sqref="AR7">
    <cfRule type="containsText" dxfId="1964" priority="1191" operator="containsText" text="BAJA">
      <formula>NOT(ISERROR(SEARCH("BAJA",AR7)))</formula>
    </cfRule>
    <cfRule type="containsText" dxfId="1963" priority="1192" operator="containsText" text="MEDIA">
      <formula>NOT(ISERROR(SEARCH("MEDIA",AR7)))</formula>
    </cfRule>
    <cfRule type="containsText" dxfId="1962" priority="1193" operator="containsText" text="ALTA">
      <formula>NOT(ISERROR(SEARCH("ALTA",AR7)))</formula>
    </cfRule>
  </conditionalFormatting>
  <conditionalFormatting sqref="AU7">
    <cfRule type="containsText" dxfId="1961" priority="1086" operator="containsText" text="BAJA">
      <formula>NOT(ISERROR(SEARCH("BAJA",AU7)))</formula>
    </cfRule>
    <cfRule type="containsText" dxfId="1960" priority="1087" operator="containsText" text="MEDIA">
      <formula>NOT(ISERROR(SEARCH("MEDIA",AU7)))</formula>
    </cfRule>
    <cfRule type="containsText" dxfId="1959" priority="1088" operator="containsText" text="ALTA">
      <formula>NOT(ISERROR(SEARCH("ALTA",AU7)))</formula>
    </cfRule>
  </conditionalFormatting>
  <conditionalFormatting sqref="AU8:AU11">
    <cfRule type="containsText" dxfId="1958" priority="1083" operator="containsText" text="BAJA">
      <formula>NOT(ISERROR(SEARCH("BAJA",AU8)))</formula>
    </cfRule>
    <cfRule type="containsText" dxfId="1957" priority="1084" operator="containsText" text="MEDIA">
      <formula>NOT(ISERROR(SEARCH("MEDIA",AU8)))</formula>
    </cfRule>
    <cfRule type="containsText" dxfId="1956" priority="1085" operator="containsText" text="ALTA">
      <formula>NOT(ISERROR(SEARCH("ALTA",AU8)))</formula>
    </cfRule>
  </conditionalFormatting>
  <conditionalFormatting sqref="AV7">
    <cfRule type="cellIs" dxfId="1955" priority="1058" operator="greaterThan">
      <formula>75%</formula>
    </cfRule>
    <cfRule type="cellIs" dxfId="1954" priority="1059" operator="between">
      <formula>51%</formula>
      <formula>75%</formula>
    </cfRule>
    <cfRule type="cellIs" dxfId="1953" priority="1060" operator="between">
      <formula>26%</formula>
      <formula>50%</formula>
    </cfRule>
    <cfRule type="cellIs" dxfId="1952" priority="1061" operator="between">
      <formula>0%</formula>
      <formula>25%</formula>
    </cfRule>
    <cfRule type="containsText" dxfId="1951" priority="1062" operator="containsText" text="BAJA">
      <formula>NOT(ISERROR(SEARCH("BAJA",AV7)))</formula>
    </cfRule>
    <cfRule type="containsText" dxfId="1950" priority="1063" operator="containsText" text="MEDIA">
      <formula>NOT(ISERROR(SEARCH("MEDIA",AV7)))</formula>
    </cfRule>
    <cfRule type="containsText" dxfId="1949" priority="1064" operator="containsText" text="ALTA">
      <formula>NOT(ISERROR(SEARCH("ALTA",AV7)))</formula>
    </cfRule>
  </conditionalFormatting>
  <conditionalFormatting sqref="AV8:AV11">
    <cfRule type="cellIs" dxfId="1948" priority="1051" operator="greaterThan">
      <formula>75%</formula>
    </cfRule>
    <cfRule type="cellIs" dxfId="1947" priority="1052" operator="between">
      <formula>51%</formula>
      <formula>75%</formula>
    </cfRule>
    <cfRule type="cellIs" dxfId="1946" priority="1053" operator="between">
      <formula>26%</formula>
      <formula>50%</formula>
    </cfRule>
    <cfRule type="cellIs" dxfId="1945" priority="1054" operator="between">
      <formula>0%</formula>
      <formula>25%</formula>
    </cfRule>
    <cfRule type="containsText" dxfId="1944" priority="1055" operator="containsText" text="BAJA">
      <formula>NOT(ISERROR(SEARCH("BAJA",AV8)))</formula>
    </cfRule>
    <cfRule type="containsText" dxfId="1943" priority="1056" operator="containsText" text="MEDIA">
      <formula>NOT(ISERROR(SEARCH("MEDIA",AV8)))</formula>
    </cfRule>
    <cfRule type="containsText" dxfId="1942" priority="1057" operator="containsText" text="ALTA">
      <formula>NOT(ISERROR(SEARCH("ALTA",AV8)))</formula>
    </cfRule>
  </conditionalFormatting>
  <conditionalFormatting sqref="AC4">
    <cfRule type="containsText" dxfId="1941" priority="958" operator="containsText" text="BAJA">
      <formula>NOT(ISERROR(SEARCH("BAJA",AC4)))</formula>
    </cfRule>
    <cfRule type="containsText" dxfId="1940" priority="959" operator="containsText" text="MEDIA">
      <formula>NOT(ISERROR(SEARCH("MEDIA",AC4)))</formula>
    </cfRule>
    <cfRule type="containsText" dxfId="1939" priority="960" operator="containsText" text="ALTA">
      <formula>NOT(ISERROR(SEARCH("ALTA",AC4)))</formula>
    </cfRule>
  </conditionalFormatting>
  <conditionalFormatting sqref="AC5">
    <cfRule type="containsText" dxfId="1938" priority="955" operator="containsText" text="BAJA">
      <formula>NOT(ISERROR(SEARCH("BAJA",AC5)))</formula>
    </cfRule>
    <cfRule type="containsText" dxfId="1937" priority="956" operator="containsText" text="MEDIA">
      <formula>NOT(ISERROR(SEARCH("MEDIA",AC5)))</formula>
    </cfRule>
    <cfRule type="containsText" dxfId="1936" priority="957" operator="containsText" text="ALTA">
      <formula>NOT(ISERROR(SEARCH("ALTA",AC5)))</formula>
    </cfRule>
  </conditionalFormatting>
  <conditionalFormatting sqref="AS4">
    <cfRule type="containsText" dxfId="1935" priority="952" operator="containsText" text="BAJA">
      <formula>NOT(ISERROR(SEARCH("BAJA",AS4)))</formula>
    </cfRule>
    <cfRule type="containsText" dxfId="1934" priority="953" operator="containsText" text="MEDIA">
      <formula>NOT(ISERROR(SEARCH("MEDIA",AS4)))</formula>
    </cfRule>
    <cfRule type="containsText" dxfId="1933" priority="954" operator="containsText" text="ALTA">
      <formula>NOT(ISERROR(SEARCH("ALTA",AS4)))</formula>
    </cfRule>
  </conditionalFormatting>
  <conditionalFormatting sqref="AS5">
    <cfRule type="containsText" dxfId="1932" priority="949" operator="containsText" text="BAJA">
      <formula>NOT(ISERROR(SEARCH("BAJA",AS5)))</formula>
    </cfRule>
    <cfRule type="containsText" dxfId="1931" priority="950" operator="containsText" text="MEDIA">
      <formula>NOT(ISERROR(SEARCH("MEDIA",AS5)))</formula>
    </cfRule>
    <cfRule type="containsText" dxfId="1930" priority="951" operator="containsText" text="ALTA">
      <formula>NOT(ISERROR(SEARCH("ALTA",AS5)))</formula>
    </cfRule>
  </conditionalFormatting>
  <conditionalFormatting sqref="AD7">
    <cfRule type="containsText" dxfId="1929" priority="946" operator="containsText" text="BAJA">
      <formula>NOT(ISERROR(SEARCH("BAJA",AD7)))</formula>
    </cfRule>
    <cfRule type="containsText" dxfId="1928" priority="947" operator="containsText" text="MEDIA">
      <formula>NOT(ISERROR(SEARCH("MEDIA",AD7)))</formula>
    </cfRule>
    <cfRule type="containsText" dxfId="1927" priority="948" operator="containsText" text="ALTA">
      <formula>NOT(ISERROR(SEARCH("ALTA",AD7)))</formula>
    </cfRule>
  </conditionalFormatting>
  <conditionalFormatting sqref="AC9">
    <cfRule type="containsText" dxfId="1926" priority="943" operator="containsText" text="BAJA">
      <formula>NOT(ISERROR(SEARCH("BAJA",AC9)))</formula>
    </cfRule>
    <cfRule type="containsText" dxfId="1925" priority="944" operator="containsText" text="MEDIA">
      <formula>NOT(ISERROR(SEARCH("MEDIA",AC9)))</formula>
    </cfRule>
    <cfRule type="containsText" dxfId="1924" priority="945" operator="containsText" text="ALTA">
      <formula>NOT(ISERROR(SEARCH("ALTA",AC9)))</formula>
    </cfRule>
  </conditionalFormatting>
  <conditionalFormatting sqref="AC10:AC11">
    <cfRule type="containsText" dxfId="1923" priority="940" operator="containsText" text="BAJA">
      <formula>NOT(ISERROR(SEARCH("BAJA",AC10)))</formula>
    </cfRule>
    <cfRule type="containsText" dxfId="1922" priority="941" operator="containsText" text="MEDIA">
      <formula>NOT(ISERROR(SEARCH("MEDIA",AC10)))</formula>
    </cfRule>
    <cfRule type="containsText" dxfId="1921" priority="942" operator="containsText" text="ALTA">
      <formula>NOT(ISERROR(SEARCH("ALTA",AC10)))</formula>
    </cfRule>
  </conditionalFormatting>
  <conditionalFormatting sqref="AL7">
    <cfRule type="containsText" dxfId="1920" priority="937" operator="containsText" text="BAJA">
      <formula>NOT(ISERROR(SEARCH("BAJA",AL7)))</formula>
    </cfRule>
    <cfRule type="containsText" dxfId="1919" priority="938" operator="containsText" text="MEDIA">
      <formula>NOT(ISERROR(SEARCH("MEDIA",AL7)))</formula>
    </cfRule>
    <cfRule type="containsText" dxfId="1918" priority="939" operator="containsText" text="ALTA">
      <formula>NOT(ISERROR(SEARCH("ALTA",AL7)))</formula>
    </cfRule>
  </conditionalFormatting>
  <conditionalFormatting sqref="AN7">
    <cfRule type="containsText" dxfId="1917" priority="934" operator="containsText" text="BAJA">
      <formula>NOT(ISERROR(SEARCH("BAJA",AN7)))</formula>
    </cfRule>
    <cfRule type="containsText" dxfId="1916" priority="935" operator="containsText" text="MEDIA">
      <formula>NOT(ISERROR(SEARCH("MEDIA",AN7)))</formula>
    </cfRule>
    <cfRule type="containsText" dxfId="1915" priority="936" operator="containsText" text="ALTA">
      <formula>NOT(ISERROR(SEARCH("ALTA",AN7)))</formula>
    </cfRule>
  </conditionalFormatting>
  <conditionalFormatting sqref="AN8">
    <cfRule type="containsText" dxfId="1914" priority="931" operator="containsText" text="BAJA">
      <formula>NOT(ISERROR(SEARCH("BAJA",AN8)))</formula>
    </cfRule>
    <cfRule type="containsText" dxfId="1913" priority="932" operator="containsText" text="MEDIA">
      <formula>NOT(ISERROR(SEARCH("MEDIA",AN8)))</formula>
    </cfRule>
    <cfRule type="containsText" dxfId="1912" priority="933" operator="containsText" text="ALTA">
      <formula>NOT(ISERROR(SEARCH("ALTA",AN8)))</formula>
    </cfRule>
  </conditionalFormatting>
  <conditionalFormatting sqref="AS7:AS8">
    <cfRule type="containsText" dxfId="1911" priority="928" operator="containsText" text="BAJA">
      <formula>NOT(ISERROR(SEARCH("BAJA",AS7)))</formula>
    </cfRule>
    <cfRule type="containsText" dxfId="1910" priority="929" operator="containsText" text="MEDIA">
      <formula>NOT(ISERROR(SEARCH("MEDIA",AS7)))</formula>
    </cfRule>
    <cfRule type="containsText" dxfId="1909" priority="930" operator="containsText" text="ALTA">
      <formula>NOT(ISERROR(SEARCH("ALTA",AS7)))</formula>
    </cfRule>
  </conditionalFormatting>
  <conditionalFormatting sqref="AS8">
    <cfRule type="containsText" dxfId="1908" priority="925" operator="containsText" text="BAJA">
      <formula>NOT(ISERROR(SEARCH("BAJA",AS8)))</formula>
    </cfRule>
    <cfRule type="containsText" dxfId="1907" priority="926" operator="containsText" text="MEDIA">
      <formula>NOT(ISERROR(SEARCH("MEDIA",AS8)))</formula>
    </cfRule>
    <cfRule type="containsText" dxfId="1906" priority="927" operator="containsText" text="ALTA">
      <formula>NOT(ISERROR(SEARCH("ALTA",AS8)))</formula>
    </cfRule>
  </conditionalFormatting>
  <conditionalFormatting sqref="AS9">
    <cfRule type="containsText" dxfId="1905" priority="922" operator="containsText" text="BAJA">
      <formula>NOT(ISERROR(SEARCH("BAJA",AS9)))</formula>
    </cfRule>
    <cfRule type="containsText" dxfId="1904" priority="923" operator="containsText" text="MEDIA">
      <formula>NOT(ISERROR(SEARCH("MEDIA",AS9)))</formula>
    </cfRule>
    <cfRule type="containsText" dxfId="1903" priority="924" operator="containsText" text="ALTA">
      <formula>NOT(ISERROR(SEARCH("ALTA",AS9)))</formula>
    </cfRule>
  </conditionalFormatting>
  <conditionalFormatting sqref="AS7">
    <cfRule type="containsText" dxfId="1902" priority="919" operator="containsText" text="BAJA">
      <formula>NOT(ISERROR(SEARCH("BAJA",AS7)))</formula>
    </cfRule>
    <cfRule type="containsText" dxfId="1901" priority="920" operator="containsText" text="MEDIA">
      <formula>NOT(ISERROR(SEARCH("MEDIA",AS7)))</formula>
    </cfRule>
    <cfRule type="containsText" dxfId="1900" priority="921" operator="containsText" text="ALTA">
      <formula>NOT(ISERROR(SEARCH("ALTA",AS7)))</formula>
    </cfRule>
  </conditionalFormatting>
  <conditionalFormatting sqref="AS8">
    <cfRule type="containsText" dxfId="1899" priority="916" operator="containsText" text="BAJA">
      <formula>NOT(ISERROR(SEARCH("BAJA",AS8)))</formula>
    </cfRule>
    <cfRule type="containsText" dxfId="1898" priority="917" operator="containsText" text="MEDIA">
      <formula>NOT(ISERROR(SEARCH("MEDIA",AS8)))</formula>
    </cfRule>
    <cfRule type="containsText" dxfId="1897" priority="918" operator="containsText" text="ALTA">
      <formula>NOT(ISERROR(SEARCH("ALTA",AS8)))</formula>
    </cfRule>
  </conditionalFormatting>
  <conditionalFormatting sqref="AS8">
    <cfRule type="containsText" dxfId="1896" priority="913" operator="containsText" text="BAJA">
      <formula>NOT(ISERROR(SEARCH("BAJA",AS8)))</formula>
    </cfRule>
    <cfRule type="containsText" dxfId="1895" priority="914" operator="containsText" text="MEDIA">
      <formula>NOT(ISERROR(SEARCH("MEDIA",AS8)))</formula>
    </cfRule>
    <cfRule type="containsText" dxfId="1894" priority="915" operator="containsText" text="ALTA">
      <formula>NOT(ISERROR(SEARCH("ALTA",AS8)))</formula>
    </cfRule>
  </conditionalFormatting>
  <conditionalFormatting sqref="AP7">
    <cfRule type="containsText" dxfId="1893" priority="910" operator="containsText" text="BAJA">
      <formula>NOT(ISERROR(SEARCH("BAJA",AP7)))</formula>
    </cfRule>
    <cfRule type="containsText" dxfId="1892" priority="911" operator="containsText" text="MEDIA">
      <formula>NOT(ISERROR(SEARCH("MEDIA",AP7)))</formula>
    </cfRule>
    <cfRule type="containsText" dxfId="1891" priority="912" operator="containsText" text="ALTA">
      <formula>NOT(ISERROR(SEARCH("ALTA",AP7)))</formula>
    </cfRule>
  </conditionalFormatting>
  <conditionalFormatting sqref="AP8">
    <cfRule type="containsText" dxfId="1890" priority="907" operator="containsText" text="BAJA">
      <formula>NOT(ISERROR(SEARCH("BAJA",AP8)))</formula>
    </cfRule>
    <cfRule type="containsText" dxfId="1889" priority="908" operator="containsText" text="MEDIA">
      <formula>NOT(ISERROR(SEARCH("MEDIA",AP8)))</formula>
    </cfRule>
    <cfRule type="containsText" dxfId="1888" priority="909" operator="containsText" text="ALTA">
      <formula>NOT(ISERROR(SEARCH("ALTA",AP8)))</formula>
    </cfRule>
  </conditionalFormatting>
  <conditionalFormatting sqref="AQ7">
    <cfRule type="containsText" dxfId="1887" priority="904" operator="containsText" text="BAJA">
      <formula>NOT(ISERROR(SEARCH("BAJA",AQ7)))</formula>
    </cfRule>
    <cfRule type="containsText" dxfId="1886" priority="905" operator="containsText" text="MEDIA">
      <formula>NOT(ISERROR(SEARCH("MEDIA",AQ7)))</formula>
    </cfRule>
    <cfRule type="containsText" dxfId="1885" priority="906" operator="containsText" text="ALTA">
      <formula>NOT(ISERROR(SEARCH("ALTA",AQ7)))</formula>
    </cfRule>
  </conditionalFormatting>
  <conditionalFormatting sqref="AJ12:AK14">
    <cfRule type="containsText" dxfId="1884" priority="898" operator="containsText" text="BAJA">
      <formula>NOT(ISERROR(SEARCH("BAJA",AJ12)))</formula>
    </cfRule>
    <cfRule type="containsText" dxfId="1883" priority="899" operator="containsText" text="MEDIA">
      <formula>NOT(ISERROR(SEARCH("MEDIA",AJ12)))</formula>
    </cfRule>
    <cfRule type="containsText" dxfId="1882" priority="900" operator="containsText" text="ALTA">
      <formula>NOT(ISERROR(SEARCH("ALTA",AJ12)))</formula>
    </cfRule>
  </conditionalFormatting>
  <conditionalFormatting sqref="AR12">
    <cfRule type="containsText" dxfId="1881" priority="901" operator="containsText" text="BAJA">
      <formula>NOT(ISERROR(SEARCH("BAJA",AR12)))</formula>
    </cfRule>
    <cfRule type="containsText" dxfId="1880" priority="902" operator="containsText" text="MEDIA">
      <formula>NOT(ISERROR(SEARCH("MEDIA",AR12)))</formula>
    </cfRule>
    <cfRule type="containsText" dxfId="1879" priority="903" operator="containsText" text="ALTA">
      <formula>NOT(ISERROR(SEARCH("ALTA",AR12)))</formula>
    </cfRule>
  </conditionalFormatting>
  <conditionalFormatting sqref="AU12">
    <cfRule type="containsText" dxfId="1878" priority="814" operator="containsText" text="BAJA">
      <formula>NOT(ISERROR(SEARCH("BAJA",AU12)))</formula>
    </cfRule>
    <cfRule type="containsText" dxfId="1877" priority="815" operator="containsText" text="MEDIA">
      <formula>NOT(ISERROR(SEARCH("MEDIA",AU12)))</formula>
    </cfRule>
    <cfRule type="containsText" dxfId="1876" priority="816" operator="containsText" text="ALTA">
      <formula>NOT(ISERROR(SEARCH("ALTA",AU12)))</formula>
    </cfRule>
  </conditionalFormatting>
  <conditionalFormatting sqref="AU13:AU14">
    <cfRule type="containsText" dxfId="1875" priority="811" operator="containsText" text="BAJA">
      <formula>NOT(ISERROR(SEARCH("BAJA",AU13)))</formula>
    </cfRule>
    <cfRule type="containsText" dxfId="1874" priority="812" operator="containsText" text="MEDIA">
      <formula>NOT(ISERROR(SEARCH("MEDIA",AU13)))</formula>
    </cfRule>
    <cfRule type="containsText" dxfId="1873" priority="813" operator="containsText" text="ALTA">
      <formula>NOT(ISERROR(SEARCH("ALTA",AU13)))</formula>
    </cfRule>
  </conditionalFormatting>
  <conditionalFormatting sqref="AV12">
    <cfRule type="cellIs" dxfId="1872" priority="786" operator="greaterThan">
      <formula>75%</formula>
    </cfRule>
    <cfRule type="cellIs" dxfId="1871" priority="787" operator="between">
      <formula>51%</formula>
      <formula>75%</formula>
    </cfRule>
    <cfRule type="cellIs" dxfId="1870" priority="788" operator="between">
      <formula>26%</formula>
      <formula>50%</formula>
    </cfRule>
    <cfRule type="cellIs" dxfId="1869" priority="789" operator="between">
      <formula>0%</formula>
      <formula>25%</formula>
    </cfRule>
    <cfRule type="containsText" dxfId="1868" priority="790" operator="containsText" text="BAJA">
      <formula>NOT(ISERROR(SEARCH("BAJA",AV12)))</formula>
    </cfRule>
    <cfRule type="containsText" dxfId="1867" priority="791" operator="containsText" text="MEDIA">
      <formula>NOT(ISERROR(SEARCH("MEDIA",AV12)))</formula>
    </cfRule>
    <cfRule type="containsText" dxfId="1866" priority="792" operator="containsText" text="ALTA">
      <formula>NOT(ISERROR(SEARCH("ALTA",AV12)))</formula>
    </cfRule>
  </conditionalFormatting>
  <conditionalFormatting sqref="AV13:AV14">
    <cfRule type="cellIs" dxfId="1865" priority="779" operator="greaterThan">
      <formula>75%</formula>
    </cfRule>
    <cfRule type="cellIs" dxfId="1864" priority="780" operator="between">
      <formula>51%</formula>
      <formula>75%</formula>
    </cfRule>
    <cfRule type="cellIs" dxfId="1863" priority="781" operator="between">
      <formula>26%</formula>
      <formula>50%</formula>
    </cfRule>
    <cfRule type="cellIs" dxfId="1862" priority="782" operator="between">
      <formula>0%</formula>
      <formula>25%</formula>
    </cfRule>
    <cfRule type="containsText" dxfId="1861" priority="783" operator="containsText" text="BAJA">
      <formula>NOT(ISERROR(SEARCH("BAJA",AV13)))</formula>
    </cfRule>
    <cfRule type="containsText" dxfId="1860" priority="784" operator="containsText" text="MEDIA">
      <formula>NOT(ISERROR(SEARCH("MEDIA",AV13)))</formula>
    </cfRule>
    <cfRule type="containsText" dxfId="1859" priority="785" operator="containsText" text="ALTA">
      <formula>NOT(ISERROR(SEARCH("ALTA",AV13)))</formula>
    </cfRule>
  </conditionalFormatting>
  <conditionalFormatting sqref="AD17">
    <cfRule type="containsText" dxfId="1858" priority="322" operator="containsText" text="BAJA">
      <formula>NOT(ISERROR(SEARCH("BAJA",AD17)))</formula>
    </cfRule>
    <cfRule type="containsText" dxfId="1857" priority="323" operator="containsText" text="MEDIA">
      <formula>NOT(ISERROR(SEARCH("MEDIA",AD17)))</formula>
    </cfRule>
    <cfRule type="containsText" dxfId="1856" priority="324" operator="containsText" text="ALTA">
      <formula>NOT(ISERROR(SEARCH("ALTA",AD17)))</formula>
    </cfRule>
  </conditionalFormatting>
  <conditionalFormatting sqref="AL17">
    <cfRule type="containsText" dxfId="1855" priority="316" operator="containsText" text="BAJA">
      <formula>NOT(ISERROR(SEARCH("BAJA",AL17)))</formula>
    </cfRule>
    <cfRule type="containsText" dxfId="1854" priority="317" operator="containsText" text="MEDIA">
      <formula>NOT(ISERROR(SEARCH("MEDIA",AL17)))</formula>
    </cfRule>
    <cfRule type="containsText" dxfId="1853" priority="318" operator="containsText" text="ALTA">
      <formula>NOT(ISERROR(SEARCH("ALTA",AL17)))</formula>
    </cfRule>
  </conditionalFormatting>
  <conditionalFormatting sqref="AN17">
    <cfRule type="containsText" dxfId="1852" priority="313" operator="containsText" text="BAJA">
      <formula>NOT(ISERROR(SEARCH("BAJA",AN17)))</formula>
    </cfRule>
    <cfRule type="containsText" dxfId="1851" priority="314" operator="containsText" text="MEDIA">
      <formula>NOT(ISERROR(SEARCH("MEDIA",AN17)))</formula>
    </cfRule>
    <cfRule type="containsText" dxfId="1850" priority="315" operator="containsText" text="ALTA">
      <formula>NOT(ISERROR(SEARCH("ALTA",AN17)))</formula>
    </cfRule>
  </conditionalFormatting>
  <conditionalFormatting sqref="AD12">
    <cfRule type="containsText" dxfId="1849" priority="728" operator="containsText" text="BAJA">
      <formula>NOT(ISERROR(SEARCH("BAJA",AD12)))</formula>
    </cfRule>
    <cfRule type="containsText" dxfId="1848" priority="729" operator="containsText" text="MEDIA">
      <formula>NOT(ISERROR(SEARCH("MEDIA",AD12)))</formula>
    </cfRule>
    <cfRule type="containsText" dxfId="1847" priority="730" operator="containsText" text="ALTA">
      <formula>NOT(ISERROR(SEARCH("ALTA",AD12)))</formula>
    </cfRule>
  </conditionalFormatting>
  <conditionalFormatting sqref="AS17">
    <cfRule type="containsText" dxfId="1846" priority="310" operator="containsText" text="BAJA">
      <formula>NOT(ISERROR(SEARCH("BAJA",AS17)))</formula>
    </cfRule>
    <cfRule type="containsText" dxfId="1845" priority="311" operator="containsText" text="MEDIA">
      <formula>NOT(ISERROR(SEARCH("MEDIA",AS17)))</formula>
    </cfRule>
    <cfRule type="containsText" dxfId="1844" priority="312" operator="containsText" text="ALTA">
      <formula>NOT(ISERROR(SEARCH("ALTA",AS17)))</formula>
    </cfRule>
  </conditionalFormatting>
  <conditionalFormatting sqref="AS12">
    <cfRule type="containsText" dxfId="1843" priority="716" operator="containsText" text="BAJA">
      <formula>NOT(ISERROR(SEARCH("BAJA",AS12)))</formula>
    </cfRule>
    <cfRule type="containsText" dxfId="1842" priority="717" operator="containsText" text="MEDIA">
      <formula>NOT(ISERROR(SEARCH("MEDIA",AS12)))</formula>
    </cfRule>
    <cfRule type="containsText" dxfId="1841" priority="718" operator="containsText" text="ALTA">
      <formula>NOT(ISERROR(SEARCH("ALTA",AS12)))</formula>
    </cfRule>
  </conditionalFormatting>
  <conditionalFormatting sqref="AP12">
    <cfRule type="containsText" dxfId="1840" priority="713" operator="containsText" text="BAJA">
      <formula>NOT(ISERROR(SEARCH("BAJA",AP12)))</formula>
    </cfRule>
    <cfRule type="containsText" dxfId="1839" priority="714" operator="containsText" text="MEDIA">
      <formula>NOT(ISERROR(SEARCH("MEDIA",AP12)))</formula>
    </cfRule>
    <cfRule type="containsText" dxfId="1838" priority="715" operator="containsText" text="ALTA">
      <formula>NOT(ISERROR(SEARCH("ALTA",AP12)))</formula>
    </cfRule>
  </conditionalFormatting>
  <conditionalFormatting sqref="AQ12">
    <cfRule type="containsText" dxfId="1837" priority="710" operator="containsText" text="BAJA">
      <formula>NOT(ISERROR(SEARCH("BAJA",AQ12)))</formula>
    </cfRule>
    <cfRule type="containsText" dxfId="1836" priority="711" operator="containsText" text="MEDIA">
      <formula>NOT(ISERROR(SEARCH("MEDIA",AQ12)))</formula>
    </cfRule>
    <cfRule type="containsText" dxfId="1835" priority="712" operator="containsText" text="ALTA">
      <formula>NOT(ISERROR(SEARCH("ALTA",AQ12)))</formula>
    </cfRule>
  </conditionalFormatting>
  <conditionalFormatting sqref="AJ15:AK16">
    <cfRule type="containsText" dxfId="1834" priority="704" operator="containsText" text="BAJA">
      <formula>NOT(ISERROR(SEARCH("BAJA",AJ15)))</formula>
    </cfRule>
    <cfRule type="containsText" dxfId="1833" priority="705" operator="containsText" text="MEDIA">
      <formula>NOT(ISERROR(SEARCH("MEDIA",AJ15)))</formula>
    </cfRule>
    <cfRule type="containsText" dxfId="1832" priority="706" operator="containsText" text="ALTA">
      <formula>NOT(ISERROR(SEARCH("ALTA",AJ15)))</formula>
    </cfRule>
  </conditionalFormatting>
  <conditionalFormatting sqref="AR15">
    <cfRule type="containsText" dxfId="1831" priority="707" operator="containsText" text="BAJA">
      <formula>NOT(ISERROR(SEARCH("BAJA",AR15)))</formula>
    </cfRule>
    <cfRule type="containsText" dxfId="1830" priority="708" operator="containsText" text="MEDIA">
      <formula>NOT(ISERROR(SEARCH("MEDIA",AR15)))</formula>
    </cfRule>
    <cfRule type="containsText" dxfId="1829" priority="709" operator="containsText" text="ALTA">
      <formula>NOT(ISERROR(SEARCH("ALTA",AR15)))</formula>
    </cfRule>
  </conditionalFormatting>
  <conditionalFormatting sqref="AU15">
    <cfRule type="containsText" dxfId="1828" priority="620" operator="containsText" text="BAJA">
      <formula>NOT(ISERROR(SEARCH("BAJA",AU15)))</formula>
    </cfRule>
    <cfRule type="containsText" dxfId="1827" priority="621" operator="containsText" text="MEDIA">
      <formula>NOT(ISERROR(SEARCH("MEDIA",AU15)))</formula>
    </cfRule>
    <cfRule type="containsText" dxfId="1826" priority="622" operator="containsText" text="ALTA">
      <formula>NOT(ISERROR(SEARCH("ALTA",AU15)))</formula>
    </cfRule>
  </conditionalFormatting>
  <conditionalFormatting sqref="AU16">
    <cfRule type="containsText" dxfId="1825" priority="617" operator="containsText" text="BAJA">
      <formula>NOT(ISERROR(SEARCH("BAJA",AU16)))</formula>
    </cfRule>
    <cfRule type="containsText" dxfId="1824" priority="618" operator="containsText" text="MEDIA">
      <formula>NOT(ISERROR(SEARCH("MEDIA",AU16)))</formula>
    </cfRule>
    <cfRule type="containsText" dxfId="1823" priority="619" operator="containsText" text="ALTA">
      <formula>NOT(ISERROR(SEARCH("ALTA",AU16)))</formula>
    </cfRule>
  </conditionalFormatting>
  <conditionalFormatting sqref="AV15">
    <cfRule type="cellIs" dxfId="1822" priority="592" operator="greaterThan">
      <formula>75%</formula>
    </cfRule>
    <cfRule type="cellIs" dxfId="1821" priority="593" operator="between">
      <formula>51%</formula>
      <formula>75%</formula>
    </cfRule>
    <cfRule type="cellIs" dxfId="1820" priority="594" operator="between">
      <formula>26%</formula>
      <formula>50%</formula>
    </cfRule>
    <cfRule type="cellIs" dxfId="1819" priority="595" operator="between">
      <formula>0%</formula>
      <formula>25%</formula>
    </cfRule>
    <cfRule type="containsText" dxfId="1818" priority="596" operator="containsText" text="BAJA">
      <formula>NOT(ISERROR(SEARCH("BAJA",AV15)))</formula>
    </cfRule>
    <cfRule type="containsText" dxfId="1817" priority="597" operator="containsText" text="MEDIA">
      <formula>NOT(ISERROR(SEARCH("MEDIA",AV15)))</formula>
    </cfRule>
    <cfRule type="containsText" dxfId="1816" priority="598" operator="containsText" text="ALTA">
      <formula>NOT(ISERROR(SEARCH("ALTA",AV15)))</formula>
    </cfRule>
  </conditionalFormatting>
  <conditionalFormatting sqref="AV16">
    <cfRule type="cellIs" dxfId="1815" priority="585" operator="greaterThan">
      <formula>75%</formula>
    </cfRule>
    <cfRule type="cellIs" dxfId="1814" priority="586" operator="between">
      <formula>51%</formula>
      <formula>75%</formula>
    </cfRule>
    <cfRule type="cellIs" dxfId="1813" priority="587" operator="between">
      <formula>26%</formula>
      <formula>50%</formula>
    </cfRule>
    <cfRule type="cellIs" dxfId="1812" priority="588" operator="between">
      <formula>0%</formula>
      <formula>25%</formula>
    </cfRule>
    <cfRule type="containsText" dxfId="1811" priority="589" operator="containsText" text="BAJA">
      <formula>NOT(ISERROR(SEARCH("BAJA",AV16)))</formula>
    </cfRule>
    <cfRule type="containsText" dxfId="1810" priority="590" operator="containsText" text="MEDIA">
      <formula>NOT(ISERROR(SEARCH("MEDIA",AV16)))</formula>
    </cfRule>
    <cfRule type="containsText" dxfId="1809" priority="591" operator="containsText" text="ALTA">
      <formula>NOT(ISERROR(SEARCH("ALTA",AV16)))</formula>
    </cfRule>
  </conditionalFormatting>
  <conditionalFormatting sqref="AD15">
    <cfRule type="containsText" dxfId="1808" priority="537" operator="containsText" text="BAJA">
      <formula>NOT(ISERROR(SEARCH("BAJA",AD15)))</formula>
    </cfRule>
    <cfRule type="containsText" dxfId="1807" priority="538" operator="containsText" text="MEDIA">
      <formula>NOT(ISERROR(SEARCH("MEDIA",AD15)))</formula>
    </cfRule>
    <cfRule type="containsText" dxfId="1806" priority="539" operator="containsText" text="ALTA">
      <formula>NOT(ISERROR(SEARCH("ALTA",AD15)))</formula>
    </cfRule>
  </conditionalFormatting>
  <conditionalFormatting sqref="AC15">
    <cfRule type="containsText" dxfId="1805" priority="534" operator="containsText" text="BAJA">
      <formula>NOT(ISERROR(SEARCH("BAJA",AC15)))</formula>
    </cfRule>
    <cfRule type="containsText" dxfId="1804" priority="535" operator="containsText" text="MEDIA">
      <formula>NOT(ISERROR(SEARCH("MEDIA",AC15)))</formula>
    </cfRule>
    <cfRule type="containsText" dxfId="1803" priority="536" operator="containsText" text="ALTA">
      <formula>NOT(ISERROR(SEARCH("ALTA",AC15)))</formula>
    </cfRule>
  </conditionalFormatting>
  <conditionalFormatting sqref="AC16">
    <cfRule type="containsText" dxfId="1802" priority="531" operator="containsText" text="BAJA">
      <formula>NOT(ISERROR(SEARCH("BAJA",AC16)))</formula>
    </cfRule>
    <cfRule type="containsText" dxfId="1801" priority="532" operator="containsText" text="MEDIA">
      <formula>NOT(ISERROR(SEARCH("MEDIA",AC16)))</formula>
    </cfRule>
    <cfRule type="containsText" dxfId="1800" priority="533" operator="containsText" text="ALTA">
      <formula>NOT(ISERROR(SEARCH("ALTA",AC16)))</formula>
    </cfRule>
  </conditionalFormatting>
  <conditionalFormatting sqref="AL15">
    <cfRule type="containsText" dxfId="1799" priority="528" operator="containsText" text="BAJA">
      <formula>NOT(ISERROR(SEARCH("BAJA",AL15)))</formula>
    </cfRule>
    <cfRule type="containsText" dxfId="1798" priority="529" operator="containsText" text="MEDIA">
      <formula>NOT(ISERROR(SEARCH("MEDIA",AL15)))</formula>
    </cfRule>
    <cfRule type="containsText" dxfId="1797" priority="530" operator="containsText" text="ALTA">
      <formula>NOT(ISERROR(SEARCH("ALTA",AL15)))</formula>
    </cfRule>
  </conditionalFormatting>
  <conditionalFormatting sqref="AN15">
    <cfRule type="containsText" dxfId="1796" priority="525" operator="containsText" text="BAJA">
      <formula>NOT(ISERROR(SEARCH("BAJA",AN15)))</formula>
    </cfRule>
    <cfRule type="containsText" dxfId="1795" priority="526" operator="containsText" text="MEDIA">
      <formula>NOT(ISERROR(SEARCH("MEDIA",AN15)))</formula>
    </cfRule>
    <cfRule type="containsText" dxfId="1794" priority="527" operator="containsText" text="ALTA">
      <formula>NOT(ISERROR(SEARCH("ALTA",AN15)))</formula>
    </cfRule>
  </conditionalFormatting>
  <conditionalFormatting sqref="AS15">
    <cfRule type="containsText" dxfId="1793" priority="522" operator="containsText" text="BAJA">
      <formula>NOT(ISERROR(SEARCH("BAJA",AS15)))</formula>
    </cfRule>
    <cfRule type="containsText" dxfId="1792" priority="523" operator="containsText" text="MEDIA">
      <formula>NOT(ISERROR(SEARCH("MEDIA",AS15)))</formula>
    </cfRule>
    <cfRule type="containsText" dxfId="1791" priority="524" operator="containsText" text="ALTA">
      <formula>NOT(ISERROR(SEARCH("ALTA",AS15)))</formula>
    </cfRule>
  </conditionalFormatting>
  <conditionalFormatting sqref="AS16">
    <cfRule type="containsText" dxfId="1790" priority="519" operator="containsText" text="BAJA">
      <formula>NOT(ISERROR(SEARCH("BAJA",AS16)))</formula>
    </cfRule>
    <cfRule type="containsText" dxfId="1789" priority="520" operator="containsText" text="MEDIA">
      <formula>NOT(ISERROR(SEARCH("MEDIA",AS16)))</formula>
    </cfRule>
    <cfRule type="containsText" dxfId="1788" priority="521" operator="containsText" text="ALTA">
      <formula>NOT(ISERROR(SEARCH("ALTA",AS16)))</formula>
    </cfRule>
  </conditionalFormatting>
  <conditionalFormatting sqref="AP15">
    <cfRule type="containsText" dxfId="1787" priority="516" operator="containsText" text="BAJA">
      <formula>NOT(ISERROR(SEARCH("BAJA",AP15)))</formula>
    </cfRule>
    <cfRule type="containsText" dxfId="1786" priority="517" operator="containsText" text="MEDIA">
      <formula>NOT(ISERROR(SEARCH("MEDIA",AP15)))</formula>
    </cfRule>
    <cfRule type="containsText" dxfId="1785" priority="518" operator="containsText" text="ALTA">
      <formula>NOT(ISERROR(SEARCH("ALTA",AP15)))</formula>
    </cfRule>
  </conditionalFormatting>
  <conditionalFormatting sqref="AQ15">
    <cfRule type="containsText" dxfId="1784" priority="513" operator="containsText" text="BAJA">
      <formula>NOT(ISERROR(SEARCH("BAJA",AQ15)))</formula>
    </cfRule>
    <cfRule type="containsText" dxfId="1783" priority="514" operator="containsText" text="MEDIA">
      <formula>NOT(ISERROR(SEARCH("MEDIA",AQ15)))</formula>
    </cfRule>
    <cfRule type="containsText" dxfId="1782" priority="515" operator="containsText" text="ALTA">
      <formula>NOT(ISERROR(SEARCH("ALTA",AQ15)))</formula>
    </cfRule>
  </conditionalFormatting>
  <conditionalFormatting sqref="AJ17:AK17">
    <cfRule type="containsText" dxfId="1781" priority="507" operator="containsText" text="BAJA">
      <formula>NOT(ISERROR(SEARCH("BAJA",AJ17)))</formula>
    </cfRule>
    <cfRule type="containsText" dxfId="1780" priority="508" operator="containsText" text="MEDIA">
      <formula>NOT(ISERROR(SEARCH("MEDIA",AJ17)))</formula>
    </cfRule>
    <cfRule type="containsText" dxfId="1779" priority="509" operator="containsText" text="ALTA">
      <formula>NOT(ISERROR(SEARCH("ALTA",AJ17)))</formula>
    </cfRule>
  </conditionalFormatting>
  <conditionalFormatting sqref="AR17">
    <cfRule type="containsText" dxfId="1778" priority="510" operator="containsText" text="BAJA">
      <formula>NOT(ISERROR(SEARCH("BAJA",AR17)))</formula>
    </cfRule>
    <cfRule type="containsText" dxfId="1777" priority="511" operator="containsText" text="MEDIA">
      <formula>NOT(ISERROR(SEARCH("MEDIA",AR17)))</formula>
    </cfRule>
    <cfRule type="containsText" dxfId="1776" priority="512" operator="containsText" text="ALTA">
      <formula>NOT(ISERROR(SEARCH("ALTA",AR17)))</formula>
    </cfRule>
  </conditionalFormatting>
  <conditionalFormatting sqref="AU17">
    <cfRule type="containsText" dxfId="1775" priority="423" operator="containsText" text="BAJA">
      <formula>NOT(ISERROR(SEARCH("BAJA",AU17)))</formula>
    </cfRule>
    <cfRule type="containsText" dxfId="1774" priority="424" operator="containsText" text="MEDIA">
      <formula>NOT(ISERROR(SEARCH("MEDIA",AU17)))</formula>
    </cfRule>
    <cfRule type="containsText" dxfId="1773" priority="425" operator="containsText" text="ALTA">
      <formula>NOT(ISERROR(SEARCH("ALTA",AU17)))</formula>
    </cfRule>
  </conditionalFormatting>
  <conditionalFormatting sqref="AV17">
    <cfRule type="cellIs" dxfId="1772" priority="395" operator="greaterThan">
      <formula>75%</formula>
    </cfRule>
    <cfRule type="cellIs" dxfId="1771" priority="396" operator="between">
      <formula>51%</formula>
      <formula>75%</formula>
    </cfRule>
    <cfRule type="cellIs" dxfId="1770" priority="397" operator="between">
      <formula>26%</formula>
      <formula>50%</formula>
    </cfRule>
    <cfRule type="cellIs" dxfId="1769" priority="398" operator="between">
      <formula>0%</formula>
      <formula>25%</formula>
    </cfRule>
    <cfRule type="containsText" dxfId="1768" priority="399" operator="containsText" text="BAJA">
      <formula>NOT(ISERROR(SEARCH("BAJA",AV17)))</formula>
    </cfRule>
    <cfRule type="containsText" dxfId="1767" priority="400" operator="containsText" text="MEDIA">
      <formula>NOT(ISERROR(SEARCH("MEDIA",AV17)))</formula>
    </cfRule>
    <cfRule type="containsText" dxfId="1766" priority="401" operator="containsText" text="ALTA">
      <formula>NOT(ISERROR(SEARCH("ALTA",AV17)))</formula>
    </cfRule>
  </conditionalFormatting>
  <conditionalFormatting sqref="AC17">
    <cfRule type="containsText" dxfId="1765" priority="319" operator="containsText" text="BAJA">
      <formula>NOT(ISERROR(SEARCH("BAJA",AC17)))</formula>
    </cfRule>
    <cfRule type="containsText" dxfId="1764" priority="320" operator="containsText" text="MEDIA">
      <formula>NOT(ISERROR(SEARCH("MEDIA",AC17)))</formula>
    </cfRule>
    <cfRule type="containsText" dxfId="1763" priority="321" operator="containsText" text="ALTA">
      <formula>NOT(ISERROR(SEARCH("ALTA",AC17)))</formula>
    </cfRule>
  </conditionalFormatting>
  <conditionalFormatting sqref="AP17">
    <cfRule type="containsText" dxfId="1762" priority="307" operator="containsText" text="BAJA">
      <formula>NOT(ISERROR(SEARCH("BAJA",AP17)))</formula>
    </cfRule>
    <cfRule type="containsText" dxfId="1761" priority="308" operator="containsText" text="MEDIA">
      <formula>NOT(ISERROR(SEARCH("MEDIA",AP17)))</formula>
    </cfRule>
    <cfRule type="containsText" dxfId="1760" priority="309" operator="containsText" text="ALTA">
      <formula>NOT(ISERROR(SEARCH("ALTA",AP17)))</formula>
    </cfRule>
  </conditionalFormatting>
  <conditionalFormatting sqref="AQ17">
    <cfRule type="containsText" dxfId="1759" priority="304" operator="containsText" text="BAJA">
      <formula>NOT(ISERROR(SEARCH("BAJA",AQ17)))</formula>
    </cfRule>
    <cfRule type="containsText" dxfId="1758" priority="305" operator="containsText" text="MEDIA">
      <formula>NOT(ISERROR(SEARCH("MEDIA",AQ17)))</formula>
    </cfRule>
    <cfRule type="containsText" dxfId="1757" priority="306" operator="containsText" text="ALTA">
      <formula>NOT(ISERROR(SEARCH("ALTA",AQ17)))</formula>
    </cfRule>
  </conditionalFormatting>
  <conditionalFormatting sqref="AD18">
    <cfRule type="containsText" dxfId="1756" priority="195" operator="containsText" text="BAJA">
      <formula>NOT(ISERROR(SEARCH("BAJA",AD18)))</formula>
    </cfRule>
    <cfRule type="containsText" dxfId="1755" priority="196" operator="containsText" text="MEDIA">
      <formula>NOT(ISERROR(SEARCH("MEDIA",AD18)))</formula>
    </cfRule>
    <cfRule type="containsText" dxfId="1754" priority="197" operator="containsText" text="ALTA">
      <formula>NOT(ISERROR(SEARCH("ALTA",AD18)))</formula>
    </cfRule>
  </conditionalFormatting>
  <conditionalFormatting sqref="AL18">
    <cfRule type="containsText" dxfId="1753" priority="189" operator="containsText" text="BAJA">
      <formula>NOT(ISERROR(SEARCH("BAJA",AL18)))</formula>
    </cfRule>
    <cfRule type="containsText" dxfId="1752" priority="190" operator="containsText" text="MEDIA">
      <formula>NOT(ISERROR(SEARCH("MEDIA",AL18)))</formula>
    </cfRule>
    <cfRule type="containsText" dxfId="1751" priority="191" operator="containsText" text="ALTA">
      <formula>NOT(ISERROR(SEARCH("ALTA",AL18)))</formula>
    </cfRule>
  </conditionalFormatting>
  <conditionalFormatting sqref="AN18">
    <cfRule type="containsText" dxfId="1750" priority="186" operator="containsText" text="BAJA">
      <formula>NOT(ISERROR(SEARCH("BAJA",AN18)))</formula>
    </cfRule>
    <cfRule type="containsText" dxfId="1749" priority="187" operator="containsText" text="MEDIA">
      <formula>NOT(ISERROR(SEARCH("MEDIA",AN18)))</formula>
    </cfRule>
    <cfRule type="containsText" dxfId="1748" priority="188" operator="containsText" text="ALTA">
      <formula>NOT(ISERROR(SEARCH("ALTA",AN18)))</formula>
    </cfRule>
  </conditionalFormatting>
  <conditionalFormatting sqref="AS18">
    <cfRule type="containsText" dxfId="1747" priority="183" operator="containsText" text="BAJA">
      <formula>NOT(ISERROR(SEARCH("BAJA",AS18)))</formula>
    </cfRule>
    <cfRule type="containsText" dxfId="1746" priority="184" operator="containsText" text="MEDIA">
      <formula>NOT(ISERROR(SEARCH("MEDIA",AS18)))</formula>
    </cfRule>
    <cfRule type="containsText" dxfId="1745" priority="185" operator="containsText" text="ALTA">
      <formula>NOT(ISERROR(SEARCH("ALTA",AS18)))</formula>
    </cfRule>
  </conditionalFormatting>
  <conditionalFormatting sqref="AJ18:AK18">
    <cfRule type="containsText" dxfId="1744" priority="208" operator="containsText" text="BAJA">
      <formula>NOT(ISERROR(SEARCH("BAJA",AJ18)))</formula>
    </cfRule>
    <cfRule type="containsText" dxfId="1743" priority="209" operator="containsText" text="MEDIA">
      <formula>NOT(ISERROR(SEARCH("MEDIA",AJ18)))</formula>
    </cfRule>
    <cfRule type="containsText" dxfId="1742" priority="210" operator="containsText" text="ALTA">
      <formula>NOT(ISERROR(SEARCH("ALTA",AJ18)))</formula>
    </cfRule>
  </conditionalFormatting>
  <conditionalFormatting sqref="AR18">
    <cfRule type="containsText" dxfId="1741" priority="211" operator="containsText" text="BAJA">
      <formula>NOT(ISERROR(SEARCH("BAJA",AR18)))</formula>
    </cfRule>
    <cfRule type="containsText" dxfId="1740" priority="212" operator="containsText" text="MEDIA">
      <formula>NOT(ISERROR(SEARCH("MEDIA",AR18)))</formula>
    </cfRule>
    <cfRule type="containsText" dxfId="1739" priority="213" operator="containsText" text="ALTA">
      <formula>NOT(ISERROR(SEARCH("ALTA",AR18)))</formula>
    </cfRule>
  </conditionalFormatting>
  <conditionalFormatting sqref="AU18">
    <cfRule type="containsText" dxfId="1738" priority="205" operator="containsText" text="BAJA">
      <formula>NOT(ISERROR(SEARCH("BAJA",AU18)))</formula>
    </cfRule>
    <cfRule type="containsText" dxfId="1737" priority="206" operator="containsText" text="MEDIA">
      <formula>NOT(ISERROR(SEARCH("MEDIA",AU18)))</formula>
    </cfRule>
    <cfRule type="containsText" dxfId="1736" priority="207" operator="containsText" text="ALTA">
      <formula>NOT(ISERROR(SEARCH("ALTA",AU18)))</formula>
    </cfRule>
  </conditionalFormatting>
  <conditionalFormatting sqref="AV18">
    <cfRule type="cellIs" dxfId="1735" priority="198" operator="greaterThan">
      <formula>75%</formula>
    </cfRule>
    <cfRule type="cellIs" dxfId="1734" priority="199" operator="between">
      <formula>51%</formula>
      <formula>75%</formula>
    </cfRule>
    <cfRule type="cellIs" dxfId="1733" priority="200" operator="between">
      <formula>26%</formula>
      <formula>50%</formula>
    </cfRule>
    <cfRule type="cellIs" dxfId="1732" priority="201" operator="between">
      <formula>0%</formula>
      <formula>25%</formula>
    </cfRule>
    <cfRule type="containsText" dxfId="1731" priority="202" operator="containsText" text="BAJA">
      <formula>NOT(ISERROR(SEARCH("BAJA",AV18)))</formula>
    </cfRule>
    <cfRule type="containsText" dxfId="1730" priority="203" operator="containsText" text="MEDIA">
      <formula>NOT(ISERROR(SEARCH("MEDIA",AV18)))</formula>
    </cfRule>
    <cfRule type="containsText" dxfId="1729" priority="204" operator="containsText" text="ALTA">
      <formula>NOT(ISERROR(SEARCH("ALTA",AV18)))</formula>
    </cfRule>
  </conditionalFormatting>
  <conditionalFormatting sqref="AC18">
    <cfRule type="containsText" dxfId="1728" priority="192" operator="containsText" text="BAJA">
      <formula>NOT(ISERROR(SEARCH("BAJA",AC18)))</formula>
    </cfRule>
    <cfRule type="containsText" dxfId="1727" priority="193" operator="containsText" text="MEDIA">
      <formula>NOT(ISERROR(SEARCH("MEDIA",AC18)))</formula>
    </cfRule>
    <cfRule type="containsText" dxfId="1726" priority="194" operator="containsText" text="ALTA">
      <formula>NOT(ISERROR(SEARCH("ALTA",AC18)))</formula>
    </cfRule>
  </conditionalFormatting>
  <conditionalFormatting sqref="AP18">
    <cfRule type="containsText" dxfId="1725" priority="180" operator="containsText" text="BAJA">
      <formula>NOT(ISERROR(SEARCH("BAJA",AP18)))</formula>
    </cfRule>
    <cfRule type="containsText" dxfId="1724" priority="181" operator="containsText" text="MEDIA">
      <formula>NOT(ISERROR(SEARCH("MEDIA",AP18)))</formula>
    </cfRule>
    <cfRule type="containsText" dxfId="1723" priority="182" operator="containsText" text="ALTA">
      <formula>NOT(ISERROR(SEARCH("ALTA",AP18)))</formula>
    </cfRule>
  </conditionalFormatting>
  <conditionalFormatting sqref="AQ18">
    <cfRule type="containsText" dxfId="1722" priority="177" operator="containsText" text="BAJA">
      <formula>NOT(ISERROR(SEARCH("BAJA",AQ18)))</formula>
    </cfRule>
    <cfRule type="containsText" dxfId="1721" priority="178" operator="containsText" text="MEDIA">
      <formula>NOT(ISERROR(SEARCH("MEDIA",AQ18)))</formula>
    </cfRule>
    <cfRule type="containsText" dxfId="1720" priority="179" operator="containsText" text="ALTA">
      <formula>NOT(ISERROR(SEARCH("ALTA",AQ18)))</formula>
    </cfRule>
  </conditionalFormatting>
  <conditionalFormatting sqref="AJ19:AK19">
    <cfRule type="containsText" dxfId="1719" priority="171" operator="containsText" text="BAJA">
      <formula>NOT(ISERROR(SEARCH("BAJA",AJ19)))</formula>
    </cfRule>
    <cfRule type="containsText" dxfId="1718" priority="172" operator="containsText" text="MEDIA">
      <formula>NOT(ISERROR(SEARCH("MEDIA",AJ19)))</formula>
    </cfRule>
    <cfRule type="containsText" dxfId="1717" priority="173" operator="containsText" text="ALTA">
      <formula>NOT(ISERROR(SEARCH("ALTA",AJ19)))</formula>
    </cfRule>
  </conditionalFormatting>
  <conditionalFormatting sqref="AR19">
    <cfRule type="containsText" dxfId="1716" priority="174" operator="containsText" text="BAJA">
      <formula>NOT(ISERROR(SEARCH("BAJA",AR19)))</formula>
    </cfRule>
    <cfRule type="containsText" dxfId="1715" priority="175" operator="containsText" text="MEDIA">
      <formula>NOT(ISERROR(SEARCH("MEDIA",AR19)))</formula>
    </cfRule>
    <cfRule type="containsText" dxfId="1714" priority="176" operator="containsText" text="ALTA">
      <formula>NOT(ISERROR(SEARCH("ALTA",AR19)))</formula>
    </cfRule>
  </conditionalFormatting>
  <conditionalFormatting sqref="AU19">
    <cfRule type="containsText" dxfId="1713" priority="168" operator="containsText" text="BAJA">
      <formula>NOT(ISERROR(SEARCH("BAJA",AU19)))</formula>
    </cfRule>
    <cfRule type="containsText" dxfId="1712" priority="169" operator="containsText" text="MEDIA">
      <formula>NOT(ISERROR(SEARCH("MEDIA",AU19)))</formula>
    </cfRule>
    <cfRule type="containsText" dxfId="1711" priority="170" operator="containsText" text="ALTA">
      <formula>NOT(ISERROR(SEARCH("ALTA",AU19)))</formula>
    </cfRule>
  </conditionalFormatting>
  <conditionalFormatting sqref="AV19">
    <cfRule type="cellIs" dxfId="1710" priority="158" operator="greaterThan">
      <formula>75%</formula>
    </cfRule>
    <cfRule type="cellIs" dxfId="1709" priority="159" operator="between">
      <formula>51%</formula>
      <formula>75%</formula>
    </cfRule>
    <cfRule type="cellIs" dxfId="1708" priority="160" operator="between">
      <formula>26%</formula>
      <formula>50%</formula>
    </cfRule>
    <cfRule type="cellIs" dxfId="1707" priority="161" operator="between">
      <formula>0%</formula>
      <formula>25%</formula>
    </cfRule>
    <cfRule type="containsText" dxfId="1706" priority="162" operator="containsText" text="BAJA">
      <formula>NOT(ISERROR(SEARCH("BAJA",AV19)))</formula>
    </cfRule>
    <cfRule type="containsText" dxfId="1705" priority="163" operator="containsText" text="MEDIA">
      <formula>NOT(ISERROR(SEARCH("MEDIA",AV19)))</formula>
    </cfRule>
    <cfRule type="containsText" dxfId="1704" priority="164" operator="containsText" text="ALTA">
      <formula>NOT(ISERROR(SEARCH("ALTA",AV19)))</formula>
    </cfRule>
  </conditionalFormatting>
  <conditionalFormatting sqref="AD19">
    <cfRule type="containsText" dxfId="1703" priority="148" operator="containsText" text="BAJA">
      <formula>NOT(ISERROR(SEARCH("BAJA",AD19)))</formula>
    </cfRule>
    <cfRule type="containsText" dxfId="1702" priority="149" operator="containsText" text="MEDIA">
      <formula>NOT(ISERROR(SEARCH("MEDIA",AD19)))</formula>
    </cfRule>
    <cfRule type="containsText" dxfId="1701" priority="150" operator="containsText" text="ALTA">
      <formula>NOT(ISERROR(SEARCH("ALTA",AD19)))</formula>
    </cfRule>
  </conditionalFormatting>
  <conditionalFormatting sqref="AC19">
    <cfRule type="containsText" dxfId="1700" priority="145" operator="containsText" text="BAJA">
      <formula>NOT(ISERROR(SEARCH("BAJA",AC19)))</formula>
    </cfRule>
    <cfRule type="containsText" dxfId="1699" priority="146" operator="containsText" text="MEDIA">
      <formula>NOT(ISERROR(SEARCH("MEDIA",AC19)))</formula>
    </cfRule>
    <cfRule type="containsText" dxfId="1698" priority="147" operator="containsText" text="ALTA">
      <formula>NOT(ISERROR(SEARCH("ALTA",AC19)))</formula>
    </cfRule>
  </conditionalFormatting>
  <conditionalFormatting sqref="AL19">
    <cfRule type="containsText" dxfId="1697" priority="139" operator="containsText" text="BAJA">
      <formula>NOT(ISERROR(SEARCH("BAJA",AL19)))</formula>
    </cfRule>
    <cfRule type="containsText" dxfId="1696" priority="140" operator="containsText" text="MEDIA">
      <formula>NOT(ISERROR(SEARCH("MEDIA",AL19)))</formula>
    </cfRule>
    <cfRule type="containsText" dxfId="1695" priority="141" operator="containsText" text="ALTA">
      <formula>NOT(ISERROR(SEARCH("ALTA",AL19)))</formula>
    </cfRule>
  </conditionalFormatting>
  <conditionalFormatting sqref="AN19">
    <cfRule type="containsText" dxfId="1694" priority="136" operator="containsText" text="BAJA">
      <formula>NOT(ISERROR(SEARCH("BAJA",AN19)))</formula>
    </cfRule>
    <cfRule type="containsText" dxfId="1693" priority="137" operator="containsText" text="MEDIA">
      <formula>NOT(ISERROR(SEARCH("MEDIA",AN19)))</formula>
    </cfRule>
    <cfRule type="containsText" dxfId="1692" priority="138" operator="containsText" text="ALTA">
      <formula>NOT(ISERROR(SEARCH("ALTA",AN19)))</formula>
    </cfRule>
  </conditionalFormatting>
  <conditionalFormatting sqref="AS19">
    <cfRule type="containsText" dxfId="1691" priority="133" operator="containsText" text="BAJA">
      <formula>NOT(ISERROR(SEARCH("BAJA",AS19)))</formula>
    </cfRule>
    <cfRule type="containsText" dxfId="1690" priority="134" operator="containsText" text="MEDIA">
      <formula>NOT(ISERROR(SEARCH("MEDIA",AS19)))</formula>
    </cfRule>
    <cfRule type="containsText" dxfId="1689" priority="135" operator="containsText" text="ALTA">
      <formula>NOT(ISERROR(SEARCH("ALTA",AS19)))</formula>
    </cfRule>
  </conditionalFormatting>
  <conditionalFormatting sqref="AP19">
    <cfRule type="containsText" dxfId="1688" priority="127" operator="containsText" text="BAJA">
      <formula>NOT(ISERROR(SEARCH("BAJA",AP19)))</formula>
    </cfRule>
    <cfRule type="containsText" dxfId="1687" priority="128" operator="containsText" text="MEDIA">
      <formula>NOT(ISERROR(SEARCH("MEDIA",AP19)))</formula>
    </cfRule>
    <cfRule type="containsText" dxfId="1686" priority="129" operator="containsText" text="ALTA">
      <formula>NOT(ISERROR(SEARCH("ALTA",AP19)))</formula>
    </cfRule>
  </conditionalFormatting>
  <conditionalFormatting sqref="AQ19">
    <cfRule type="containsText" dxfId="1685" priority="124" operator="containsText" text="BAJA">
      <formula>NOT(ISERROR(SEARCH("BAJA",AQ19)))</formula>
    </cfRule>
    <cfRule type="containsText" dxfId="1684" priority="125" operator="containsText" text="MEDIA">
      <formula>NOT(ISERROR(SEARCH("MEDIA",AQ19)))</formula>
    </cfRule>
    <cfRule type="containsText" dxfId="1683" priority="126" operator="containsText" text="ALTA">
      <formula>NOT(ISERROR(SEARCH("ALTA",AQ19)))</formula>
    </cfRule>
  </conditionalFormatting>
  <conditionalFormatting sqref="AJ20:AK20">
    <cfRule type="containsText" dxfId="1682" priority="118" operator="containsText" text="BAJA">
      <formula>NOT(ISERROR(SEARCH("BAJA",AJ20)))</formula>
    </cfRule>
    <cfRule type="containsText" dxfId="1681" priority="119" operator="containsText" text="MEDIA">
      <formula>NOT(ISERROR(SEARCH("MEDIA",AJ20)))</formula>
    </cfRule>
    <cfRule type="containsText" dxfId="1680" priority="120" operator="containsText" text="ALTA">
      <formula>NOT(ISERROR(SEARCH("ALTA",AJ20)))</formula>
    </cfRule>
  </conditionalFormatting>
  <conditionalFormatting sqref="AR20">
    <cfRule type="containsText" dxfId="1679" priority="121" operator="containsText" text="BAJA">
      <formula>NOT(ISERROR(SEARCH("BAJA",AR20)))</formula>
    </cfRule>
    <cfRule type="containsText" dxfId="1678" priority="122" operator="containsText" text="MEDIA">
      <formula>NOT(ISERROR(SEARCH("MEDIA",AR20)))</formula>
    </cfRule>
    <cfRule type="containsText" dxfId="1677" priority="123" operator="containsText" text="ALTA">
      <formula>NOT(ISERROR(SEARCH("ALTA",AR20)))</formula>
    </cfRule>
  </conditionalFormatting>
  <conditionalFormatting sqref="AU20">
    <cfRule type="containsText" dxfId="1676" priority="115" operator="containsText" text="BAJA">
      <formula>NOT(ISERROR(SEARCH("BAJA",AU20)))</formula>
    </cfRule>
    <cfRule type="containsText" dxfId="1675" priority="116" operator="containsText" text="MEDIA">
      <formula>NOT(ISERROR(SEARCH("MEDIA",AU20)))</formula>
    </cfRule>
    <cfRule type="containsText" dxfId="1674" priority="117" operator="containsText" text="ALTA">
      <formula>NOT(ISERROR(SEARCH("ALTA",AU20)))</formula>
    </cfRule>
  </conditionalFormatting>
  <conditionalFormatting sqref="AU21">
    <cfRule type="containsText" dxfId="1673" priority="112" operator="containsText" text="BAJA">
      <formula>NOT(ISERROR(SEARCH("BAJA",AU21)))</formula>
    </cfRule>
    <cfRule type="containsText" dxfId="1672" priority="113" operator="containsText" text="MEDIA">
      <formula>NOT(ISERROR(SEARCH("MEDIA",AU21)))</formula>
    </cfRule>
    <cfRule type="containsText" dxfId="1671" priority="114" operator="containsText" text="ALTA">
      <formula>NOT(ISERROR(SEARCH("ALTA",AU21)))</formula>
    </cfRule>
  </conditionalFormatting>
  <conditionalFormatting sqref="AV20">
    <cfRule type="cellIs" dxfId="1670" priority="105" operator="greaterThan">
      <formula>75%</formula>
    </cfRule>
    <cfRule type="cellIs" dxfId="1669" priority="106" operator="between">
      <formula>51%</formula>
      <formula>75%</formula>
    </cfRule>
    <cfRule type="cellIs" dxfId="1668" priority="107" operator="between">
      <formula>26%</formula>
      <formula>50%</formula>
    </cfRule>
    <cfRule type="cellIs" dxfId="1667" priority="108" operator="between">
      <formula>0%</formula>
      <formula>25%</formula>
    </cfRule>
    <cfRule type="containsText" dxfId="1666" priority="109" operator="containsText" text="BAJA">
      <formula>NOT(ISERROR(SEARCH("BAJA",AV20)))</formula>
    </cfRule>
    <cfRule type="containsText" dxfId="1665" priority="110" operator="containsText" text="MEDIA">
      <formula>NOT(ISERROR(SEARCH("MEDIA",AV20)))</formula>
    </cfRule>
    <cfRule type="containsText" dxfId="1664" priority="111" operator="containsText" text="ALTA">
      <formula>NOT(ISERROR(SEARCH("ALTA",AV20)))</formula>
    </cfRule>
  </conditionalFormatting>
  <conditionalFormatting sqref="AV21">
    <cfRule type="cellIs" dxfId="1663" priority="98" operator="greaterThan">
      <formula>75%</formula>
    </cfRule>
    <cfRule type="cellIs" dxfId="1662" priority="99" operator="between">
      <formula>51%</formula>
      <formula>75%</formula>
    </cfRule>
    <cfRule type="cellIs" dxfId="1661" priority="100" operator="between">
      <formula>26%</formula>
      <formula>50%</formula>
    </cfRule>
    <cfRule type="cellIs" dxfId="1660" priority="101" operator="between">
      <formula>0%</formula>
      <formula>25%</formula>
    </cfRule>
    <cfRule type="containsText" dxfId="1659" priority="102" operator="containsText" text="BAJA">
      <formula>NOT(ISERROR(SEARCH("BAJA",AV21)))</formula>
    </cfRule>
    <cfRule type="containsText" dxfId="1658" priority="103" operator="containsText" text="MEDIA">
      <formula>NOT(ISERROR(SEARCH("MEDIA",AV21)))</formula>
    </cfRule>
    <cfRule type="containsText" dxfId="1657" priority="104" operator="containsText" text="ALTA">
      <formula>NOT(ISERROR(SEARCH("ALTA",AV21)))</formula>
    </cfRule>
  </conditionalFormatting>
  <conditionalFormatting sqref="AD20">
    <cfRule type="containsText" dxfId="1656" priority="95" operator="containsText" text="BAJA">
      <formula>NOT(ISERROR(SEARCH("BAJA",AD20)))</formula>
    </cfRule>
    <cfRule type="containsText" dxfId="1655" priority="96" operator="containsText" text="MEDIA">
      <formula>NOT(ISERROR(SEARCH("MEDIA",AD20)))</formula>
    </cfRule>
    <cfRule type="containsText" dxfId="1654" priority="97" operator="containsText" text="ALTA">
      <formula>NOT(ISERROR(SEARCH("ALTA",AD20)))</formula>
    </cfRule>
  </conditionalFormatting>
  <conditionalFormatting sqref="AC20">
    <cfRule type="containsText" dxfId="1653" priority="92" operator="containsText" text="BAJA">
      <formula>NOT(ISERROR(SEARCH("BAJA",AC20)))</formula>
    </cfRule>
    <cfRule type="containsText" dxfId="1652" priority="93" operator="containsText" text="MEDIA">
      <formula>NOT(ISERROR(SEARCH("MEDIA",AC20)))</formula>
    </cfRule>
    <cfRule type="containsText" dxfId="1651" priority="94" operator="containsText" text="ALTA">
      <formula>NOT(ISERROR(SEARCH("ALTA",AC20)))</formula>
    </cfRule>
  </conditionalFormatting>
  <conditionalFormatting sqref="AL20">
    <cfRule type="containsText" dxfId="1650" priority="86" operator="containsText" text="BAJA">
      <formula>NOT(ISERROR(SEARCH("BAJA",AL20)))</formula>
    </cfRule>
    <cfRule type="containsText" dxfId="1649" priority="87" operator="containsText" text="MEDIA">
      <formula>NOT(ISERROR(SEARCH("MEDIA",AL20)))</formula>
    </cfRule>
    <cfRule type="containsText" dxfId="1648" priority="88" operator="containsText" text="ALTA">
      <formula>NOT(ISERROR(SEARCH("ALTA",AL20)))</formula>
    </cfRule>
  </conditionalFormatting>
  <conditionalFormatting sqref="AN20">
    <cfRule type="containsText" dxfId="1647" priority="83" operator="containsText" text="BAJA">
      <formula>NOT(ISERROR(SEARCH("BAJA",AN20)))</formula>
    </cfRule>
    <cfRule type="containsText" dxfId="1646" priority="84" operator="containsText" text="MEDIA">
      <formula>NOT(ISERROR(SEARCH("MEDIA",AN20)))</formula>
    </cfRule>
    <cfRule type="containsText" dxfId="1645" priority="85" operator="containsText" text="ALTA">
      <formula>NOT(ISERROR(SEARCH("ALTA",AN20)))</formula>
    </cfRule>
  </conditionalFormatting>
  <conditionalFormatting sqref="AS20">
    <cfRule type="containsText" dxfId="1644" priority="80" operator="containsText" text="BAJA">
      <formula>NOT(ISERROR(SEARCH("BAJA",AS20)))</formula>
    </cfRule>
    <cfRule type="containsText" dxfId="1643" priority="81" operator="containsText" text="MEDIA">
      <formula>NOT(ISERROR(SEARCH("MEDIA",AS20)))</formula>
    </cfRule>
    <cfRule type="containsText" dxfId="1642" priority="82" operator="containsText" text="ALTA">
      <formula>NOT(ISERROR(SEARCH("ALTA",AS20)))</formula>
    </cfRule>
  </conditionalFormatting>
  <conditionalFormatting sqref="AP20">
    <cfRule type="containsText" dxfId="1641" priority="74" operator="containsText" text="BAJA">
      <formula>NOT(ISERROR(SEARCH("BAJA",AP20)))</formula>
    </cfRule>
    <cfRule type="containsText" dxfId="1640" priority="75" operator="containsText" text="MEDIA">
      <formula>NOT(ISERROR(SEARCH("MEDIA",AP20)))</formula>
    </cfRule>
    <cfRule type="containsText" dxfId="1639" priority="76" operator="containsText" text="ALTA">
      <formula>NOT(ISERROR(SEARCH("ALTA",AP20)))</formula>
    </cfRule>
  </conditionalFormatting>
  <conditionalFormatting sqref="AD21">
    <cfRule type="containsText" dxfId="1638" priority="62" operator="containsText" text="BAJA">
      <formula>NOT(ISERROR(SEARCH("BAJA",AD21)))</formula>
    </cfRule>
    <cfRule type="containsText" dxfId="1637" priority="63" operator="containsText" text="MEDIA">
      <formula>NOT(ISERROR(SEARCH("MEDIA",AD21)))</formula>
    </cfRule>
    <cfRule type="containsText" dxfId="1636" priority="64" operator="containsText" text="ALTA">
      <formula>NOT(ISERROR(SEARCH("ALTA",AD21)))</formula>
    </cfRule>
  </conditionalFormatting>
  <conditionalFormatting sqref="AL21">
    <cfRule type="containsText" dxfId="1635" priority="56" operator="containsText" text="BAJA">
      <formula>NOT(ISERROR(SEARCH("BAJA",AL21)))</formula>
    </cfRule>
    <cfRule type="containsText" dxfId="1634" priority="57" operator="containsText" text="MEDIA">
      <formula>NOT(ISERROR(SEARCH("MEDIA",AL21)))</formula>
    </cfRule>
    <cfRule type="containsText" dxfId="1633" priority="58" operator="containsText" text="ALTA">
      <formula>NOT(ISERROR(SEARCH("ALTA",AL21)))</formula>
    </cfRule>
  </conditionalFormatting>
  <conditionalFormatting sqref="AN21">
    <cfRule type="containsText" dxfId="1632" priority="53" operator="containsText" text="BAJA">
      <formula>NOT(ISERROR(SEARCH("BAJA",AN21)))</formula>
    </cfRule>
    <cfRule type="containsText" dxfId="1631" priority="54" operator="containsText" text="MEDIA">
      <formula>NOT(ISERROR(SEARCH("MEDIA",AN21)))</formula>
    </cfRule>
    <cfRule type="containsText" dxfId="1630" priority="55" operator="containsText" text="ALTA">
      <formula>NOT(ISERROR(SEARCH("ALTA",AN21)))</formula>
    </cfRule>
  </conditionalFormatting>
  <conditionalFormatting sqref="AS21">
    <cfRule type="containsText" dxfId="1629" priority="50" operator="containsText" text="BAJA">
      <formula>NOT(ISERROR(SEARCH("BAJA",AS21)))</formula>
    </cfRule>
    <cfRule type="containsText" dxfId="1628" priority="51" operator="containsText" text="MEDIA">
      <formula>NOT(ISERROR(SEARCH("MEDIA",AS21)))</formula>
    </cfRule>
    <cfRule type="containsText" dxfId="1627" priority="52" operator="containsText" text="ALTA">
      <formula>NOT(ISERROR(SEARCH("ALTA",AS21)))</formula>
    </cfRule>
  </conditionalFormatting>
  <conditionalFormatting sqref="AJ21:AK21">
    <cfRule type="containsText" dxfId="1626" priority="65" operator="containsText" text="BAJA">
      <formula>NOT(ISERROR(SEARCH("BAJA",AJ21)))</formula>
    </cfRule>
    <cfRule type="containsText" dxfId="1625" priority="66" operator="containsText" text="MEDIA">
      <formula>NOT(ISERROR(SEARCH("MEDIA",AJ21)))</formula>
    </cfRule>
    <cfRule type="containsText" dxfId="1624" priority="67" operator="containsText" text="ALTA">
      <formula>NOT(ISERROR(SEARCH("ALTA",AJ21)))</formula>
    </cfRule>
  </conditionalFormatting>
  <conditionalFormatting sqref="AR21">
    <cfRule type="containsText" dxfId="1623" priority="68" operator="containsText" text="BAJA">
      <formula>NOT(ISERROR(SEARCH("BAJA",AR21)))</formula>
    </cfRule>
    <cfRule type="containsText" dxfId="1622" priority="69" operator="containsText" text="MEDIA">
      <formula>NOT(ISERROR(SEARCH("MEDIA",AR21)))</formula>
    </cfRule>
    <cfRule type="containsText" dxfId="1621" priority="70" operator="containsText" text="ALTA">
      <formula>NOT(ISERROR(SEARCH("ALTA",AR21)))</formula>
    </cfRule>
  </conditionalFormatting>
  <conditionalFormatting sqref="AC21">
    <cfRule type="containsText" dxfId="1620" priority="59" operator="containsText" text="BAJA">
      <formula>NOT(ISERROR(SEARCH("BAJA",AC21)))</formula>
    </cfRule>
    <cfRule type="containsText" dxfId="1619" priority="60" operator="containsText" text="MEDIA">
      <formula>NOT(ISERROR(SEARCH("MEDIA",AC21)))</formula>
    </cfRule>
    <cfRule type="containsText" dxfId="1618" priority="61" operator="containsText" text="ALTA">
      <formula>NOT(ISERROR(SEARCH("ALTA",AC21)))</formula>
    </cfRule>
  </conditionalFormatting>
  <conditionalFormatting sqref="AP21">
    <cfRule type="containsText" dxfId="1617" priority="47" operator="containsText" text="BAJA">
      <formula>NOT(ISERROR(SEARCH("BAJA",AP21)))</formula>
    </cfRule>
    <cfRule type="containsText" dxfId="1616" priority="48" operator="containsText" text="MEDIA">
      <formula>NOT(ISERROR(SEARCH("MEDIA",AP21)))</formula>
    </cfRule>
    <cfRule type="containsText" dxfId="1615" priority="49" operator="containsText" text="ALTA">
      <formula>NOT(ISERROR(SEARCH("ALTA",AP21)))</formula>
    </cfRule>
  </conditionalFormatting>
  <conditionalFormatting sqref="AQ21">
    <cfRule type="containsText" dxfId="1614" priority="44" operator="containsText" text="BAJA">
      <formula>NOT(ISERROR(SEARCH("BAJA",AQ21)))</formula>
    </cfRule>
    <cfRule type="containsText" dxfId="1613" priority="45" operator="containsText" text="MEDIA">
      <formula>NOT(ISERROR(SEARCH("MEDIA",AQ21)))</formula>
    </cfRule>
    <cfRule type="containsText" dxfId="1612" priority="46" operator="containsText" text="ALTA">
      <formula>NOT(ISERROR(SEARCH("ALTA",AQ21)))</formula>
    </cfRule>
  </conditionalFormatting>
  <conditionalFormatting sqref="AQ20">
    <cfRule type="containsText" dxfId="1611" priority="41" operator="containsText" text="BAJA">
      <formula>NOT(ISERROR(SEARCH("BAJA",AQ20)))</formula>
    </cfRule>
    <cfRule type="containsText" dxfId="1610" priority="42" operator="containsText" text="MEDIA">
      <formula>NOT(ISERROR(SEARCH("MEDIA",AQ20)))</formula>
    </cfRule>
    <cfRule type="containsText" dxfId="1609" priority="43" operator="containsText" text="ALTA">
      <formula>NOT(ISERROR(SEARCH("ALTA",AQ20)))</formula>
    </cfRule>
  </conditionalFormatting>
  <conditionalFormatting sqref="AJ22:AK22">
    <cfRule type="containsText" dxfId="1608" priority="35" operator="containsText" text="BAJA">
      <formula>NOT(ISERROR(SEARCH("BAJA",AJ22)))</formula>
    </cfRule>
    <cfRule type="containsText" dxfId="1607" priority="36" operator="containsText" text="MEDIA">
      <formula>NOT(ISERROR(SEARCH("MEDIA",AJ22)))</formula>
    </cfRule>
    <cfRule type="containsText" dxfId="1606" priority="37" operator="containsText" text="ALTA">
      <formula>NOT(ISERROR(SEARCH("ALTA",AJ22)))</formula>
    </cfRule>
  </conditionalFormatting>
  <conditionalFormatting sqref="AR22">
    <cfRule type="containsText" dxfId="1605" priority="38" operator="containsText" text="BAJA">
      <formula>NOT(ISERROR(SEARCH("BAJA",AR22)))</formula>
    </cfRule>
    <cfRule type="containsText" dxfId="1604" priority="39" operator="containsText" text="MEDIA">
      <formula>NOT(ISERROR(SEARCH("MEDIA",AR22)))</formula>
    </cfRule>
    <cfRule type="containsText" dxfId="1603" priority="40" operator="containsText" text="ALTA">
      <formula>NOT(ISERROR(SEARCH("ALTA",AR22)))</formula>
    </cfRule>
  </conditionalFormatting>
  <conditionalFormatting sqref="AU22">
    <cfRule type="containsText" dxfId="1602" priority="32" operator="containsText" text="BAJA">
      <formula>NOT(ISERROR(SEARCH("BAJA",AU22)))</formula>
    </cfRule>
    <cfRule type="containsText" dxfId="1601" priority="33" operator="containsText" text="MEDIA">
      <formula>NOT(ISERROR(SEARCH("MEDIA",AU22)))</formula>
    </cfRule>
    <cfRule type="containsText" dxfId="1600" priority="34" operator="containsText" text="ALTA">
      <formula>NOT(ISERROR(SEARCH("ALTA",AU22)))</formula>
    </cfRule>
  </conditionalFormatting>
  <conditionalFormatting sqref="AV22">
    <cfRule type="cellIs" dxfId="1599" priority="25" operator="greaterThan">
      <formula>75%</formula>
    </cfRule>
    <cfRule type="cellIs" dxfId="1598" priority="26" operator="between">
      <formula>51%</formula>
      <formula>75%</formula>
    </cfRule>
    <cfRule type="cellIs" dxfId="1597" priority="27" operator="between">
      <formula>26%</formula>
      <formula>50%</formula>
    </cfRule>
    <cfRule type="cellIs" dxfId="1596" priority="28" operator="between">
      <formula>0%</formula>
      <formula>25%</formula>
    </cfRule>
    <cfRule type="containsText" dxfId="1595" priority="29" operator="containsText" text="BAJA">
      <formula>NOT(ISERROR(SEARCH("BAJA",AV22)))</formula>
    </cfRule>
    <cfRule type="containsText" dxfId="1594" priority="30" operator="containsText" text="MEDIA">
      <formula>NOT(ISERROR(SEARCH("MEDIA",AV22)))</formula>
    </cfRule>
    <cfRule type="containsText" dxfId="1593" priority="31" operator="containsText" text="ALTA">
      <formula>NOT(ISERROR(SEARCH("ALTA",AV22)))</formula>
    </cfRule>
  </conditionalFormatting>
  <conditionalFormatting sqref="AD22">
    <cfRule type="containsText" dxfId="1592" priority="22" operator="containsText" text="BAJA">
      <formula>NOT(ISERROR(SEARCH("BAJA",AD22)))</formula>
    </cfRule>
    <cfRule type="containsText" dxfId="1591" priority="23" operator="containsText" text="MEDIA">
      <formula>NOT(ISERROR(SEARCH("MEDIA",AD22)))</formula>
    </cfRule>
    <cfRule type="containsText" dxfId="1590" priority="24" operator="containsText" text="ALTA">
      <formula>NOT(ISERROR(SEARCH("ALTA",AD22)))</formula>
    </cfRule>
  </conditionalFormatting>
  <conditionalFormatting sqref="AL22">
    <cfRule type="containsText" dxfId="1589" priority="16" operator="containsText" text="BAJA">
      <formula>NOT(ISERROR(SEARCH("BAJA",AL22)))</formula>
    </cfRule>
    <cfRule type="containsText" dxfId="1588" priority="17" operator="containsText" text="MEDIA">
      <formula>NOT(ISERROR(SEARCH("MEDIA",AL22)))</formula>
    </cfRule>
    <cfRule type="containsText" dxfId="1587" priority="18" operator="containsText" text="ALTA">
      <formula>NOT(ISERROR(SEARCH("ALTA",AL22)))</formula>
    </cfRule>
  </conditionalFormatting>
  <conditionalFormatting sqref="AN22">
    <cfRule type="containsText" dxfId="1586" priority="13" operator="containsText" text="BAJA">
      <formula>NOT(ISERROR(SEARCH("BAJA",AN22)))</formula>
    </cfRule>
    <cfRule type="containsText" dxfId="1585" priority="14" operator="containsText" text="MEDIA">
      <formula>NOT(ISERROR(SEARCH("MEDIA",AN22)))</formula>
    </cfRule>
    <cfRule type="containsText" dxfId="1584" priority="15" operator="containsText" text="ALTA">
      <formula>NOT(ISERROR(SEARCH("ALTA",AN22)))</formula>
    </cfRule>
  </conditionalFormatting>
  <conditionalFormatting sqref="AS22">
    <cfRule type="containsText" dxfId="1583" priority="10" operator="containsText" text="BAJA">
      <formula>NOT(ISERROR(SEARCH("BAJA",AS22)))</formula>
    </cfRule>
    <cfRule type="containsText" dxfId="1582" priority="11" operator="containsText" text="MEDIA">
      <formula>NOT(ISERROR(SEARCH("MEDIA",AS22)))</formula>
    </cfRule>
    <cfRule type="containsText" dxfId="1581" priority="12" operator="containsText" text="ALTA">
      <formula>NOT(ISERROR(SEARCH("ALTA",AS22)))</formula>
    </cfRule>
  </conditionalFormatting>
  <conditionalFormatting sqref="AP22">
    <cfRule type="containsText" dxfId="1580" priority="7" operator="containsText" text="BAJA">
      <formula>NOT(ISERROR(SEARCH("BAJA",AP22)))</formula>
    </cfRule>
    <cfRule type="containsText" dxfId="1579" priority="8" operator="containsText" text="MEDIA">
      <formula>NOT(ISERROR(SEARCH("MEDIA",AP22)))</formula>
    </cfRule>
    <cfRule type="containsText" dxfId="1578" priority="9" operator="containsText" text="ALTA">
      <formula>NOT(ISERROR(SEARCH("ALTA",AP22)))</formula>
    </cfRule>
  </conditionalFormatting>
  <conditionalFormatting sqref="AQ22">
    <cfRule type="containsText" dxfId="1577" priority="4" operator="containsText" text="BAJA">
      <formula>NOT(ISERROR(SEARCH("BAJA",AQ22)))</formula>
    </cfRule>
    <cfRule type="containsText" dxfId="1576" priority="5" operator="containsText" text="MEDIA">
      <formula>NOT(ISERROR(SEARCH("MEDIA",AQ22)))</formula>
    </cfRule>
    <cfRule type="containsText" dxfId="1575" priority="6" operator="containsText" text="ALTA">
      <formula>NOT(ISERROR(SEARCH("ALTA",AQ22)))</formula>
    </cfRule>
  </conditionalFormatting>
  <conditionalFormatting sqref="AC22">
    <cfRule type="containsText" dxfId="1574" priority="1" operator="containsText" text="BAJA">
      <formula>NOT(ISERROR(SEARCH("BAJA",AC22)))</formula>
    </cfRule>
    <cfRule type="containsText" dxfId="1573" priority="2" operator="containsText" text="MEDIA">
      <formula>NOT(ISERROR(SEARCH("MEDIA",AC22)))</formula>
    </cfRule>
    <cfRule type="containsText" dxfId="1572" priority="3" operator="containsText" text="ALTA">
      <formula>NOT(ISERROR(SEARCH("ALTA",AC22)))</formula>
    </cfRule>
  </conditionalFormatting>
  <dataValidations count="5">
    <dataValidation type="list" allowBlank="1" showInputMessage="1" showErrorMessage="1" sqref="A4 A7 A19:A20 A12 A15 A17 AK4:AK22 A22" xr:uid="{00000000-0002-0000-0B00-000000000000}">
      <formula1>"SI,NO"</formula1>
    </dataValidation>
    <dataValidation type="list" allowBlank="1" showInputMessage="1" showErrorMessage="1" sqref="AR4:AR22" xr:uid="{00000000-0002-0000-0B00-000001000000}">
      <formula1>"Asignado,No Asignado"</formula1>
    </dataValidation>
    <dataValidation type="list" allowBlank="1" showInputMessage="1" showErrorMessage="1" sqref="AT4:AT22" xr:uid="{00000000-0002-0000-0B00-000002000000}">
      <formula1>"Adecuado,Inadecuado"</formula1>
    </dataValidation>
    <dataValidation type="list" allowBlank="1" showInputMessage="1" showErrorMessage="1" sqref="AJ4:AJ22" xr:uid="{00000000-0002-0000-0B00-000003000000}">
      <formula1>"Confiable,No confiable"</formula1>
    </dataValidation>
    <dataValidation type="list" allowBlank="1" showInputMessage="1" showErrorMessage="1" sqref="AG4:AG22" xr:uid="{00000000-0002-0000-0B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B00-000005000000}">
          <x14:formula1>
            <xm:f>Listas!$K$2:$K$6</xm:f>
          </x14:formula1>
          <xm:sqref>S19:S22 S4:S7 S12:S17</xm:sqref>
        </x14:dataValidation>
        <x14:dataValidation type="list" allowBlank="1" showInputMessage="1" showErrorMessage="1" xr:uid="{00000000-0002-0000-0B00-000006000000}">
          <x14:formula1>
            <xm:f>Listas!$C$2:$C$8</xm:f>
          </x14:formula1>
          <xm:sqref>E4 E7 E12 E15 E17 E19:E20 E22</xm:sqref>
        </x14:dataValidation>
        <x14:dataValidation type="list" allowBlank="1" showInputMessage="1" showErrorMessage="1" xr:uid="{00000000-0002-0000-0B00-000007000000}">
          <x14:formula1>
            <xm:f>Listas!$J$2:$J$6</xm:f>
          </x14:formula1>
          <xm:sqref>AX4 AX7 AX12 AX15 AX22 AX17 AX19:AX20</xm:sqref>
        </x14:dataValidation>
        <x14:dataValidation type="list" allowBlank="1" showInputMessage="1" showErrorMessage="1" xr:uid="{00000000-0002-0000-0B00-000008000000}">
          <x14:formula1>
            <xm:f>Listas!$B$2:$B$7</xm:f>
          </x14:formula1>
          <xm:sqref>D4 D7 D12 D15 D17 D19:D20 D22</xm:sqref>
        </x14:dataValidation>
        <x14:dataValidation type="list" allowBlank="1" showInputMessage="1" showErrorMessage="1" xr:uid="{00000000-0002-0000-0B00-000009000000}">
          <x14:formula1>
            <xm:f>Listas!$G$2:$G$11</xm:f>
          </x14:formula1>
          <xm:sqref>C19:C22 C4:C7 C12:C17</xm:sqref>
        </x14:dataValidation>
        <x14:dataValidation type="list" allowBlank="1" showInputMessage="1" showErrorMessage="1" xr:uid="{00000000-0002-0000-0B00-00000A000000}">
          <x14:formula1>
            <xm:f>Listas!$F$2:$F$4</xm:f>
          </x14:formula1>
          <xm:sqref>AE4:AE22</xm:sqref>
        </x14:dataValidation>
        <x14:dataValidation type="list" allowBlank="1" showInputMessage="1" showErrorMessage="1" xr:uid="{00000000-0002-0000-0B00-00000B000000}">
          <x14:formula1>
            <xm:f>Listas!$H$2:$H$3</xm:f>
          </x14:formula1>
          <xm:sqref>AM4:AM22</xm:sqref>
        </x14:dataValidation>
        <x14:dataValidation type="list" allowBlank="1" showInputMessage="1" showErrorMessage="1" xr:uid="{00000000-0002-0000-0B00-00000C000000}">
          <x14:formula1>
            <xm:f>Listas!$I$2:$I$3</xm:f>
          </x14:formula1>
          <xm:sqref>AO4:AO22</xm:sqref>
        </x14:dataValidation>
        <x14:dataValidation type="list" allowBlank="1" showInputMessage="1" showErrorMessage="1" xr:uid="{00000000-0002-0000-0B00-00000D000000}">
          <x14:formula1>
            <xm:f>Listas!$P$2:$P$7</xm:f>
          </x14:formula1>
          <xm:sqref>Q4 Q7 Q12 Q15:Q17 Q19:Q22</xm:sqref>
        </x14:dataValidation>
        <x14:dataValidation type="list" allowBlank="1" showInputMessage="1" showErrorMessage="1" xr:uid="{00000000-0002-0000-0B00-00000E000000}">
          <x14:formula1>
            <xm:f>Listas!$O$2:$O$7</xm:f>
          </x14:formula1>
          <xm:sqref>O4 O7 O12 O15:O17 O19:O22</xm:sqref>
        </x14:dataValidation>
        <x14:dataValidation type="list" allowBlank="1" showInputMessage="1" showErrorMessage="1" xr:uid="{00000000-0002-0000-0B00-00000F000000}">
          <x14:formula1>
            <xm:f>Listas!$N$2:$N$7</xm:f>
          </x14:formula1>
          <xm:sqref>M4 M7 M12 M15:M17 M19:M22</xm:sqref>
        </x14:dataValidation>
        <x14:dataValidation type="list" allowBlank="1" showInputMessage="1" showErrorMessage="1" xr:uid="{00000000-0002-0000-0B00-000010000000}">
          <x14:formula1>
            <xm:f>Listas!$Q$2:$Q$8</xm:f>
          </x14:formula1>
          <xm:sqref>J4 J7 J12 J15:J17 J19:J22</xm:sqref>
        </x14:dataValidation>
        <x14:dataValidation type="list" allowBlank="1" showInputMessage="1" showErrorMessage="1" xr:uid="{00000000-0002-0000-0B00-000011000000}">
          <x14:formula1>
            <xm:f>Listas!$L$2:$L$5</xm:f>
          </x14:formula1>
          <xm:sqref>T19:T22 T4:T7 T12:T17</xm:sqref>
        </x14:dataValidation>
        <x14:dataValidation type="list" allowBlank="1" showInputMessage="1" showErrorMessage="1" xr:uid="{00000000-0002-0000-0B00-000012000000}">
          <x14:formula1>
            <xm:f>Listas!$M$2:$M$15</xm:f>
          </x14:formula1>
          <xm:sqref>B4 B17 B15 B12 B7 B19:B20 B22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F4E72-B384-4C0B-872D-5CF8BBF13F68}">
  <dimension ref="A1"/>
  <sheetViews>
    <sheetView workbookViewId="0"/>
  </sheetViews>
  <sheetFormatPr defaultColWidth="8.7109375" defaultRowHeight="14.4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U318"/>
  <sheetViews>
    <sheetView tabSelected="1" topLeftCell="BI1" zoomScale="70" zoomScaleNormal="70" workbookViewId="0">
      <pane ySplit="3" topLeftCell="BQ4" activePane="bottomLeft" state="frozen"/>
      <selection pane="bottomLeft" activeCell="BT4" sqref="BT4"/>
      <selection activeCell="AB16" sqref="AB16"/>
    </sheetView>
  </sheetViews>
  <sheetFormatPr defaultColWidth="11.42578125" defaultRowHeight="14.45"/>
  <cols>
    <col min="1" max="1" width="14.140625" style="1" customWidth="1"/>
    <col min="2" max="2" width="14" style="6" customWidth="1"/>
    <col min="3" max="3" width="17.28515625" style="6" customWidth="1"/>
    <col min="4" max="4" width="11.855468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5.7109375" style="2" customWidth="1"/>
    <col min="12" max="12" width="17.28515625" style="2" customWidth="1"/>
    <col min="13" max="13" width="28.7109375" style="2" customWidth="1"/>
    <col min="14" max="14" width="3.42578125" style="2" hidden="1" customWidth="1"/>
    <col min="15" max="15" width="30.28515625" style="2" customWidth="1"/>
    <col min="16" max="16" width="3.42578125" style="2" hidden="1" customWidth="1"/>
    <col min="17" max="17" width="16.7109375" style="2" customWidth="1"/>
    <col min="18" max="18" width="3" style="2" hidden="1" customWidth="1"/>
    <col min="19" max="19" width="18.28515625" style="2" customWidth="1"/>
    <col min="20" max="20" width="19.85546875" style="2" customWidth="1"/>
    <col min="21" max="21" width="21.8554687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33.28515625" style="2" customWidth="1"/>
    <col min="29" max="29" width="28" style="2" customWidth="1"/>
    <col min="30" max="30" width="86.285156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2.140625" style="2" customWidth="1"/>
    <col min="43" max="43" width="23.85546875" style="2" customWidth="1"/>
    <col min="44" max="44" width="9.140625" style="2" customWidth="1"/>
    <col min="45" max="45" width="33.7109375" style="2" customWidth="1"/>
    <col min="46" max="46" width="13.7109375" style="2" customWidth="1"/>
    <col min="47" max="47" width="13.7109375" style="2" hidden="1" customWidth="1"/>
    <col min="48" max="48" width="13.7109375" style="25"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customWidth="1"/>
    <col min="58" max="58" width="53.42578125" style="1" customWidth="1"/>
    <col min="59" max="59" width="14.85546875" style="1" customWidth="1"/>
    <col min="60" max="60" width="48" style="84" customWidth="1"/>
    <col min="61" max="61" width="31.85546875" style="84" customWidth="1"/>
    <col min="62" max="62" width="14.85546875" style="1" customWidth="1"/>
    <col min="63" max="63" width="46.140625" style="1" customWidth="1"/>
    <col min="64" max="64" width="29.140625" style="1" customWidth="1"/>
    <col min="65" max="65" width="11.5703125" style="1"/>
    <col min="66" max="66" width="35.42578125" style="1" customWidth="1"/>
    <col min="67" max="67" width="25.7109375" style="1" customWidth="1"/>
    <col min="68" max="68" width="11.5703125" style="1"/>
    <col min="69" max="69" width="27.28515625" style="1" customWidth="1"/>
    <col min="70" max="70" width="24.7109375" style="1" customWidth="1"/>
    <col min="71" max="71" width="11.5703125" style="1"/>
    <col min="72" max="72" width="25.85546875" style="1" customWidth="1"/>
    <col min="73" max="73" width="25.28515625"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21.7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21"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37.5"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2" t="s">
        <v>181</v>
      </c>
      <c r="Y3" s="245" t="s">
        <v>152</v>
      </c>
      <c r="Z3" s="242" t="s">
        <v>182</v>
      </c>
      <c r="AA3" s="242" t="s">
        <v>152</v>
      </c>
      <c r="AB3" s="242" t="s">
        <v>183</v>
      </c>
      <c r="AC3" s="450"/>
      <c r="AD3" s="450"/>
      <c r="AE3" s="246" t="s">
        <v>5</v>
      </c>
      <c r="AF3" s="247" t="s">
        <v>184</v>
      </c>
      <c r="AG3" s="246" t="s">
        <v>185</v>
      </c>
      <c r="AH3" s="246" t="s">
        <v>184</v>
      </c>
      <c r="AI3" s="450"/>
      <c r="AJ3" s="246" t="s">
        <v>186</v>
      </c>
      <c r="AK3" s="450" t="s">
        <v>187</v>
      </c>
      <c r="AL3" s="450"/>
      <c r="AM3" s="450" t="s">
        <v>7</v>
      </c>
      <c r="AN3" s="450"/>
      <c r="AO3" s="450" t="s">
        <v>8</v>
      </c>
      <c r="AP3" s="450"/>
      <c r="AQ3" s="246" t="s">
        <v>188</v>
      </c>
      <c r="AR3" s="450" t="s">
        <v>128</v>
      </c>
      <c r="AS3" s="450"/>
      <c r="AT3" s="246" t="s">
        <v>189</v>
      </c>
      <c r="AU3" s="431"/>
      <c r="AV3" s="431"/>
      <c r="AW3" s="431"/>
      <c r="AX3" s="433"/>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94.5">
      <c r="A4" s="425" t="s">
        <v>241</v>
      </c>
      <c r="B4" s="426" t="s">
        <v>103</v>
      </c>
      <c r="C4" s="426" t="s">
        <v>89</v>
      </c>
      <c r="D4" s="426" t="s">
        <v>76</v>
      </c>
      <c r="E4" s="426" t="s">
        <v>34</v>
      </c>
      <c r="F4" s="427" t="s">
        <v>1117</v>
      </c>
      <c r="G4" s="492" t="s">
        <v>1118</v>
      </c>
      <c r="H4" s="426" t="s">
        <v>1119</v>
      </c>
      <c r="I4" s="427" t="s">
        <v>1120</v>
      </c>
      <c r="J4" s="426" t="s">
        <v>92</v>
      </c>
      <c r="K4" s="426">
        <v>1</v>
      </c>
      <c r="L4" s="462">
        <f>IF(J4="Diaria",+(K4/360),IF(J4="Mensual",+(K4/12),IF(J4="Bimestral",+(K4/6),IF(J4="Trimestral",+(K4/4),IF(J4="Semestral",+(K4/2),IF(J4="Anual",+(K4/1),""))))))</f>
        <v>0.5</v>
      </c>
      <c r="M4" s="426" t="s">
        <v>60</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426" t="s">
        <v>46</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426" t="s">
        <v>70</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61" t="s">
        <v>57</v>
      </c>
      <c r="T4" s="461" t="s">
        <v>58</v>
      </c>
      <c r="U4" s="461">
        <f>+MAX(N4,P4,R4)</f>
        <v>0.6</v>
      </c>
      <c r="V4" s="488" t="str">
        <f>IF(L4&lt;=20%,"Muy baja",IF(L4&lt;=40%,"Baja",IF(L4&lt;=60%,"Media",IF(L4&lt;=80%,"Alta",IF(L4&lt;=100%,"Muy alta",IF(L4&gt;=100%,"Muy alta",""))))))</f>
        <v>Media</v>
      </c>
      <c r="W4" s="544">
        <f>+IFERROR(VLOOKUP(V4,Fórmula!$F$1:$G$6,2,FALSE),"")</f>
        <v>0.6</v>
      </c>
      <c r="X4" s="488" t="str">
        <f>IF(U4=20%,"Leve",IF(U4=40%,"Menor",IF(U4=60%,"Moderado",IF(U4=80%,"Mayor",IF(U4=100%,"Catastrófico","")))))</f>
        <v>Moderado</v>
      </c>
      <c r="Y4" s="544">
        <f>+IFERROR(VLOOKUP(X4,Fórmula!$H$1:$I$6,2,FALSE),"")</f>
        <v>0.6</v>
      </c>
      <c r="Z4" s="489" t="str">
        <f>+IFERROR(VLOOKUP(V4&amp;X4,Fórmula!$C$2:$D$26,2,FALSE),"")</f>
        <v>Moderado</v>
      </c>
      <c r="AA4" s="441">
        <f>IF(Z4="Bajo",25%,IF(Z4="Moderado",50%,IF(Z4="Alto",75%,IF(Z4="Extremo",100%,""))))</f>
        <v>0.5</v>
      </c>
      <c r="AB4" s="447" t="s">
        <v>1121</v>
      </c>
      <c r="AC4" s="52" t="s">
        <v>1122</v>
      </c>
      <c r="AD4" s="52" t="s">
        <v>1123</v>
      </c>
      <c r="AE4" s="52" t="s">
        <v>54</v>
      </c>
      <c r="AF4" s="32">
        <f t="shared" ref="AF4:AF14" si="0">IF(AE4="Preventivo",25%,IF(AE4="Detectivo",15%,IF(AE4="Correctivo",10%,"")))</f>
        <v>0.25</v>
      </c>
      <c r="AG4" s="92" t="s">
        <v>201</v>
      </c>
      <c r="AH4" s="32">
        <f t="shared" ref="AH4:AH14" si="1">IF(AG4="Manual",15%,IF(AG4="Automático",25%,""))</f>
        <v>0.15</v>
      </c>
      <c r="AI4" s="32">
        <f t="shared" ref="AI4:AI14" si="2">+AH4+AF4</f>
        <v>0.4</v>
      </c>
      <c r="AJ4" s="92" t="s">
        <v>202</v>
      </c>
      <c r="AK4" s="89" t="s">
        <v>193</v>
      </c>
      <c r="AL4" s="52" t="s">
        <v>1124</v>
      </c>
      <c r="AM4" s="89" t="s">
        <v>23</v>
      </c>
      <c r="AN4" s="92" t="s">
        <v>1125</v>
      </c>
      <c r="AO4" s="92" t="s">
        <v>24</v>
      </c>
      <c r="AP4" s="92" t="s">
        <v>63</v>
      </c>
      <c r="AQ4" s="92" t="s">
        <v>1126</v>
      </c>
      <c r="AR4" s="92" t="s">
        <v>206</v>
      </c>
      <c r="AS4" s="92" t="s">
        <v>1127</v>
      </c>
      <c r="AT4" s="92" t="s">
        <v>208</v>
      </c>
      <c r="AU4" s="92">
        <f>+AI4*AA4</f>
        <v>0.2</v>
      </c>
      <c r="AV4" s="33">
        <f>+AA4-AU4</f>
        <v>0.3</v>
      </c>
      <c r="AW4" s="460" t="str">
        <f>+IF(C4="Corrupción","Moderado",IF(AV6&lt;=25%,"Bajo",IF(AV6&lt;=50%,"Moderado",IF(AV6&lt;=75%,"Alto",IF(AV6&gt;75%,"Extremo","")))))</f>
        <v>Bajo</v>
      </c>
      <c r="AX4" s="457" t="s">
        <v>56</v>
      </c>
      <c r="AY4" s="266">
        <v>1</v>
      </c>
      <c r="AZ4" s="161" t="s">
        <v>1128</v>
      </c>
      <c r="BA4" s="212" t="str">
        <f>+AS4</f>
        <v>Jefe de la Unidad Financiera y Contable
Profesional de la Unidad Financiera y Contable</v>
      </c>
      <c r="BB4" s="31">
        <v>44562</v>
      </c>
      <c r="BC4" s="31">
        <v>44926</v>
      </c>
      <c r="BD4" s="212" t="str">
        <f>+AQ4</f>
        <v>Carpeta de conciliaciones bancarias</v>
      </c>
      <c r="BE4" s="136">
        <v>44620</v>
      </c>
      <c r="BF4" s="137" t="s">
        <v>1129</v>
      </c>
      <c r="BG4" s="35">
        <v>44681</v>
      </c>
      <c r="BH4" s="137" t="s">
        <v>1130</v>
      </c>
      <c r="BI4" s="137"/>
      <c r="BJ4" s="35">
        <v>44742</v>
      </c>
      <c r="BK4" s="165"/>
      <c r="BL4" s="165"/>
      <c r="BM4" s="35">
        <v>44804</v>
      </c>
      <c r="BN4" s="165"/>
      <c r="BO4" s="165"/>
      <c r="BP4" s="35">
        <v>44865</v>
      </c>
      <c r="BQ4" s="165" t="s">
        <v>1131</v>
      </c>
      <c r="BR4" s="165"/>
      <c r="BS4" s="35">
        <v>44926</v>
      </c>
      <c r="BT4" s="165" t="s">
        <v>1131</v>
      </c>
      <c r="BU4" s="267"/>
    </row>
    <row r="5" spans="1:73" ht="78">
      <c r="A5" s="425"/>
      <c r="B5" s="426"/>
      <c r="C5" s="426"/>
      <c r="D5" s="426"/>
      <c r="E5" s="426"/>
      <c r="F5" s="427"/>
      <c r="G5" s="492"/>
      <c r="H5" s="426"/>
      <c r="I5" s="427"/>
      <c r="J5" s="426"/>
      <c r="K5" s="426"/>
      <c r="L5" s="462"/>
      <c r="M5" s="426"/>
      <c r="N5" s="426"/>
      <c r="O5" s="426"/>
      <c r="P5" s="426"/>
      <c r="Q5" s="426"/>
      <c r="R5" s="426"/>
      <c r="S5" s="461"/>
      <c r="T5" s="461"/>
      <c r="U5" s="461"/>
      <c r="V5" s="488"/>
      <c r="W5" s="544"/>
      <c r="X5" s="488"/>
      <c r="Y5" s="544"/>
      <c r="Z5" s="489"/>
      <c r="AA5" s="441"/>
      <c r="AB5" s="447"/>
      <c r="AC5" s="52" t="s">
        <v>1132</v>
      </c>
      <c r="AD5" s="41" t="s">
        <v>1133</v>
      </c>
      <c r="AE5" s="52" t="s">
        <v>54</v>
      </c>
      <c r="AF5" s="32">
        <f t="shared" si="0"/>
        <v>0.25</v>
      </c>
      <c r="AG5" s="92" t="s">
        <v>201</v>
      </c>
      <c r="AH5" s="32">
        <f t="shared" si="1"/>
        <v>0.15</v>
      </c>
      <c r="AI5" s="32">
        <f t="shared" si="2"/>
        <v>0.4</v>
      </c>
      <c r="AJ5" s="92" t="s">
        <v>202</v>
      </c>
      <c r="AK5" s="89" t="s">
        <v>193</v>
      </c>
      <c r="AL5" s="41" t="s">
        <v>1134</v>
      </c>
      <c r="AM5" s="89" t="s">
        <v>23</v>
      </c>
      <c r="AN5" s="92" t="s">
        <v>1135</v>
      </c>
      <c r="AO5" s="92" t="s">
        <v>24</v>
      </c>
      <c r="AP5" s="92" t="s">
        <v>63</v>
      </c>
      <c r="AQ5" s="92" t="s">
        <v>1136</v>
      </c>
      <c r="AR5" s="92" t="s">
        <v>206</v>
      </c>
      <c r="AS5" s="92" t="s">
        <v>1137</v>
      </c>
      <c r="AT5" s="92" t="s">
        <v>208</v>
      </c>
      <c r="AU5" s="92">
        <f>+AV4*AI5</f>
        <v>0.12</v>
      </c>
      <c r="AV5" s="33">
        <f>+AV4-AU5</f>
        <v>0.18</v>
      </c>
      <c r="AW5" s="460"/>
      <c r="AX5" s="457"/>
      <c r="AY5" s="272">
        <v>2</v>
      </c>
      <c r="AZ5" s="42" t="s">
        <v>1138</v>
      </c>
      <c r="BA5" s="212" t="s">
        <v>1139</v>
      </c>
      <c r="BB5" s="31">
        <v>44562</v>
      </c>
      <c r="BC5" s="31">
        <v>44926</v>
      </c>
      <c r="BD5" s="212" t="str">
        <f>+AQ5</f>
        <v>Requerimiento efectuado en el comite de gerencia
Correo electrónico</v>
      </c>
      <c r="BE5" s="136">
        <v>44620</v>
      </c>
      <c r="BF5" s="137" t="s">
        <v>1140</v>
      </c>
      <c r="BG5" s="35">
        <v>44681</v>
      </c>
      <c r="BH5" s="137" t="str">
        <f>+BF5</f>
        <v>Se revisa en el comité directivo de cierre de cada mes la información de cierre financiero y se requiere el cumplimiento de los plazos en el envío de la información a la unidad financiera</v>
      </c>
      <c r="BI5" s="137"/>
      <c r="BJ5" s="35">
        <v>44742</v>
      </c>
      <c r="BK5" s="165"/>
      <c r="BL5" s="165"/>
      <c r="BM5" s="35">
        <v>44804</v>
      </c>
      <c r="BN5" s="165"/>
      <c r="BO5" s="165"/>
      <c r="BP5" s="35">
        <v>44865</v>
      </c>
      <c r="BQ5" s="165"/>
      <c r="BR5" s="165"/>
      <c r="BS5" s="35">
        <v>44926</v>
      </c>
      <c r="BT5" s="165"/>
      <c r="BU5" s="267"/>
    </row>
    <row r="6" spans="1:73" ht="167.45" customHeight="1">
      <c r="A6" s="425"/>
      <c r="B6" s="426"/>
      <c r="C6" s="426"/>
      <c r="D6" s="426"/>
      <c r="E6" s="426"/>
      <c r="F6" s="427"/>
      <c r="G6" s="492"/>
      <c r="H6" s="426"/>
      <c r="I6" s="427"/>
      <c r="J6" s="426"/>
      <c r="K6" s="426"/>
      <c r="L6" s="462"/>
      <c r="M6" s="426"/>
      <c r="N6" s="426"/>
      <c r="O6" s="426"/>
      <c r="P6" s="426"/>
      <c r="Q6" s="426"/>
      <c r="R6" s="426"/>
      <c r="S6" s="461"/>
      <c r="T6" s="461"/>
      <c r="U6" s="461"/>
      <c r="V6" s="488"/>
      <c r="W6" s="544"/>
      <c r="X6" s="488"/>
      <c r="Y6" s="544"/>
      <c r="Z6" s="489"/>
      <c r="AA6" s="441"/>
      <c r="AB6" s="447"/>
      <c r="AC6" s="52" t="s">
        <v>1141</v>
      </c>
      <c r="AD6" s="52" t="s">
        <v>1142</v>
      </c>
      <c r="AE6" s="52" t="s">
        <v>54</v>
      </c>
      <c r="AF6" s="32">
        <f t="shared" si="0"/>
        <v>0.25</v>
      </c>
      <c r="AG6" s="92" t="s">
        <v>201</v>
      </c>
      <c r="AH6" s="32">
        <f t="shared" si="1"/>
        <v>0.15</v>
      </c>
      <c r="AI6" s="32">
        <f t="shared" si="2"/>
        <v>0.4</v>
      </c>
      <c r="AJ6" s="92" t="s">
        <v>202</v>
      </c>
      <c r="AK6" s="89" t="s">
        <v>193</v>
      </c>
      <c r="AL6" s="41" t="s">
        <v>1143</v>
      </c>
      <c r="AM6" s="89" t="s">
        <v>39</v>
      </c>
      <c r="AN6" s="92" t="s">
        <v>1144</v>
      </c>
      <c r="AO6" s="92" t="s">
        <v>24</v>
      </c>
      <c r="AP6" s="92" t="s">
        <v>96</v>
      </c>
      <c r="AQ6" s="92" t="s">
        <v>1145</v>
      </c>
      <c r="AR6" s="92" t="s">
        <v>206</v>
      </c>
      <c r="AS6" s="92" t="s">
        <v>1139</v>
      </c>
      <c r="AT6" s="92" t="s">
        <v>208</v>
      </c>
      <c r="AU6" s="92">
        <f>+AV5*AI6</f>
        <v>7.1999999999999995E-2</v>
      </c>
      <c r="AV6" s="33">
        <f>+AV5-AU6</f>
        <v>0.108</v>
      </c>
      <c r="AW6" s="460"/>
      <c r="AX6" s="457"/>
      <c r="AY6" s="272">
        <v>3</v>
      </c>
      <c r="AZ6" s="30" t="s">
        <v>1146</v>
      </c>
      <c r="BA6" s="212" t="str">
        <f>+AS6</f>
        <v>Jefe de la Unidad Financiera y Contable</v>
      </c>
      <c r="BB6" s="31">
        <v>44562</v>
      </c>
      <c r="BC6" s="31">
        <v>44926</v>
      </c>
      <c r="BD6" s="212" t="str">
        <f>+AQ6</f>
        <v>Solicitud
Plan de capacitaciones</v>
      </c>
      <c r="BE6" s="136">
        <v>44620</v>
      </c>
      <c r="BF6" s="137" t="s">
        <v>1147</v>
      </c>
      <c r="BG6" s="35">
        <v>44681</v>
      </c>
      <c r="BH6" s="138" t="str">
        <f>+BF6</f>
        <v>Se solicitó a la Unidad de Talento Humano la realización de capacitaciones en temas contables y de impuestos</v>
      </c>
      <c r="BI6" s="199"/>
      <c r="BJ6" s="35">
        <v>44742</v>
      </c>
      <c r="BK6" s="138"/>
      <c r="BL6" s="138"/>
      <c r="BM6" s="35">
        <v>44804</v>
      </c>
      <c r="BN6" s="138"/>
      <c r="BO6" s="138"/>
      <c r="BP6" s="35">
        <v>44865</v>
      </c>
      <c r="BQ6" s="138"/>
      <c r="BR6" s="138"/>
      <c r="BS6" s="35">
        <v>44926</v>
      </c>
      <c r="BT6" s="138"/>
      <c r="BU6" s="267"/>
    </row>
    <row r="7" spans="1:73" ht="104.25" customHeight="1">
      <c r="A7" s="425" t="s">
        <v>241</v>
      </c>
      <c r="B7" s="426" t="s">
        <v>103</v>
      </c>
      <c r="C7" s="426" t="s">
        <v>55</v>
      </c>
      <c r="D7" s="426" t="s">
        <v>76</v>
      </c>
      <c r="E7" s="426" t="s">
        <v>77</v>
      </c>
      <c r="F7" s="427" t="s">
        <v>1148</v>
      </c>
      <c r="G7" s="492" t="s">
        <v>1149</v>
      </c>
      <c r="H7" s="426" t="s">
        <v>1150</v>
      </c>
      <c r="I7" s="427" t="s">
        <v>1151</v>
      </c>
      <c r="J7" s="426" t="s">
        <v>48</v>
      </c>
      <c r="K7" s="426">
        <v>0</v>
      </c>
      <c r="L7" s="462">
        <f>IF(J7="Diaria",+(K7/360),IF(J7="Semanal",+(K7/52),IF(J7="Mensual",+(K7/12),IF(J7="Bimestral",+(K7/6),IF(J7="Trimestral",+(K7/4),IF(J7="Semestral",+(K7/2),IF(J7="Anual",+(K7/1),"")))))))</f>
        <v>0</v>
      </c>
      <c r="M7" s="426" t="s">
        <v>45</v>
      </c>
      <c r="N7" s="42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426" t="s">
        <v>46</v>
      </c>
      <c r="P7" s="42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426" t="s">
        <v>70</v>
      </c>
      <c r="R7" s="42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461" t="s">
        <v>57</v>
      </c>
      <c r="T7" s="461" t="s">
        <v>27</v>
      </c>
      <c r="U7" s="461">
        <f>+MAX(N7,P7,R7)</f>
        <v>0.4</v>
      </c>
      <c r="V7" s="445" t="str">
        <f>IF(L7&lt;=20%,"Muy baja",IF(L7&lt;=40%,"Baja",IF(L7&lt;=60%,"Media",IF(L7&lt;=80%,"Alta",IF(L7&lt;=100%,"Muy alta",IF(L7&gt;=100%,"Muy alta",""))))))</f>
        <v>Muy baja</v>
      </c>
      <c r="W7" s="585">
        <f>+IFERROR(VLOOKUP(V7,Fórmula!$F$1:$G$6,2,FALSE),"")</f>
        <v>0.2</v>
      </c>
      <c r="X7" s="488" t="s">
        <v>53</v>
      </c>
      <c r="Y7" s="544">
        <f>+IFERROR(VLOOKUP(X7,Fórmula!$H$1:$I$6,2,FALSE),"")</f>
        <v>0.6</v>
      </c>
      <c r="Z7" s="489" t="str">
        <f>+IFERROR(VLOOKUP(V7&amp;X7,Fórmula!$C$2:$D$26,2,FALSE),"")</f>
        <v>Moderado</v>
      </c>
      <c r="AA7" s="441">
        <f>IF(Z7="Bajo",25%,IF(Z7="Moderado",50%,IF(Z7="Alto",75%,IF(Z7="Extremo",100%,""))))</f>
        <v>0.5</v>
      </c>
      <c r="AB7" s="447" t="s">
        <v>1152</v>
      </c>
      <c r="AC7" s="52" t="s">
        <v>1153</v>
      </c>
      <c r="AD7" s="52" t="s">
        <v>1154</v>
      </c>
      <c r="AE7" s="52" t="s">
        <v>54</v>
      </c>
      <c r="AF7" s="32">
        <f t="shared" si="0"/>
        <v>0.25</v>
      </c>
      <c r="AG7" s="92" t="s">
        <v>201</v>
      </c>
      <c r="AH7" s="32">
        <f t="shared" si="1"/>
        <v>0.15</v>
      </c>
      <c r="AI7" s="32">
        <f t="shared" si="2"/>
        <v>0.4</v>
      </c>
      <c r="AJ7" s="92" t="s">
        <v>202</v>
      </c>
      <c r="AK7" s="89" t="s">
        <v>193</v>
      </c>
      <c r="AL7" s="52" t="s">
        <v>1155</v>
      </c>
      <c r="AM7" s="89" t="s">
        <v>23</v>
      </c>
      <c r="AN7" s="92" t="s">
        <v>1156</v>
      </c>
      <c r="AO7" s="92" t="s">
        <v>24</v>
      </c>
      <c r="AP7" s="92" t="s">
        <v>1157</v>
      </c>
      <c r="AQ7" s="92" t="s">
        <v>1158</v>
      </c>
      <c r="AR7" s="92" t="s">
        <v>206</v>
      </c>
      <c r="AS7" s="92" t="s">
        <v>1159</v>
      </c>
      <c r="AT7" s="92" t="s">
        <v>208</v>
      </c>
      <c r="AU7" s="92">
        <f>+AA7*AI7</f>
        <v>0.2</v>
      </c>
      <c r="AV7" s="33">
        <f>+AA7-AU7</f>
        <v>0.3</v>
      </c>
      <c r="AW7" s="489" t="str">
        <f>+IF(C7="Corrupción","Moderado",IF(AV9&lt;=25%,"Bajo",IF(AV9&lt;=50%,"Moderado",IF(AV9&lt;=75%,"Alto",IF(AV9&gt;75%,"Extremo","")))))</f>
        <v>Moderado</v>
      </c>
      <c r="AX7" s="457" t="s">
        <v>56</v>
      </c>
      <c r="AY7" s="266">
        <v>1</v>
      </c>
      <c r="AZ7" s="42" t="s">
        <v>1160</v>
      </c>
      <c r="BA7" s="89" t="s">
        <v>1161</v>
      </c>
      <c r="BB7" s="39">
        <v>44562</v>
      </c>
      <c r="BC7" s="39">
        <v>44926</v>
      </c>
      <c r="BD7" s="212" t="s">
        <v>1162</v>
      </c>
      <c r="BE7" s="136">
        <v>44620</v>
      </c>
      <c r="BF7" s="137" t="s">
        <v>1163</v>
      </c>
      <c r="BG7" s="35">
        <v>44681</v>
      </c>
      <c r="BH7" s="137" t="s">
        <v>1164</v>
      </c>
      <c r="BI7" s="200" t="s">
        <v>1165</v>
      </c>
      <c r="BJ7" s="35">
        <v>44742</v>
      </c>
      <c r="BK7" s="206" t="s">
        <v>1166</v>
      </c>
      <c r="BL7" s="372" t="s">
        <v>1167</v>
      </c>
      <c r="BM7" s="35">
        <v>44804</v>
      </c>
      <c r="BN7" s="137"/>
      <c r="BO7" s="137"/>
      <c r="BP7" s="35">
        <v>44865</v>
      </c>
      <c r="BQ7" s="137"/>
      <c r="BR7" s="137"/>
      <c r="BS7" s="35">
        <v>44926</v>
      </c>
      <c r="BT7" s="137"/>
      <c r="BU7" s="267"/>
    </row>
    <row r="8" spans="1:73" ht="123" customHeight="1">
      <c r="A8" s="425"/>
      <c r="B8" s="426"/>
      <c r="C8" s="426"/>
      <c r="D8" s="426"/>
      <c r="E8" s="426"/>
      <c r="F8" s="427"/>
      <c r="G8" s="492"/>
      <c r="H8" s="426"/>
      <c r="I8" s="427"/>
      <c r="J8" s="426"/>
      <c r="K8" s="426"/>
      <c r="L8" s="462"/>
      <c r="M8" s="426"/>
      <c r="N8" s="426"/>
      <c r="O8" s="426"/>
      <c r="P8" s="426"/>
      <c r="Q8" s="426"/>
      <c r="R8" s="426"/>
      <c r="S8" s="461"/>
      <c r="T8" s="461"/>
      <c r="U8" s="461"/>
      <c r="V8" s="445"/>
      <c r="W8" s="585"/>
      <c r="X8" s="488"/>
      <c r="Y8" s="544"/>
      <c r="Z8" s="489"/>
      <c r="AA8" s="441"/>
      <c r="AB8" s="447"/>
      <c r="AC8" s="52" t="s">
        <v>1168</v>
      </c>
      <c r="AD8" s="52" t="s">
        <v>1169</v>
      </c>
      <c r="AE8" s="52" t="s">
        <v>54</v>
      </c>
      <c r="AF8" s="32">
        <f t="shared" si="0"/>
        <v>0.25</v>
      </c>
      <c r="AG8" s="92" t="s">
        <v>201</v>
      </c>
      <c r="AH8" s="32">
        <f t="shared" si="1"/>
        <v>0.15</v>
      </c>
      <c r="AI8" s="32">
        <f t="shared" si="2"/>
        <v>0.4</v>
      </c>
      <c r="AJ8" s="92" t="s">
        <v>202</v>
      </c>
      <c r="AK8" s="89" t="s">
        <v>193</v>
      </c>
      <c r="AL8" s="52" t="s">
        <v>1155</v>
      </c>
      <c r="AM8" s="89" t="s">
        <v>23</v>
      </c>
      <c r="AN8" s="92" t="s">
        <v>1170</v>
      </c>
      <c r="AO8" s="92" t="s">
        <v>24</v>
      </c>
      <c r="AP8" s="92" t="s">
        <v>1157</v>
      </c>
      <c r="AQ8" s="92" t="s">
        <v>1171</v>
      </c>
      <c r="AR8" s="92" t="s">
        <v>206</v>
      </c>
      <c r="AS8" s="92" t="s">
        <v>1172</v>
      </c>
      <c r="AT8" s="92" t="s">
        <v>208</v>
      </c>
      <c r="AU8" s="92">
        <f>+AV7*AI8</f>
        <v>0.12</v>
      </c>
      <c r="AV8" s="33">
        <f>+AV7-AU8</f>
        <v>0.18</v>
      </c>
      <c r="AW8" s="489"/>
      <c r="AX8" s="457"/>
      <c r="AY8" s="272">
        <v>2</v>
      </c>
      <c r="AZ8" s="34" t="s">
        <v>1173</v>
      </c>
      <c r="BA8" s="212" t="s">
        <v>1174</v>
      </c>
      <c r="BB8" s="39">
        <v>44562</v>
      </c>
      <c r="BC8" s="39">
        <v>44772</v>
      </c>
      <c r="BD8" s="212" t="s">
        <v>1175</v>
      </c>
      <c r="BE8" s="136">
        <v>44620</v>
      </c>
      <c r="BF8" s="137" t="s">
        <v>1176</v>
      </c>
      <c r="BG8" s="35">
        <v>44681</v>
      </c>
      <c r="BH8" s="210" t="s">
        <v>1177</v>
      </c>
      <c r="BI8" s="200" t="s">
        <v>1165</v>
      </c>
      <c r="BJ8" s="35">
        <v>44742</v>
      </c>
      <c r="BK8" s="373" t="s">
        <v>1178</v>
      </c>
      <c r="BL8" s="374" t="s">
        <v>1179</v>
      </c>
      <c r="BM8" s="35">
        <v>44804</v>
      </c>
      <c r="BN8" s="147"/>
      <c r="BO8" s="147"/>
      <c r="BP8" s="35">
        <v>44865</v>
      </c>
      <c r="BQ8" s="147"/>
      <c r="BR8" s="147"/>
      <c r="BS8" s="35">
        <v>44926</v>
      </c>
      <c r="BT8" s="147"/>
      <c r="BU8" s="267"/>
    </row>
    <row r="9" spans="1:73" ht="91.5" customHeight="1">
      <c r="A9" s="425"/>
      <c r="B9" s="426"/>
      <c r="C9" s="426"/>
      <c r="D9" s="426"/>
      <c r="E9" s="426"/>
      <c r="F9" s="427"/>
      <c r="G9" s="492"/>
      <c r="H9" s="426"/>
      <c r="I9" s="427"/>
      <c r="J9" s="426"/>
      <c r="K9" s="426"/>
      <c r="L9" s="462"/>
      <c r="M9" s="426"/>
      <c r="N9" s="426"/>
      <c r="O9" s="426"/>
      <c r="P9" s="426"/>
      <c r="Q9" s="426"/>
      <c r="R9" s="426"/>
      <c r="S9" s="461"/>
      <c r="T9" s="461"/>
      <c r="U9" s="461"/>
      <c r="V9" s="445"/>
      <c r="W9" s="585"/>
      <c r="X9" s="488"/>
      <c r="Y9" s="544"/>
      <c r="Z9" s="489"/>
      <c r="AA9" s="441"/>
      <c r="AB9" s="447"/>
      <c r="AC9" s="52" t="s">
        <v>1180</v>
      </c>
      <c r="AD9" s="52" t="s">
        <v>1181</v>
      </c>
      <c r="AE9" s="52" t="s">
        <v>54</v>
      </c>
      <c r="AF9" s="32">
        <f t="shared" si="0"/>
        <v>0.25</v>
      </c>
      <c r="AG9" s="92" t="s">
        <v>201</v>
      </c>
      <c r="AH9" s="32">
        <f t="shared" si="1"/>
        <v>0.15</v>
      </c>
      <c r="AI9" s="32">
        <f t="shared" si="2"/>
        <v>0.4</v>
      </c>
      <c r="AJ9" s="52" t="str">
        <f>+AJ6</f>
        <v>Confiable</v>
      </c>
      <c r="AK9" s="89" t="str">
        <f>+AK6</f>
        <v>SI</v>
      </c>
      <c r="AL9" s="52" t="s">
        <v>1182</v>
      </c>
      <c r="AM9" s="89" t="s">
        <v>23</v>
      </c>
      <c r="AN9" s="92" t="s">
        <v>1170</v>
      </c>
      <c r="AO9" s="92" t="s">
        <v>24</v>
      </c>
      <c r="AP9" s="92" t="s">
        <v>63</v>
      </c>
      <c r="AQ9" s="92" t="s">
        <v>1183</v>
      </c>
      <c r="AR9" s="52" t="str">
        <f>+AR6</f>
        <v>Asignado</v>
      </c>
      <c r="AS9" s="92" t="s">
        <v>1172</v>
      </c>
      <c r="AT9" s="52" t="str">
        <f>+AT6</f>
        <v>Adecuado</v>
      </c>
      <c r="AU9" s="92">
        <f>+AV8*AI9</f>
        <v>7.1999999999999995E-2</v>
      </c>
      <c r="AV9" s="33">
        <f>+AV8-AU9</f>
        <v>0.108</v>
      </c>
      <c r="AW9" s="489"/>
      <c r="AX9" s="457"/>
      <c r="AY9" s="272">
        <v>3</v>
      </c>
      <c r="AZ9" s="34" t="s">
        <v>1184</v>
      </c>
      <c r="BA9" s="212" t="s">
        <v>1185</v>
      </c>
      <c r="BB9" s="39">
        <v>44562</v>
      </c>
      <c r="BC9" s="39">
        <v>44926</v>
      </c>
      <c r="BD9" s="212" t="s">
        <v>1186</v>
      </c>
      <c r="BE9" s="136">
        <v>44620</v>
      </c>
      <c r="BF9" s="137" t="s">
        <v>1187</v>
      </c>
      <c r="BG9" s="35">
        <v>44681</v>
      </c>
      <c r="BH9" s="137" t="s">
        <v>1188</v>
      </c>
      <c r="BI9" s="200" t="s">
        <v>1165</v>
      </c>
      <c r="BJ9" s="35">
        <v>44742</v>
      </c>
      <c r="BK9" s="373" t="s">
        <v>1189</v>
      </c>
      <c r="BL9" s="374" t="s">
        <v>1190</v>
      </c>
      <c r="BM9" s="35">
        <v>44804</v>
      </c>
      <c r="BN9" s="35"/>
      <c r="BO9" s="35"/>
      <c r="BP9" s="35">
        <v>44865</v>
      </c>
      <c r="BQ9" s="35"/>
      <c r="BR9" s="35"/>
      <c r="BS9" s="35">
        <v>44926</v>
      </c>
      <c r="BT9" s="35"/>
      <c r="BU9" s="267"/>
    </row>
    <row r="10" spans="1:73" ht="90" customHeight="1">
      <c r="A10" s="425" t="s">
        <v>241</v>
      </c>
      <c r="B10" s="426" t="s">
        <v>103</v>
      </c>
      <c r="C10" s="426" t="s">
        <v>33</v>
      </c>
      <c r="D10" s="426" t="s">
        <v>33</v>
      </c>
      <c r="E10" s="426" t="s">
        <v>97</v>
      </c>
      <c r="F10" s="427" t="s">
        <v>1191</v>
      </c>
      <c r="G10" s="492" t="s">
        <v>1192</v>
      </c>
      <c r="H10" s="426" t="s">
        <v>1193</v>
      </c>
      <c r="I10" s="427" t="s">
        <v>1194</v>
      </c>
      <c r="J10" s="426" t="s">
        <v>32</v>
      </c>
      <c r="K10" s="426">
        <v>0</v>
      </c>
      <c r="L10" s="462">
        <f>IF(J10="Diaria",+(K10/360),IF(J10="Semanal",+(K10/52),IF(J10="Mensual",+(K10/12),IF(J10="Bimestral",+(K10/6),IF(J10="Trimestral",+(K10/4),IF(J10="Semestral",+(K10/2),IF(J10="Anual",+(K10/1),"")))))))</f>
        <v>0</v>
      </c>
      <c r="M10" s="426" t="s">
        <v>72</v>
      </c>
      <c r="N10" s="42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426" t="s">
        <v>46</v>
      </c>
      <c r="P10" s="42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426" t="s">
        <v>70</v>
      </c>
      <c r="R10" s="42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461" t="s">
        <v>57</v>
      </c>
      <c r="T10" s="461" t="s">
        <v>70</v>
      </c>
      <c r="U10" s="461">
        <f>+MAX(N10,P10,R10)</f>
        <v>0.8</v>
      </c>
      <c r="V10" s="445" t="str">
        <f>IF(L10&lt;=20%,"Muy baja",IF(L10&lt;=40%,"Baja",IF(L10&lt;=60%,"Media",IF(L10&lt;=80%,"Alta",IF(L10&lt;=100%,"Muy alta",IF(L10&gt;=100%,"Muy alta",""))))))</f>
        <v>Muy baja</v>
      </c>
      <c r="W10" s="441">
        <f>+IFERROR(VLOOKUP(V10,Fórmula!$F$1:$G$6,2,FALSE),"")</f>
        <v>0.2</v>
      </c>
      <c r="X10" s="444" t="str">
        <f>IF(U10=20%,"Leve",IF(U10=40%,"Menor",IF(U10=60%,"Moderado",IF(U10=80%,"Mayor",IF(U10=100%,"Catastrófico","")))))</f>
        <v>Mayor</v>
      </c>
      <c r="Y10" s="441">
        <f>+IFERROR(VLOOKUP(X10,Fórmula!$H$1:$I$6,2,FALSE),"")</f>
        <v>0.8</v>
      </c>
      <c r="Z10" s="446" t="str">
        <f>+IFERROR(VLOOKUP(V10&amp;X10,Fórmula!$C$2:$D$26,2,FALSE),"")</f>
        <v>Alto</v>
      </c>
      <c r="AA10" s="441">
        <f>IF(Z10="Bajo",25%,IF(Z10="Moderado",50%,IF(Z10="Alto",75%,IF(Z10="Extremo",100%,""))))</f>
        <v>0.75</v>
      </c>
      <c r="AB10" s="584" t="s">
        <v>1195</v>
      </c>
      <c r="AC10" s="52" t="s">
        <v>1196</v>
      </c>
      <c r="AD10" s="52" t="s">
        <v>1197</v>
      </c>
      <c r="AE10" s="52" t="s">
        <v>54</v>
      </c>
      <c r="AF10" s="32">
        <f t="shared" si="0"/>
        <v>0.25</v>
      </c>
      <c r="AG10" s="92" t="s">
        <v>201</v>
      </c>
      <c r="AH10" s="32">
        <f t="shared" si="1"/>
        <v>0.15</v>
      </c>
      <c r="AI10" s="32">
        <f t="shared" si="2"/>
        <v>0.4</v>
      </c>
      <c r="AJ10" s="92" t="s">
        <v>202</v>
      </c>
      <c r="AK10" s="89" t="s">
        <v>241</v>
      </c>
      <c r="AL10" s="52"/>
      <c r="AM10" s="89" t="s">
        <v>23</v>
      </c>
      <c r="AN10" s="92" t="s">
        <v>1170</v>
      </c>
      <c r="AO10" s="92" t="s">
        <v>24</v>
      </c>
      <c r="AP10" s="92" t="s">
        <v>1157</v>
      </c>
      <c r="AQ10" s="92" t="s">
        <v>1198</v>
      </c>
      <c r="AR10" s="92" t="s">
        <v>206</v>
      </c>
      <c r="AS10" s="92" t="s">
        <v>1199</v>
      </c>
      <c r="AT10" s="92" t="s">
        <v>208</v>
      </c>
      <c r="AU10" s="92">
        <f>+AA10*AI10</f>
        <v>0.30000000000000004</v>
      </c>
      <c r="AV10" s="33">
        <f>+AA10-AU10</f>
        <v>0.44999999999999996</v>
      </c>
      <c r="AW10" s="460" t="str">
        <f>+IF(C10="Corrupción","Moderado",IF(AV12&lt;=25%,"Bajo",IF(AV12&lt;=50%,"Moderado",IF(AV12&lt;=75%,"Alto",IF(AV12&gt;75%,"Extremo","")))))</f>
        <v>Bajo</v>
      </c>
      <c r="AX10" s="457" t="s">
        <v>56</v>
      </c>
      <c r="AY10" s="266">
        <v>1</v>
      </c>
      <c r="AZ10" s="52" t="s">
        <v>1200</v>
      </c>
      <c r="BA10" s="89" t="s">
        <v>1201</v>
      </c>
      <c r="BB10" s="39">
        <v>44562</v>
      </c>
      <c r="BC10" s="39">
        <v>44926</v>
      </c>
      <c r="BD10" s="212" t="s">
        <v>1202</v>
      </c>
      <c r="BE10" s="136">
        <v>44620</v>
      </c>
      <c r="BF10" s="137" t="s">
        <v>1203</v>
      </c>
      <c r="BG10" s="35">
        <v>44681</v>
      </c>
      <c r="BH10" s="137" t="s">
        <v>1204</v>
      </c>
      <c r="BI10" s="200" t="s">
        <v>1165</v>
      </c>
      <c r="BJ10" s="35">
        <v>44742</v>
      </c>
      <c r="BK10" s="373" t="s">
        <v>1205</v>
      </c>
      <c r="BL10" s="375" t="s">
        <v>343</v>
      </c>
      <c r="BM10" s="35">
        <v>44804</v>
      </c>
      <c r="BN10" s="35"/>
      <c r="BO10" s="35"/>
      <c r="BP10" s="35">
        <v>44865</v>
      </c>
      <c r="BQ10" s="35"/>
      <c r="BR10" s="35"/>
      <c r="BS10" s="35">
        <v>44926</v>
      </c>
      <c r="BT10" s="35"/>
      <c r="BU10" s="267"/>
    </row>
    <row r="11" spans="1:73" ht="72.599999999999994">
      <c r="A11" s="425"/>
      <c r="B11" s="426"/>
      <c r="C11" s="426"/>
      <c r="D11" s="426"/>
      <c r="E11" s="426"/>
      <c r="F11" s="427"/>
      <c r="G11" s="492"/>
      <c r="H11" s="426"/>
      <c r="I11" s="427"/>
      <c r="J11" s="426"/>
      <c r="K11" s="426"/>
      <c r="L11" s="462"/>
      <c r="M11" s="426"/>
      <c r="N11" s="426"/>
      <c r="O11" s="426"/>
      <c r="P11" s="426"/>
      <c r="Q11" s="426"/>
      <c r="R11" s="426"/>
      <c r="S11" s="461"/>
      <c r="T11" s="461"/>
      <c r="U11" s="461"/>
      <c r="V11" s="445"/>
      <c r="W11" s="441"/>
      <c r="X11" s="444"/>
      <c r="Y11" s="441"/>
      <c r="Z11" s="446"/>
      <c r="AA11" s="441"/>
      <c r="AB11" s="584"/>
      <c r="AC11" s="52" t="s">
        <v>1206</v>
      </c>
      <c r="AD11" s="52" t="s">
        <v>1207</v>
      </c>
      <c r="AE11" s="52" t="s">
        <v>54</v>
      </c>
      <c r="AF11" s="32">
        <f t="shared" si="0"/>
        <v>0.25</v>
      </c>
      <c r="AG11" s="92" t="s">
        <v>201</v>
      </c>
      <c r="AH11" s="32">
        <f t="shared" si="1"/>
        <v>0.15</v>
      </c>
      <c r="AI11" s="32">
        <f t="shared" si="2"/>
        <v>0.4</v>
      </c>
      <c r="AJ11" s="92" t="s">
        <v>202</v>
      </c>
      <c r="AK11" s="89" t="s">
        <v>241</v>
      </c>
      <c r="AL11" s="52"/>
      <c r="AM11" s="89" t="s">
        <v>39</v>
      </c>
      <c r="AN11" s="92"/>
      <c r="AO11" s="92" t="s">
        <v>40</v>
      </c>
      <c r="AP11" s="92" t="s">
        <v>1208</v>
      </c>
      <c r="AQ11" s="92" t="s">
        <v>1209</v>
      </c>
      <c r="AR11" s="92" t="s">
        <v>206</v>
      </c>
      <c r="AS11" s="92" t="s">
        <v>1210</v>
      </c>
      <c r="AT11" s="92" t="s">
        <v>208</v>
      </c>
      <c r="AU11" s="92">
        <f>+AV10*AI11</f>
        <v>0.18</v>
      </c>
      <c r="AV11" s="33">
        <f>+AV10-AU11</f>
        <v>0.26999999999999996</v>
      </c>
      <c r="AW11" s="460"/>
      <c r="AX11" s="457"/>
      <c r="AY11" s="272">
        <v>2</v>
      </c>
      <c r="AZ11" s="52" t="s">
        <v>1206</v>
      </c>
      <c r="BA11" s="89" t="s">
        <v>1211</v>
      </c>
      <c r="BB11" s="39">
        <v>44562</v>
      </c>
      <c r="BC11" s="39">
        <v>44926</v>
      </c>
      <c r="BD11" s="212" t="s">
        <v>1212</v>
      </c>
      <c r="BE11" s="136">
        <v>44620</v>
      </c>
      <c r="BF11" s="137" t="s">
        <v>1213</v>
      </c>
      <c r="BG11" s="35">
        <v>44681</v>
      </c>
      <c r="BH11" s="137" t="s">
        <v>1214</v>
      </c>
      <c r="BI11" s="137"/>
      <c r="BJ11" s="35">
        <v>44742</v>
      </c>
      <c r="BK11" s="373" t="s">
        <v>1215</v>
      </c>
      <c r="BL11" s="375" t="s">
        <v>1216</v>
      </c>
      <c r="BM11" s="35">
        <v>44804</v>
      </c>
      <c r="BN11" s="35"/>
      <c r="BO11" s="35"/>
      <c r="BP11" s="35">
        <v>44865</v>
      </c>
      <c r="BQ11" s="35"/>
      <c r="BR11" s="35"/>
      <c r="BS11" s="35">
        <v>44926</v>
      </c>
      <c r="BT11" s="35"/>
      <c r="BU11" s="267"/>
    </row>
    <row r="12" spans="1:73" ht="87">
      <c r="A12" s="425"/>
      <c r="B12" s="426"/>
      <c r="C12" s="426"/>
      <c r="D12" s="426"/>
      <c r="E12" s="426"/>
      <c r="F12" s="427"/>
      <c r="G12" s="492"/>
      <c r="H12" s="426"/>
      <c r="I12" s="427"/>
      <c r="J12" s="426"/>
      <c r="K12" s="426"/>
      <c r="L12" s="462"/>
      <c r="M12" s="426"/>
      <c r="N12" s="426"/>
      <c r="O12" s="426"/>
      <c r="P12" s="426"/>
      <c r="Q12" s="426"/>
      <c r="R12" s="426"/>
      <c r="S12" s="461"/>
      <c r="T12" s="461"/>
      <c r="U12" s="461"/>
      <c r="V12" s="445"/>
      <c r="W12" s="441"/>
      <c r="X12" s="444"/>
      <c r="Y12" s="441"/>
      <c r="Z12" s="446"/>
      <c r="AA12" s="441"/>
      <c r="AB12" s="584"/>
      <c r="AC12" s="52" t="s">
        <v>1217</v>
      </c>
      <c r="AD12" s="52" t="s">
        <v>1218</v>
      </c>
      <c r="AE12" s="52" t="s">
        <v>54</v>
      </c>
      <c r="AF12" s="32">
        <f t="shared" si="0"/>
        <v>0.25</v>
      </c>
      <c r="AG12" s="92" t="s">
        <v>201</v>
      </c>
      <c r="AH12" s="32">
        <f t="shared" si="1"/>
        <v>0.15</v>
      </c>
      <c r="AI12" s="32">
        <f t="shared" si="2"/>
        <v>0.4</v>
      </c>
      <c r="AJ12" s="52" t="str">
        <f t="shared" ref="AJ12:AK14" si="3">+AJ9</f>
        <v>Confiable</v>
      </c>
      <c r="AK12" s="89" t="str">
        <f t="shared" si="3"/>
        <v>SI</v>
      </c>
      <c r="AL12" s="52" t="s">
        <v>1219</v>
      </c>
      <c r="AM12" s="89" t="s">
        <v>23</v>
      </c>
      <c r="AN12" s="92" t="s">
        <v>1220</v>
      </c>
      <c r="AO12" s="92" t="s">
        <v>24</v>
      </c>
      <c r="AP12" s="92" t="s">
        <v>63</v>
      </c>
      <c r="AQ12" s="92" t="s">
        <v>1221</v>
      </c>
      <c r="AR12" s="52" t="str">
        <f>+AR9</f>
        <v>Asignado</v>
      </c>
      <c r="AS12" s="92" t="s">
        <v>1139</v>
      </c>
      <c r="AT12" s="52" t="str">
        <f>+AT9</f>
        <v>Adecuado</v>
      </c>
      <c r="AU12" s="92">
        <f>+AV11*AI12</f>
        <v>0.10799999999999998</v>
      </c>
      <c r="AV12" s="33">
        <f>+AV11-AU12</f>
        <v>0.16199999999999998</v>
      </c>
      <c r="AW12" s="460"/>
      <c r="AX12" s="457"/>
      <c r="AY12" s="272">
        <v>3</v>
      </c>
      <c r="AZ12" s="52" t="s">
        <v>1222</v>
      </c>
      <c r="BA12" s="212" t="s">
        <v>1139</v>
      </c>
      <c r="BB12" s="39">
        <v>44562</v>
      </c>
      <c r="BC12" s="39">
        <v>44926</v>
      </c>
      <c r="BD12" s="89" t="s">
        <v>1221</v>
      </c>
      <c r="BE12" s="136">
        <v>44620</v>
      </c>
      <c r="BF12" s="292" t="s">
        <v>1223</v>
      </c>
      <c r="BG12" s="35">
        <v>44681</v>
      </c>
      <c r="BH12" s="137" t="s">
        <v>1224</v>
      </c>
      <c r="BI12" s="137"/>
      <c r="BJ12" s="35">
        <v>44742</v>
      </c>
      <c r="BK12" s="373" t="s">
        <v>1225</v>
      </c>
      <c r="BL12" s="375" t="s">
        <v>1226</v>
      </c>
      <c r="BM12" s="35">
        <v>44804</v>
      </c>
      <c r="BN12" s="35"/>
      <c r="BO12" s="35"/>
      <c r="BP12" s="35">
        <v>44865</v>
      </c>
      <c r="BQ12" s="35"/>
      <c r="BR12" s="35"/>
      <c r="BS12" s="35">
        <v>44926</v>
      </c>
      <c r="BT12" s="35"/>
      <c r="BU12" s="267"/>
    </row>
    <row r="13" spans="1:73" ht="86.45" customHeight="1">
      <c r="A13" s="425" t="s">
        <v>241</v>
      </c>
      <c r="B13" s="426" t="s">
        <v>103</v>
      </c>
      <c r="C13" s="426" t="s">
        <v>33</v>
      </c>
      <c r="D13" s="426" t="s">
        <v>76</v>
      </c>
      <c r="E13" s="426" t="s">
        <v>34</v>
      </c>
      <c r="F13" s="580" t="s">
        <v>1227</v>
      </c>
      <c r="G13" s="582" t="s">
        <v>1228</v>
      </c>
      <c r="H13" s="426" t="s">
        <v>1229</v>
      </c>
      <c r="I13" s="427" t="s">
        <v>1230</v>
      </c>
      <c r="J13" s="426" t="s">
        <v>32</v>
      </c>
      <c r="K13" s="580">
        <v>1</v>
      </c>
      <c r="L13" s="462">
        <f>IF(J13="Diaria",+(K13/360),IF(J13="Semanal",+(K13/52),IF(J13="Mensual",+(K13/12),IF(J13="Bimestral",+(K13/6),IF(J13="Trimestral",+(K13/4),IF(J13="Semestral",+(K13/2),IF(J13="Anual",+(K13/1),"")))))))</f>
        <v>2.7777777777777779E-3</v>
      </c>
      <c r="M13" s="426" t="s">
        <v>83</v>
      </c>
      <c r="N13" s="426">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426" t="s">
        <v>70</v>
      </c>
      <c r="P13" s="426">
        <f>IF(O13="Menor al 1% del patrimonio de la Lotería de Bogotá",20%,IF(O13="Entre el 1% y el 3% del patrimonio de la Lotería de Bogotá",40%,IF(O13="Entre el 3% y el 6% del patrimonio de la Lotería de Bogotá",60%,IF(O13="Entre el 6% y el 10% del patrimonio de la Lotería de Bogotá",80%,IF(O13="Mayor al 10% del patrimonio de la Lotería de Bogotá",100%,IF(O13="NA",0%,""))))))</f>
        <v>0</v>
      </c>
      <c r="Q13" s="426" t="s">
        <v>70</v>
      </c>
      <c r="R13" s="426">
        <f>IF(Q13="Menor al 1% del patrimonio de la Lotería de Bogotá",20%,IF(Q13="Entre el 1% y el 3% del patrimonio de la Lotería de Bogotá",40%,IF(Q13="Entre el 3% y el 6% del patrimonio de la Lotería de Bogotá",60%,IF(Q13="Entre el 6% y el 10% del patrimonio de la Lotería de Bogotá",80%,IF(Q13="Mayor al 10% del patrimonio de la Lotería de Bogotá",100%,IF(Q13="NA",0%,""))))))</f>
        <v>0</v>
      </c>
      <c r="S13" s="461" t="s">
        <v>57</v>
      </c>
      <c r="T13" s="461" t="s">
        <v>70</v>
      </c>
      <c r="U13" s="461">
        <f>+MAX(N13,P13,R13)</f>
        <v>1</v>
      </c>
      <c r="V13" s="445" t="str">
        <f>IF(L13&lt;=20%,"Muy baja",IF(L13&lt;=40%,"Baja",IF(L13&lt;=60%,"Media",IF(L13&lt;=80%,"Alta",IF(L13&lt;=100%,"Muy alta",IF(L13&gt;=100%,"Muy alta",""))))))</f>
        <v>Muy baja</v>
      </c>
      <c r="W13" s="441">
        <f>+IFERROR(VLOOKUP(V13,Fórmula!$F$1:$G$6,2,FALSE),"")</f>
        <v>0.2</v>
      </c>
      <c r="X13" s="496" t="str">
        <f>IF(U13=20%,"Leve",IF(U13=40%,"Menor",IF(U13=60%,"Moderado",IF(U13=80%,"Mayor",IF(U13=100%,"Catastrófico","")))))</f>
        <v>Catastrófico</v>
      </c>
      <c r="Y13" s="441">
        <f>+IFERROR(VLOOKUP(X13,Fórmula!$H$1:$I$6,2,FALSE),"")</f>
        <v>1</v>
      </c>
      <c r="Z13" s="498" t="str">
        <f>+IFERROR(VLOOKUP(V13&amp;X13,Fórmula!$C$2:$D$26,2,FALSE),"")</f>
        <v>Extremo</v>
      </c>
      <c r="AA13" s="441">
        <f>IF(Z13="Bajo",25%,IF(Z13="Moderado",50%,IF(Z13="Alto",75%,IF(Z13="Extremo",100%,""))))</f>
        <v>1</v>
      </c>
      <c r="AB13" s="580" t="s">
        <v>1231</v>
      </c>
      <c r="AC13" s="52" t="s">
        <v>1232</v>
      </c>
      <c r="AD13" s="141" t="s">
        <v>1233</v>
      </c>
      <c r="AE13" s="52" t="s">
        <v>54</v>
      </c>
      <c r="AF13" s="32">
        <f t="shared" si="0"/>
        <v>0.25</v>
      </c>
      <c r="AG13" s="92" t="s">
        <v>201</v>
      </c>
      <c r="AH13" s="32">
        <f t="shared" si="1"/>
        <v>0.15</v>
      </c>
      <c r="AI13" s="32">
        <f t="shared" si="2"/>
        <v>0.4</v>
      </c>
      <c r="AJ13" s="52" t="str">
        <f t="shared" si="3"/>
        <v>Confiable</v>
      </c>
      <c r="AK13" s="89" t="str">
        <f t="shared" si="3"/>
        <v>NO</v>
      </c>
      <c r="AL13" s="141"/>
      <c r="AM13" s="89" t="s">
        <v>23</v>
      </c>
      <c r="AN13" s="92" t="s">
        <v>1234</v>
      </c>
      <c r="AO13" s="92" t="s">
        <v>40</v>
      </c>
      <c r="AP13" s="92" t="s">
        <v>1235</v>
      </c>
      <c r="AQ13" s="92" t="s">
        <v>1236</v>
      </c>
      <c r="AR13" s="52" t="str">
        <f>+AR10</f>
        <v>Asignado</v>
      </c>
      <c r="AS13" s="92" t="s">
        <v>1237</v>
      </c>
      <c r="AT13" s="52" t="str">
        <f>+AT10</f>
        <v>Adecuado</v>
      </c>
      <c r="AU13" s="92">
        <f>+AA13*AI13</f>
        <v>0.4</v>
      </c>
      <c r="AV13" s="33">
        <f>+AA13-AU13</f>
        <v>0.6</v>
      </c>
      <c r="AW13" s="460" t="str">
        <f>+IF(C14="Corrupción","Moderado",IF(C14&lt;=25%,"Bajo",IF(C14&lt;=50%,"Moderado",IF(C14&lt;=75%,"Alto",IF(C14&gt;75%,"Extremo","")))))</f>
        <v>Bajo</v>
      </c>
      <c r="AX13" s="457" t="s">
        <v>56</v>
      </c>
      <c r="AY13" s="293"/>
      <c r="AZ13" s="92"/>
      <c r="BA13" s="89" t="s">
        <v>1211</v>
      </c>
      <c r="BB13" s="39">
        <v>44562</v>
      </c>
      <c r="BC13" s="39">
        <v>44926</v>
      </c>
      <c r="BD13" s="141" t="s">
        <v>1238</v>
      </c>
      <c r="BE13" s="136">
        <v>44620</v>
      </c>
      <c r="BF13" s="137" t="s">
        <v>1239</v>
      </c>
      <c r="BG13" s="35">
        <v>44681</v>
      </c>
      <c r="BH13" s="137" t="str">
        <f>+BF13</f>
        <v xml:space="preserve">Diariamente se lleva control de las órdenes de pago autorizadas por el Jefe de Unidad Financiera  contable y por el ordenador del gasto , el auxiliar de tesorería verifica los soportes, acorde a lo establecido en el procedimiento de Gestión de Egresos, PRO-310-246-10, para  proceder a realizar el pago correspondiente. </v>
      </c>
      <c r="BI13" s="137"/>
      <c r="BJ13" s="35">
        <v>44742</v>
      </c>
      <c r="BK13" s="373" t="s">
        <v>1240</v>
      </c>
      <c r="BL13" s="374" t="s">
        <v>1241</v>
      </c>
      <c r="BM13" s="35">
        <v>44804</v>
      </c>
      <c r="BN13" s="35"/>
      <c r="BO13" s="35"/>
      <c r="BP13" s="35">
        <v>44865</v>
      </c>
      <c r="BQ13" s="35"/>
      <c r="BR13" s="35"/>
      <c r="BS13" s="35">
        <v>44926</v>
      </c>
      <c r="BT13" s="35"/>
      <c r="BU13" s="267"/>
    </row>
    <row r="14" spans="1:73" ht="130.5">
      <c r="A14" s="422"/>
      <c r="B14" s="418"/>
      <c r="C14" s="418"/>
      <c r="D14" s="418"/>
      <c r="E14" s="418"/>
      <c r="F14" s="581"/>
      <c r="G14" s="583"/>
      <c r="H14" s="426"/>
      <c r="I14" s="427"/>
      <c r="J14" s="418"/>
      <c r="K14" s="581"/>
      <c r="L14" s="420"/>
      <c r="M14" s="418"/>
      <c r="N14" s="418"/>
      <c r="O14" s="418"/>
      <c r="P14" s="418"/>
      <c r="Q14" s="418"/>
      <c r="R14" s="418"/>
      <c r="S14" s="408"/>
      <c r="T14" s="408"/>
      <c r="U14" s="408"/>
      <c r="V14" s="443"/>
      <c r="W14" s="412"/>
      <c r="X14" s="497"/>
      <c r="Y14" s="412"/>
      <c r="Z14" s="499"/>
      <c r="AA14" s="412"/>
      <c r="AB14" s="581"/>
      <c r="AC14" s="29" t="s">
        <v>1242</v>
      </c>
      <c r="AD14" s="81" t="s">
        <v>1243</v>
      </c>
      <c r="AE14" s="29" t="s">
        <v>54</v>
      </c>
      <c r="AF14" s="38">
        <f t="shared" si="0"/>
        <v>0.25</v>
      </c>
      <c r="AG14" s="93" t="s">
        <v>201</v>
      </c>
      <c r="AH14" s="38">
        <f t="shared" si="1"/>
        <v>0.15</v>
      </c>
      <c r="AI14" s="38">
        <f t="shared" si="2"/>
        <v>0.4</v>
      </c>
      <c r="AJ14" s="29" t="str">
        <f t="shared" si="3"/>
        <v>Confiable</v>
      </c>
      <c r="AK14" s="90" t="str">
        <f t="shared" si="3"/>
        <v>NO</v>
      </c>
      <c r="AL14" s="81"/>
      <c r="AM14" s="89" t="s">
        <v>23</v>
      </c>
      <c r="AN14" s="92" t="s">
        <v>1234</v>
      </c>
      <c r="AO14" s="92" t="s">
        <v>40</v>
      </c>
      <c r="AP14" s="92" t="s">
        <v>1235</v>
      </c>
      <c r="AQ14" s="93" t="s">
        <v>1244</v>
      </c>
      <c r="AR14" s="29" t="str">
        <f>+AR11</f>
        <v>Asignado</v>
      </c>
      <c r="AS14" s="93" t="s">
        <v>1237</v>
      </c>
      <c r="AT14" s="29" t="str">
        <f>+AT11</f>
        <v>Adecuado</v>
      </c>
      <c r="AU14" s="93">
        <f>+AV13*AI14</f>
        <v>0.24</v>
      </c>
      <c r="AV14" s="104">
        <f>+AV13-AU14</f>
        <v>0.36</v>
      </c>
      <c r="AW14" s="459"/>
      <c r="AX14" s="406"/>
      <c r="AY14" s="294"/>
      <c r="AZ14" s="93"/>
      <c r="BA14" s="90" t="s">
        <v>1211</v>
      </c>
      <c r="BB14" s="43">
        <v>44562</v>
      </c>
      <c r="BC14" s="43">
        <v>44926</v>
      </c>
      <c r="BD14" s="81"/>
      <c r="BE14" s="219">
        <v>44620</v>
      </c>
      <c r="BF14" s="220" t="s">
        <v>1245</v>
      </c>
      <c r="BG14" s="221">
        <v>44681</v>
      </c>
      <c r="BH14" s="220" t="str">
        <f>+BF14</f>
        <v>La tesorera verifica los saldos diarios  con los movimientos  de saldos del día anterior (entradas y salidas a la cuenta bancaria).
Diariamente se determina el estado de la transacción realizada, mediante la información reportada en los portales bancarios, dicho reporte se imprime y adjunta a la orden de pago.</v>
      </c>
      <c r="BI14" s="220"/>
      <c r="BJ14" s="221">
        <v>44742</v>
      </c>
      <c r="BK14" s="376" t="s">
        <v>1246</v>
      </c>
      <c r="BL14" s="377" t="s">
        <v>1247</v>
      </c>
      <c r="BM14" s="221">
        <v>44804</v>
      </c>
      <c r="BN14" s="221"/>
      <c r="BO14" s="221"/>
      <c r="BP14" s="221">
        <v>44865</v>
      </c>
      <c r="BQ14" s="221"/>
      <c r="BR14" s="221"/>
      <c r="BS14" s="221">
        <v>44926</v>
      </c>
      <c r="BT14" s="221"/>
      <c r="BU14" s="269"/>
    </row>
    <row r="15" spans="1:73">
      <c r="W15" s="21"/>
      <c r="Y15" s="21"/>
      <c r="AF15" s="21"/>
      <c r="AG15" s="21"/>
      <c r="AH15" s="21"/>
      <c r="AI15" s="21"/>
      <c r="AV15" s="24"/>
    </row>
    <row r="16" spans="1:73">
      <c r="W16" s="21"/>
      <c r="Y16" s="21"/>
      <c r="AF16" s="21"/>
      <c r="AG16" s="21"/>
      <c r="AH16" s="21"/>
      <c r="AI16" s="21"/>
      <c r="AV16" s="24"/>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row r="299" spans="23:48">
      <c r="W299" s="21"/>
      <c r="Y299" s="21"/>
      <c r="AF299" s="21"/>
      <c r="AG299" s="21"/>
      <c r="AH299" s="21"/>
      <c r="AI299" s="21"/>
      <c r="AV299" s="24"/>
    </row>
    <row r="300" spans="23:48">
      <c r="W300" s="21"/>
      <c r="Y300" s="21"/>
      <c r="AF300" s="21"/>
      <c r="AG300" s="21"/>
      <c r="AH300" s="21"/>
      <c r="AI300" s="21"/>
      <c r="AV300" s="24"/>
    </row>
    <row r="301" spans="23:48">
      <c r="W301" s="21"/>
      <c r="Y301" s="21"/>
      <c r="AF301" s="21"/>
      <c r="AG301" s="21"/>
      <c r="AH301" s="21"/>
      <c r="AI301" s="21"/>
      <c r="AV301" s="24"/>
    </row>
    <row r="302" spans="23:48">
      <c r="W302" s="21"/>
      <c r="Y302" s="21"/>
      <c r="AF302" s="21"/>
      <c r="AG302" s="21"/>
      <c r="AH302" s="21"/>
      <c r="AI302" s="21"/>
      <c r="AV302" s="24"/>
    </row>
    <row r="303" spans="23:48">
      <c r="W303" s="21"/>
      <c r="Y303" s="21"/>
      <c r="AF303" s="21"/>
      <c r="AG303" s="21"/>
      <c r="AH303" s="21"/>
      <c r="AI303" s="21"/>
      <c r="AV303" s="24"/>
    </row>
    <row r="304" spans="23:48">
      <c r="W304" s="21"/>
      <c r="Y304" s="21"/>
      <c r="AF304" s="21"/>
      <c r="AG304" s="21"/>
      <c r="AH304" s="21"/>
      <c r="AI304" s="21"/>
      <c r="AV304" s="24"/>
    </row>
    <row r="305" spans="23:48">
      <c r="W305" s="21"/>
      <c r="Y305" s="21"/>
      <c r="AF305" s="21"/>
      <c r="AG305" s="21"/>
      <c r="AH305" s="21"/>
      <c r="AI305" s="21"/>
      <c r="AV305" s="24"/>
    </row>
    <row r="306" spans="23:48">
      <c r="W306" s="21"/>
      <c r="Y306" s="21"/>
      <c r="AF306" s="21"/>
      <c r="AG306" s="21"/>
      <c r="AH306" s="21"/>
      <c r="AI306" s="21"/>
      <c r="AV306" s="24"/>
    </row>
    <row r="307" spans="23:48">
      <c r="W307" s="21"/>
      <c r="Y307" s="21"/>
      <c r="AF307" s="21"/>
      <c r="AG307" s="21"/>
      <c r="AH307" s="21"/>
      <c r="AI307" s="21"/>
      <c r="AV307" s="24"/>
    </row>
    <row r="308" spans="23:48">
      <c r="W308" s="21"/>
      <c r="Y308" s="21"/>
      <c r="AF308" s="21"/>
      <c r="AG308" s="21"/>
      <c r="AH308" s="21"/>
      <c r="AI308" s="21"/>
      <c r="AV308" s="24"/>
    </row>
    <row r="309" spans="23:48">
      <c r="W309" s="21"/>
      <c r="Y309" s="21"/>
      <c r="AF309" s="21"/>
      <c r="AG309" s="21"/>
      <c r="AH309" s="21"/>
      <c r="AI309" s="21"/>
      <c r="AV309" s="24"/>
    </row>
    <row r="310" spans="23:48">
      <c r="W310" s="21"/>
      <c r="Y310" s="21"/>
      <c r="AF310" s="21"/>
      <c r="AG310" s="21"/>
      <c r="AH310" s="21"/>
      <c r="AI310" s="21"/>
      <c r="AV310" s="24"/>
    </row>
    <row r="311" spans="23:48">
      <c r="W311" s="21"/>
      <c r="Y311" s="21"/>
      <c r="AF311" s="21"/>
      <c r="AG311" s="21"/>
      <c r="AH311" s="21"/>
      <c r="AI311" s="21"/>
      <c r="AV311" s="24"/>
    </row>
    <row r="312" spans="23:48">
      <c r="W312" s="21"/>
      <c r="Y312" s="21"/>
      <c r="AF312" s="21"/>
      <c r="AG312" s="21"/>
      <c r="AH312" s="21"/>
      <c r="AI312" s="21"/>
      <c r="AV312" s="24"/>
    </row>
    <row r="313" spans="23:48">
      <c r="W313" s="21"/>
      <c r="Y313" s="21"/>
      <c r="AF313" s="21"/>
      <c r="AG313" s="21"/>
      <c r="AH313" s="21"/>
      <c r="AI313" s="21"/>
      <c r="AV313" s="24"/>
    </row>
    <row r="314" spans="23:48">
      <c r="W314" s="21"/>
      <c r="Y314" s="21"/>
      <c r="AF314" s="21"/>
      <c r="AG314" s="21"/>
      <c r="AH314" s="21"/>
      <c r="AI314" s="21"/>
      <c r="AV314" s="24"/>
    </row>
    <row r="315" spans="23:48">
      <c r="W315" s="21"/>
      <c r="Y315" s="21"/>
      <c r="AF315" s="21"/>
      <c r="AG315" s="21"/>
      <c r="AH315" s="21"/>
      <c r="AI315" s="21"/>
      <c r="AV315" s="24"/>
    </row>
    <row r="316" spans="23:48">
      <c r="W316" s="21"/>
      <c r="Y316" s="21"/>
      <c r="AF316" s="21"/>
      <c r="AG316" s="21"/>
      <c r="AH316" s="21"/>
      <c r="AI316" s="21"/>
      <c r="AV316" s="24"/>
    </row>
    <row r="317" spans="23:48">
      <c r="W317" s="21"/>
      <c r="Y317" s="21"/>
      <c r="AF317" s="21"/>
      <c r="AG317" s="21"/>
      <c r="AH317" s="21"/>
      <c r="AI317" s="21"/>
      <c r="AV317" s="24"/>
    </row>
    <row r="318" spans="23:48">
      <c r="W318" s="21"/>
      <c r="Y318" s="21"/>
      <c r="AF318" s="21"/>
      <c r="AG318" s="21"/>
      <c r="AH318" s="21"/>
      <c r="AI318" s="21"/>
      <c r="AV318" s="24"/>
    </row>
  </sheetData>
  <sheetProtection formatCells="0" formatColumns="0" formatRows="0"/>
  <mergeCells count="143">
    <mergeCell ref="AY1:BU1"/>
    <mergeCell ref="BE2:BU2"/>
    <mergeCell ref="AW13:AW14"/>
    <mergeCell ref="AX13:AX14"/>
    <mergeCell ref="A1:T2"/>
    <mergeCell ref="F7:F9"/>
    <mergeCell ref="G7:G9"/>
    <mergeCell ref="R7:R9"/>
    <mergeCell ref="A4:A6"/>
    <mergeCell ref="B4:B6"/>
    <mergeCell ref="C4:C6"/>
    <mergeCell ref="D4:D6"/>
    <mergeCell ref="E4:E6"/>
    <mergeCell ref="F4:F6"/>
    <mergeCell ref="G4:G6"/>
    <mergeCell ref="H4:H6"/>
    <mergeCell ref="I4:I6"/>
    <mergeCell ref="J4:J6"/>
    <mergeCell ref="K4:K6"/>
    <mergeCell ref="H7:H9"/>
    <mergeCell ref="J7:J9"/>
    <mergeCell ref="K7:K9"/>
    <mergeCell ref="Q4:Q6"/>
    <mergeCell ref="R4:R6"/>
    <mergeCell ref="M7:M9"/>
    <mergeCell ref="N7:N9"/>
    <mergeCell ref="AA13:AA14"/>
    <mergeCell ref="AB13:AB14"/>
    <mergeCell ref="AY2:AZ3"/>
    <mergeCell ref="BA2:BA3"/>
    <mergeCell ref="P13:P14"/>
    <mergeCell ref="Q13:Q14"/>
    <mergeCell ref="S13:S14"/>
    <mergeCell ref="T13:T14"/>
    <mergeCell ref="V13:V14"/>
    <mergeCell ref="W13:W14"/>
    <mergeCell ref="X13:X14"/>
    <mergeCell ref="Y13:Y14"/>
    <mergeCell ref="Z13:Z14"/>
    <mergeCell ref="R13:R14"/>
    <mergeCell ref="U13:U14"/>
    <mergeCell ref="BC2:BC3"/>
    <mergeCell ref="BD2:BD3"/>
    <mergeCell ref="BB2:BB3"/>
    <mergeCell ref="AE2:AH2"/>
    <mergeCell ref="AI2:AI3"/>
    <mergeCell ref="AJ2:AT2"/>
    <mergeCell ref="AU2:AW3"/>
    <mergeCell ref="AX2:AX3"/>
    <mergeCell ref="P10:P12"/>
    <mergeCell ref="Q10:Q12"/>
    <mergeCell ref="R10:R12"/>
    <mergeCell ref="S10:S12"/>
    <mergeCell ref="T10:T12"/>
    <mergeCell ref="AX10:AX12"/>
    <mergeCell ref="T7:T9"/>
    <mergeCell ref="AA7:AA9"/>
    <mergeCell ref="U7:U9"/>
    <mergeCell ref="P7:P9"/>
    <mergeCell ref="Q7:Q9"/>
    <mergeCell ref="I7:I9"/>
    <mergeCell ref="A7:A9"/>
    <mergeCell ref="B7:B9"/>
    <mergeCell ref="O7:O9"/>
    <mergeCell ref="M4:M6"/>
    <mergeCell ref="N4:N6"/>
    <mergeCell ref="AW7:AW9"/>
    <mergeCell ref="AX7:AX9"/>
    <mergeCell ref="AX4:AX6"/>
    <mergeCell ref="V4:V6"/>
    <mergeCell ref="V7:V9"/>
    <mergeCell ref="W7:W9"/>
    <mergeCell ref="X7:X9"/>
    <mergeCell ref="Y7:Y9"/>
    <mergeCell ref="U4:U6"/>
    <mergeCell ref="O4:O6"/>
    <mergeCell ref="P4:P6"/>
    <mergeCell ref="C7:C9"/>
    <mergeCell ref="D7:D9"/>
    <mergeCell ref="E7:E9"/>
    <mergeCell ref="Z7:Z9"/>
    <mergeCell ref="L7:L9"/>
    <mergeCell ref="AB7:AB9"/>
    <mergeCell ref="S7:S9"/>
    <mergeCell ref="AC1:AT1"/>
    <mergeCell ref="AV1:AX1"/>
    <mergeCell ref="AW4:AW6"/>
    <mergeCell ref="AC2:AC3"/>
    <mergeCell ref="AD2:AD3"/>
    <mergeCell ref="G3:H3"/>
    <mergeCell ref="AK3:AL3"/>
    <mergeCell ref="AM3:AN3"/>
    <mergeCell ref="AO3:AP3"/>
    <mergeCell ref="AR3:AS3"/>
    <mergeCell ref="U1:AB2"/>
    <mergeCell ref="AB4:AB6"/>
    <mergeCell ref="S4:S6"/>
    <mergeCell ref="T4:T6"/>
    <mergeCell ref="Z4:Z6"/>
    <mergeCell ref="AA4:AA6"/>
    <mergeCell ref="W4:W6"/>
    <mergeCell ref="X4:X6"/>
    <mergeCell ref="Y4:Y6"/>
    <mergeCell ref="L4:L6"/>
    <mergeCell ref="F10:F12"/>
    <mergeCell ref="G10:G12"/>
    <mergeCell ref="H10:H12"/>
    <mergeCell ref="I10:I12"/>
    <mergeCell ref="J10:J12"/>
    <mergeCell ref="A10:A12"/>
    <mergeCell ref="B10:B12"/>
    <mergeCell ref="C10:C12"/>
    <mergeCell ref="D10:D12"/>
    <mergeCell ref="E10:E12"/>
    <mergeCell ref="K10:K12"/>
    <mergeCell ref="L10:L12"/>
    <mergeCell ref="M10:M12"/>
    <mergeCell ref="N10:N12"/>
    <mergeCell ref="O10:O12"/>
    <mergeCell ref="Z10:Z12"/>
    <mergeCell ref="AA10:AA12"/>
    <mergeCell ref="AB10:AB12"/>
    <mergeCell ref="AW10:AW12"/>
    <mergeCell ref="U10:U12"/>
    <mergeCell ref="V10:V12"/>
    <mergeCell ref="W10:W12"/>
    <mergeCell ref="X10:X12"/>
    <mergeCell ref="Y10:Y12"/>
    <mergeCell ref="A13:A14"/>
    <mergeCell ref="B13:B14"/>
    <mergeCell ref="C13:C14"/>
    <mergeCell ref="D13:D14"/>
    <mergeCell ref="E13:E14"/>
    <mergeCell ref="J13:J14"/>
    <mergeCell ref="L13:L14"/>
    <mergeCell ref="M13:M14"/>
    <mergeCell ref="O13:O14"/>
    <mergeCell ref="F13:F14"/>
    <mergeCell ref="G13:G14"/>
    <mergeCell ref="H13:H14"/>
    <mergeCell ref="I13:I14"/>
    <mergeCell ref="K13:K14"/>
    <mergeCell ref="N13:N14"/>
  </mergeCells>
  <conditionalFormatting sqref="AJ4:AK6">
    <cfRule type="containsText" dxfId="1571" priority="1461" operator="containsText" text="BAJA">
      <formula>NOT(ISERROR(SEARCH("BAJA",AJ4)))</formula>
    </cfRule>
    <cfRule type="containsText" dxfId="1570" priority="1462" operator="containsText" text="MEDIA">
      <formula>NOT(ISERROR(SEARCH("MEDIA",AJ4)))</formula>
    </cfRule>
    <cfRule type="containsText" dxfId="1569" priority="1463" operator="containsText" text="ALTA">
      <formula>NOT(ISERROR(SEARCH("ALTA",AJ4)))</formula>
    </cfRule>
  </conditionalFormatting>
  <conditionalFormatting sqref="AR4">
    <cfRule type="containsText" dxfId="1568" priority="1464" operator="containsText" text="BAJA">
      <formula>NOT(ISERROR(SEARCH("BAJA",AR4)))</formula>
    </cfRule>
    <cfRule type="containsText" dxfId="1567" priority="1465" operator="containsText" text="MEDIA">
      <formula>NOT(ISERROR(SEARCH("MEDIA",AR4)))</formula>
    </cfRule>
    <cfRule type="containsText" dxfId="1566" priority="1466" operator="containsText" text="ALTA">
      <formula>NOT(ISERROR(SEARCH("ALTA",AR4)))</formula>
    </cfRule>
  </conditionalFormatting>
  <conditionalFormatting sqref="AU4">
    <cfRule type="containsText" dxfId="1565" priority="1339" operator="containsText" text="BAJA">
      <formula>NOT(ISERROR(SEARCH("BAJA",AU4)))</formula>
    </cfRule>
    <cfRule type="containsText" dxfId="1564" priority="1340" operator="containsText" text="MEDIA">
      <formula>NOT(ISERROR(SEARCH("MEDIA",AU4)))</formula>
    </cfRule>
    <cfRule type="containsText" dxfId="1563" priority="1341" operator="containsText" text="ALTA">
      <formula>NOT(ISERROR(SEARCH("ALTA",AU4)))</formula>
    </cfRule>
  </conditionalFormatting>
  <conditionalFormatting sqref="AU5:AU6">
    <cfRule type="containsText" dxfId="1562" priority="1336" operator="containsText" text="BAJA">
      <formula>NOT(ISERROR(SEARCH("BAJA",AU5)))</formula>
    </cfRule>
    <cfRule type="containsText" dxfId="1561" priority="1337" operator="containsText" text="MEDIA">
      <formula>NOT(ISERROR(SEARCH("MEDIA",AU5)))</formula>
    </cfRule>
    <cfRule type="containsText" dxfId="1560" priority="1338" operator="containsText" text="ALTA">
      <formula>NOT(ISERROR(SEARCH("ALTA",AU5)))</formula>
    </cfRule>
  </conditionalFormatting>
  <conditionalFormatting sqref="AV4">
    <cfRule type="cellIs" dxfId="1559" priority="1307" operator="greaterThan">
      <formula>75%</formula>
    </cfRule>
    <cfRule type="cellIs" dxfId="1558" priority="1308" operator="between">
      <formula>51%</formula>
      <formula>75%</formula>
    </cfRule>
    <cfRule type="cellIs" dxfId="1557" priority="1309" operator="between">
      <formula>26%</formula>
      <formula>50%</formula>
    </cfRule>
    <cfRule type="cellIs" dxfId="1556" priority="1310" operator="between">
      <formula>0%</formula>
      <formula>25%</formula>
    </cfRule>
    <cfRule type="containsText" dxfId="1555" priority="1311" operator="containsText" text="BAJA">
      <formula>NOT(ISERROR(SEARCH("BAJA",AV4)))</formula>
    </cfRule>
    <cfRule type="containsText" dxfId="1554" priority="1312" operator="containsText" text="MEDIA">
      <formula>NOT(ISERROR(SEARCH("MEDIA",AV4)))</formula>
    </cfRule>
    <cfRule type="containsText" dxfId="1553" priority="1313" operator="containsText" text="ALTA">
      <formula>NOT(ISERROR(SEARCH("ALTA",AV4)))</formula>
    </cfRule>
  </conditionalFormatting>
  <conditionalFormatting sqref="AV5:AV6">
    <cfRule type="cellIs" dxfId="1552" priority="1300" operator="greaterThan">
      <formula>75%</formula>
    </cfRule>
    <cfRule type="cellIs" dxfId="1551" priority="1301" operator="between">
      <formula>51%</formula>
      <formula>75%</formula>
    </cfRule>
    <cfRule type="cellIs" dxfId="1550" priority="1302" operator="between">
      <formula>26%</formula>
      <formula>50%</formula>
    </cfRule>
    <cfRule type="cellIs" dxfId="1549" priority="1303" operator="between">
      <formula>0%</formula>
      <formula>25%</formula>
    </cfRule>
    <cfRule type="containsText" dxfId="1548" priority="1304" operator="containsText" text="BAJA">
      <formula>NOT(ISERROR(SEARCH("BAJA",AV5)))</formula>
    </cfRule>
    <cfRule type="containsText" dxfId="1547" priority="1305" operator="containsText" text="MEDIA">
      <formula>NOT(ISERROR(SEARCH("MEDIA",AV5)))</formula>
    </cfRule>
    <cfRule type="containsText" dxfId="1546" priority="1306" operator="containsText" text="ALTA">
      <formula>NOT(ISERROR(SEARCH("ALTA",AV5)))</formula>
    </cfRule>
  </conditionalFormatting>
  <conditionalFormatting sqref="AJ7:AK8 AR7">
    <cfRule type="containsText" dxfId="1545" priority="1153" operator="containsText" text="BAJA">
      <formula>NOT(ISERROR(SEARCH("BAJA",AJ7)))</formula>
    </cfRule>
    <cfRule type="containsText" dxfId="1544" priority="1154" operator="containsText" text="MEDIA">
      <formula>NOT(ISERROR(SEARCH("MEDIA",AJ7)))</formula>
    </cfRule>
    <cfRule type="containsText" dxfId="1543" priority="1155" operator="containsText" text="ALTA">
      <formula>NOT(ISERROR(SEARCH("ALTA",AJ7)))</formula>
    </cfRule>
  </conditionalFormatting>
  <conditionalFormatting sqref="AU7">
    <cfRule type="containsText" dxfId="1542" priority="1051" operator="containsText" text="BAJA">
      <formula>NOT(ISERROR(SEARCH("BAJA",AU7)))</formula>
    </cfRule>
    <cfRule type="containsText" dxfId="1541" priority="1052" operator="containsText" text="MEDIA">
      <formula>NOT(ISERROR(SEARCH("MEDIA",AU7)))</formula>
    </cfRule>
    <cfRule type="containsText" dxfId="1540" priority="1053" operator="containsText" text="ALTA">
      <formula>NOT(ISERROR(SEARCH("ALTA",AU7)))</formula>
    </cfRule>
  </conditionalFormatting>
  <conditionalFormatting sqref="AU8">
    <cfRule type="containsText" dxfId="1539" priority="1048" operator="containsText" text="BAJA">
      <formula>NOT(ISERROR(SEARCH("BAJA",AU8)))</formula>
    </cfRule>
    <cfRule type="containsText" dxfId="1538" priority="1049" operator="containsText" text="MEDIA">
      <formula>NOT(ISERROR(SEARCH("MEDIA",AU8)))</formula>
    </cfRule>
    <cfRule type="containsText" dxfId="1537" priority="1050" operator="containsText" text="ALTA">
      <formula>NOT(ISERROR(SEARCH("ALTA",AU8)))</formula>
    </cfRule>
  </conditionalFormatting>
  <conditionalFormatting sqref="AU9">
    <cfRule type="containsText" dxfId="1536" priority="1045" operator="containsText" text="BAJA">
      <formula>NOT(ISERROR(SEARCH("BAJA",AU9)))</formula>
    </cfRule>
    <cfRule type="containsText" dxfId="1535" priority="1046" operator="containsText" text="MEDIA">
      <formula>NOT(ISERROR(SEARCH("MEDIA",AU9)))</formula>
    </cfRule>
    <cfRule type="containsText" dxfId="1534" priority="1047" operator="containsText" text="ALTA">
      <formula>NOT(ISERROR(SEARCH("ALTA",AU9)))</formula>
    </cfRule>
  </conditionalFormatting>
  <conditionalFormatting sqref="AV7">
    <cfRule type="cellIs" dxfId="1533" priority="1025" operator="greaterThan">
      <formula>75%</formula>
    </cfRule>
    <cfRule type="cellIs" dxfId="1532" priority="1026" operator="between">
      <formula>51%</formula>
      <formula>75%</formula>
    </cfRule>
    <cfRule type="cellIs" dxfId="1531" priority="1027" operator="between">
      <formula>26%</formula>
      <formula>50%</formula>
    </cfRule>
    <cfRule type="cellIs" dxfId="1530" priority="1028" operator="between">
      <formula>0%</formula>
      <formula>25%</formula>
    </cfRule>
    <cfRule type="containsText" dxfId="1529" priority="1029" operator="containsText" text="BAJA">
      <formula>NOT(ISERROR(SEARCH("BAJA",AV7)))</formula>
    </cfRule>
    <cfRule type="containsText" dxfId="1528" priority="1030" operator="containsText" text="MEDIA">
      <formula>NOT(ISERROR(SEARCH("MEDIA",AV7)))</formula>
    </cfRule>
    <cfRule type="containsText" dxfId="1527" priority="1031" operator="containsText" text="ALTA">
      <formula>NOT(ISERROR(SEARCH("ALTA",AV7)))</formula>
    </cfRule>
  </conditionalFormatting>
  <conditionalFormatting sqref="AV8">
    <cfRule type="cellIs" dxfId="1526" priority="1018" operator="greaterThan">
      <formula>75%</formula>
    </cfRule>
    <cfRule type="cellIs" dxfId="1525" priority="1019" operator="between">
      <formula>51%</formula>
      <formula>75%</formula>
    </cfRule>
    <cfRule type="cellIs" dxfId="1524" priority="1020" operator="between">
      <formula>26%</formula>
      <formula>50%</formula>
    </cfRule>
    <cfRule type="cellIs" dxfId="1523" priority="1021" operator="between">
      <formula>0%</formula>
      <formula>25%</formula>
    </cfRule>
    <cfRule type="containsText" dxfId="1522" priority="1022" operator="containsText" text="BAJA">
      <formula>NOT(ISERROR(SEARCH("BAJA",AV8)))</formula>
    </cfRule>
    <cfRule type="containsText" dxfId="1521" priority="1023" operator="containsText" text="MEDIA">
      <formula>NOT(ISERROR(SEARCH("MEDIA",AV8)))</formula>
    </cfRule>
    <cfRule type="containsText" dxfId="1520" priority="1024" operator="containsText" text="ALTA">
      <formula>NOT(ISERROR(SEARCH("ALTA",AV8)))</formula>
    </cfRule>
  </conditionalFormatting>
  <conditionalFormatting sqref="AS4">
    <cfRule type="containsText" dxfId="1519" priority="864" operator="containsText" text="BAJA">
      <formula>NOT(ISERROR(SEARCH("BAJA",AS4)))</formula>
    </cfRule>
    <cfRule type="containsText" dxfId="1518" priority="865" operator="containsText" text="MEDIA">
      <formula>NOT(ISERROR(SEARCH("MEDIA",AS4)))</formula>
    </cfRule>
    <cfRule type="containsText" dxfId="1517" priority="866" operator="containsText" text="ALTA">
      <formula>NOT(ISERROR(SEARCH("ALTA",AS4)))</formula>
    </cfRule>
  </conditionalFormatting>
  <conditionalFormatting sqref="AD7">
    <cfRule type="containsText" dxfId="1516" priority="861" operator="containsText" text="BAJA">
      <formula>NOT(ISERROR(SEARCH("BAJA",AD7)))</formula>
    </cfRule>
    <cfRule type="containsText" dxfId="1515" priority="862" operator="containsText" text="MEDIA">
      <formula>NOT(ISERROR(SEARCH("MEDIA",AD7)))</formula>
    </cfRule>
    <cfRule type="containsText" dxfId="1514" priority="863" operator="containsText" text="ALTA">
      <formula>NOT(ISERROR(SEARCH("ALTA",AD7)))</formula>
    </cfRule>
  </conditionalFormatting>
  <conditionalFormatting sqref="AL7">
    <cfRule type="containsText" dxfId="1513" priority="858" operator="containsText" text="BAJA">
      <formula>NOT(ISERROR(SEARCH("BAJA",AL7)))</formula>
    </cfRule>
    <cfRule type="containsText" dxfId="1512" priority="859" operator="containsText" text="MEDIA">
      <formula>NOT(ISERROR(SEARCH("MEDIA",AL7)))</formula>
    </cfRule>
    <cfRule type="containsText" dxfId="1511" priority="860" operator="containsText" text="ALTA">
      <formula>NOT(ISERROR(SEARCH("ALTA",AL7)))</formula>
    </cfRule>
  </conditionalFormatting>
  <conditionalFormatting sqref="AN7">
    <cfRule type="containsText" dxfId="1510" priority="852" operator="containsText" text="BAJA">
      <formula>NOT(ISERROR(SEARCH("BAJA",AN7)))</formula>
    </cfRule>
    <cfRule type="containsText" dxfId="1509" priority="853" operator="containsText" text="MEDIA">
      <formula>NOT(ISERROR(SEARCH("MEDIA",AN7)))</formula>
    </cfRule>
    <cfRule type="containsText" dxfId="1508" priority="854" operator="containsText" text="ALTA">
      <formula>NOT(ISERROR(SEARCH("ALTA",AN7)))</formula>
    </cfRule>
  </conditionalFormatting>
  <conditionalFormatting sqref="AN8">
    <cfRule type="containsText" dxfId="1507" priority="849" operator="containsText" text="BAJA">
      <formula>NOT(ISERROR(SEARCH("BAJA",AN8)))</formula>
    </cfRule>
    <cfRule type="containsText" dxfId="1506" priority="850" operator="containsText" text="MEDIA">
      <formula>NOT(ISERROR(SEARCH("MEDIA",AN8)))</formula>
    </cfRule>
    <cfRule type="containsText" dxfId="1505" priority="851" operator="containsText" text="ALTA">
      <formula>NOT(ISERROR(SEARCH("ALTA",AN8)))</formula>
    </cfRule>
  </conditionalFormatting>
  <conditionalFormatting sqref="AS7:AS8">
    <cfRule type="containsText" dxfId="1504" priority="843" operator="containsText" text="BAJA">
      <formula>NOT(ISERROR(SEARCH("BAJA",AS7)))</formula>
    </cfRule>
    <cfRule type="containsText" dxfId="1503" priority="844" operator="containsText" text="MEDIA">
      <formula>NOT(ISERROR(SEARCH("MEDIA",AS7)))</formula>
    </cfRule>
    <cfRule type="containsText" dxfId="1502" priority="845" operator="containsText" text="ALTA">
      <formula>NOT(ISERROR(SEARCH("ALTA",AS7)))</formula>
    </cfRule>
  </conditionalFormatting>
  <conditionalFormatting sqref="AS8">
    <cfRule type="containsText" dxfId="1501" priority="840" operator="containsText" text="BAJA">
      <formula>NOT(ISERROR(SEARCH("BAJA",AS8)))</formula>
    </cfRule>
    <cfRule type="containsText" dxfId="1500" priority="841" operator="containsText" text="MEDIA">
      <formula>NOT(ISERROR(SEARCH("MEDIA",AS8)))</formula>
    </cfRule>
    <cfRule type="containsText" dxfId="1499" priority="842" operator="containsText" text="ALTA">
      <formula>NOT(ISERROR(SEARCH("ALTA",AS8)))</formula>
    </cfRule>
  </conditionalFormatting>
  <conditionalFormatting sqref="AS7">
    <cfRule type="containsText" dxfId="1498" priority="837" operator="containsText" text="BAJA">
      <formula>NOT(ISERROR(SEARCH("BAJA",AS7)))</formula>
    </cfRule>
    <cfRule type="containsText" dxfId="1497" priority="838" operator="containsText" text="MEDIA">
      <formula>NOT(ISERROR(SEARCH("MEDIA",AS7)))</formula>
    </cfRule>
    <cfRule type="containsText" dxfId="1496" priority="839" operator="containsText" text="ALTA">
      <formula>NOT(ISERROR(SEARCH("ALTA",AS7)))</formula>
    </cfRule>
  </conditionalFormatting>
  <conditionalFormatting sqref="AS8">
    <cfRule type="containsText" dxfId="1495" priority="834" operator="containsText" text="BAJA">
      <formula>NOT(ISERROR(SEARCH("BAJA",AS8)))</formula>
    </cfRule>
    <cfRule type="containsText" dxfId="1494" priority="835" operator="containsText" text="MEDIA">
      <formula>NOT(ISERROR(SEARCH("MEDIA",AS8)))</formula>
    </cfRule>
    <cfRule type="containsText" dxfId="1493" priority="836" operator="containsText" text="ALTA">
      <formula>NOT(ISERROR(SEARCH("ALTA",AS8)))</formula>
    </cfRule>
  </conditionalFormatting>
  <conditionalFormatting sqref="AP7">
    <cfRule type="containsText" dxfId="1492" priority="831" operator="containsText" text="BAJA">
      <formula>NOT(ISERROR(SEARCH("BAJA",AP7)))</formula>
    </cfRule>
    <cfRule type="containsText" dxfId="1491" priority="832" operator="containsText" text="MEDIA">
      <formula>NOT(ISERROR(SEARCH("MEDIA",AP7)))</formula>
    </cfRule>
    <cfRule type="containsText" dxfId="1490" priority="833" operator="containsText" text="ALTA">
      <formula>NOT(ISERROR(SEARCH("ALTA",AP7)))</formula>
    </cfRule>
  </conditionalFormatting>
  <conditionalFormatting sqref="AP8">
    <cfRule type="containsText" dxfId="1489" priority="828" operator="containsText" text="BAJA">
      <formula>NOT(ISERROR(SEARCH("BAJA",AP8)))</formula>
    </cfRule>
    <cfRule type="containsText" dxfId="1488" priority="829" operator="containsText" text="MEDIA">
      <formula>NOT(ISERROR(SEARCH("MEDIA",AP8)))</formula>
    </cfRule>
    <cfRule type="containsText" dxfId="1487" priority="830" operator="containsText" text="ALTA">
      <formula>NOT(ISERROR(SEARCH("ALTA",AP8)))</formula>
    </cfRule>
  </conditionalFormatting>
  <conditionalFormatting sqref="AQ7">
    <cfRule type="containsText" dxfId="1486" priority="825" operator="containsText" text="BAJA">
      <formula>NOT(ISERROR(SEARCH("BAJA",AQ7)))</formula>
    </cfRule>
    <cfRule type="containsText" dxfId="1485" priority="826" operator="containsText" text="MEDIA">
      <formula>NOT(ISERROR(SEARCH("MEDIA",AQ7)))</formula>
    </cfRule>
    <cfRule type="containsText" dxfId="1484" priority="827" operator="containsText" text="ALTA">
      <formula>NOT(ISERROR(SEARCH("ALTA",AQ7)))</formula>
    </cfRule>
  </conditionalFormatting>
  <conditionalFormatting sqref="AV9">
    <cfRule type="cellIs" dxfId="1483" priority="643" operator="greaterThan">
      <formula>75%</formula>
    </cfRule>
    <cfRule type="cellIs" dxfId="1482" priority="644" operator="between">
      <formula>51%</formula>
      <formula>75%</formula>
    </cfRule>
    <cfRule type="cellIs" dxfId="1481" priority="645" operator="between">
      <formula>26%</formula>
      <formula>50%</formula>
    </cfRule>
    <cfRule type="cellIs" dxfId="1480" priority="646" operator="between">
      <formula>0%</formula>
      <formula>25%</formula>
    </cfRule>
    <cfRule type="containsText" dxfId="1479" priority="647" operator="containsText" text="BAJA">
      <formula>NOT(ISERROR(SEARCH("BAJA",AV9)))</formula>
    </cfRule>
    <cfRule type="containsText" dxfId="1478" priority="648" operator="containsText" text="MEDIA">
      <formula>NOT(ISERROR(SEARCH("MEDIA",AV9)))</formula>
    </cfRule>
    <cfRule type="containsText" dxfId="1477" priority="649" operator="containsText" text="ALTA">
      <formula>NOT(ISERROR(SEARCH("ALTA",AV9)))</formula>
    </cfRule>
  </conditionalFormatting>
  <conditionalFormatting sqref="AN9">
    <cfRule type="containsText" dxfId="1476" priority="532" operator="containsText" text="BAJA">
      <formula>NOT(ISERROR(SEARCH("BAJA",AN9)))</formula>
    </cfRule>
    <cfRule type="containsText" dxfId="1475" priority="533" operator="containsText" text="MEDIA">
      <formula>NOT(ISERROR(SEARCH("MEDIA",AN9)))</formula>
    </cfRule>
    <cfRule type="containsText" dxfId="1474" priority="534" operator="containsText" text="ALTA">
      <formula>NOT(ISERROR(SEARCH("ALTA",AN9)))</formula>
    </cfRule>
  </conditionalFormatting>
  <conditionalFormatting sqref="AL8">
    <cfRule type="containsText" dxfId="1473" priority="526" operator="containsText" text="BAJA">
      <formula>NOT(ISERROR(SEARCH("BAJA",AL8)))</formula>
    </cfRule>
    <cfRule type="containsText" dxfId="1472" priority="527" operator="containsText" text="MEDIA">
      <formula>NOT(ISERROR(SEARCH("MEDIA",AL8)))</formula>
    </cfRule>
    <cfRule type="containsText" dxfId="1471" priority="528" operator="containsText" text="ALTA">
      <formula>NOT(ISERROR(SEARCH("ALTA",AL8)))</formula>
    </cfRule>
  </conditionalFormatting>
  <conditionalFormatting sqref="AS5">
    <cfRule type="containsText" dxfId="1470" priority="523" operator="containsText" text="BAJA">
      <formula>NOT(ISERROR(SEARCH("BAJA",AS5)))</formula>
    </cfRule>
    <cfRule type="containsText" dxfId="1469" priority="524" operator="containsText" text="MEDIA">
      <formula>NOT(ISERROR(SEARCH("MEDIA",AS5)))</formula>
    </cfRule>
    <cfRule type="containsText" dxfId="1468" priority="525" operator="containsText" text="ALTA">
      <formula>NOT(ISERROR(SEARCH("ALTA",AS5)))</formula>
    </cfRule>
  </conditionalFormatting>
  <conditionalFormatting sqref="AS9">
    <cfRule type="containsText" dxfId="1467" priority="520" operator="containsText" text="BAJA">
      <formula>NOT(ISERROR(SEARCH("BAJA",AS9)))</formula>
    </cfRule>
    <cfRule type="containsText" dxfId="1466" priority="521" operator="containsText" text="MEDIA">
      <formula>NOT(ISERROR(SEARCH("MEDIA",AS9)))</formula>
    </cfRule>
    <cfRule type="containsText" dxfId="1465" priority="522" operator="containsText" text="ALTA">
      <formula>NOT(ISERROR(SEARCH("ALTA",AS9)))</formula>
    </cfRule>
  </conditionalFormatting>
  <conditionalFormatting sqref="AS9">
    <cfRule type="containsText" dxfId="1464" priority="517" operator="containsText" text="BAJA">
      <formula>NOT(ISERROR(SEARCH("BAJA",AS9)))</formula>
    </cfRule>
    <cfRule type="containsText" dxfId="1463" priority="518" operator="containsText" text="MEDIA">
      <formula>NOT(ISERROR(SEARCH("MEDIA",AS9)))</formula>
    </cfRule>
    <cfRule type="containsText" dxfId="1462" priority="519" operator="containsText" text="ALTA">
      <formula>NOT(ISERROR(SEARCH("ALTA",AS9)))</formula>
    </cfRule>
  </conditionalFormatting>
  <conditionalFormatting sqref="AS9">
    <cfRule type="containsText" dxfId="1461" priority="514" operator="containsText" text="BAJA">
      <formula>NOT(ISERROR(SEARCH("BAJA",AS9)))</formula>
    </cfRule>
    <cfRule type="containsText" dxfId="1460" priority="515" operator="containsText" text="MEDIA">
      <formula>NOT(ISERROR(SEARCH("MEDIA",AS9)))</formula>
    </cfRule>
    <cfRule type="containsText" dxfId="1459" priority="516" operator="containsText" text="ALTA">
      <formula>NOT(ISERROR(SEARCH("ALTA",AS9)))</formula>
    </cfRule>
  </conditionalFormatting>
  <conditionalFormatting sqref="AJ10:AK11 AR10">
    <cfRule type="containsText" dxfId="1458" priority="511" operator="containsText" text="BAJA">
      <formula>NOT(ISERROR(SEARCH("BAJA",AJ10)))</formula>
    </cfRule>
    <cfRule type="containsText" dxfId="1457" priority="512" operator="containsText" text="MEDIA">
      <formula>NOT(ISERROR(SEARCH("MEDIA",AJ10)))</formula>
    </cfRule>
    <cfRule type="containsText" dxfId="1456" priority="513" operator="containsText" text="ALTA">
      <formula>NOT(ISERROR(SEARCH("ALTA",AJ10)))</formula>
    </cfRule>
  </conditionalFormatting>
  <conditionalFormatting sqref="AU10">
    <cfRule type="containsText" dxfId="1455" priority="409" operator="containsText" text="BAJA">
      <formula>NOT(ISERROR(SEARCH("BAJA",AU10)))</formula>
    </cfRule>
    <cfRule type="containsText" dxfId="1454" priority="410" operator="containsText" text="MEDIA">
      <formula>NOT(ISERROR(SEARCH("MEDIA",AU10)))</formula>
    </cfRule>
    <cfRule type="containsText" dxfId="1453" priority="411" operator="containsText" text="ALTA">
      <formula>NOT(ISERROR(SEARCH("ALTA",AU10)))</formula>
    </cfRule>
  </conditionalFormatting>
  <conditionalFormatting sqref="AU11">
    <cfRule type="containsText" dxfId="1452" priority="406" operator="containsText" text="BAJA">
      <formula>NOT(ISERROR(SEARCH("BAJA",AU11)))</formula>
    </cfRule>
    <cfRule type="containsText" dxfId="1451" priority="407" operator="containsText" text="MEDIA">
      <formula>NOT(ISERROR(SEARCH("MEDIA",AU11)))</formula>
    </cfRule>
    <cfRule type="containsText" dxfId="1450" priority="408" operator="containsText" text="ALTA">
      <formula>NOT(ISERROR(SEARCH("ALTA",AU11)))</formula>
    </cfRule>
  </conditionalFormatting>
  <conditionalFormatting sqref="AU12">
    <cfRule type="containsText" dxfId="1449" priority="403" operator="containsText" text="BAJA">
      <formula>NOT(ISERROR(SEARCH("BAJA",AU12)))</formula>
    </cfRule>
    <cfRule type="containsText" dxfId="1448" priority="404" operator="containsText" text="MEDIA">
      <formula>NOT(ISERROR(SEARCH("MEDIA",AU12)))</formula>
    </cfRule>
    <cfRule type="containsText" dxfId="1447" priority="405" operator="containsText" text="ALTA">
      <formula>NOT(ISERROR(SEARCH("ALTA",AU12)))</formula>
    </cfRule>
  </conditionalFormatting>
  <conditionalFormatting sqref="AV10">
    <cfRule type="cellIs" dxfId="1446" priority="383" operator="greaterThan">
      <formula>75%</formula>
    </cfRule>
    <cfRule type="cellIs" dxfId="1445" priority="384" operator="between">
      <formula>51%</formula>
      <formula>75%</formula>
    </cfRule>
    <cfRule type="cellIs" dxfId="1444" priority="385" operator="between">
      <formula>26%</formula>
      <formula>50%</formula>
    </cfRule>
    <cfRule type="cellIs" dxfId="1443" priority="386" operator="between">
      <formula>0%</formula>
      <formula>25%</formula>
    </cfRule>
    <cfRule type="containsText" dxfId="1442" priority="387" operator="containsText" text="BAJA">
      <formula>NOT(ISERROR(SEARCH("BAJA",AV10)))</formula>
    </cfRule>
    <cfRule type="containsText" dxfId="1441" priority="388" operator="containsText" text="MEDIA">
      <formula>NOT(ISERROR(SEARCH("MEDIA",AV10)))</formula>
    </cfRule>
    <cfRule type="containsText" dxfId="1440" priority="389" operator="containsText" text="ALTA">
      <formula>NOT(ISERROR(SEARCH("ALTA",AV10)))</formula>
    </cfRule>
  </conditionalFormatting>
  <conditionalFormatting sqref="AV11">
    <cfRule type="cellIs" dxfId="1439" priority="376" operator="greaterThan">
      <formula>75%</formula>
    </cfRule>
    <cfRule type="cellIs" dxfId="1438" priority="377" operator="between">
      <formula>51%</formula>
      <formula>75%</formula>
    </cfRule>
    <cfRule type="cellIs" dxfId="1437" priority="378" operator="between">
      <formula>26%</formula>
      <formula>50%</formula>
    </cfRule>
    <cfRule type="cellIs" dxfId="1436" priority="379" operator="between">
      <formula>0%</formula>
      <formula>25%</formula>
    </cfRule>
    <cfRule type="containsText" dxfId="1435" priority="380" operator="containsText" text="BAJA">
      <formula>NOT(ISERROR(SEARCH("BAJA",AV11)))</formula>
    </cfRule>
    <cfRule type="containsText" dxfId="1434" priority="381" operator="containsText" text="MEDIA">
      <formula>NOT(ISERROR(SEARCH("MEDIA",AV11)))</formula>
    </cfRule>
    <cfRule type="containsText" dxfId="1433" priority="382" operator="containsText" text="ALTA">
      <formula>NOT(ISERROR(SEARCH("ALTA",AV11)))</formula>
    </cfRule>
  </conditionalFormatting>
  <conditionalFormatting sqref="AD10">
    <cfRule type="containsText" dxfId="1432" priority="373" operator="containsText" text="BAJA">
      <formula>NOT(ISERROR(SEARCH("BAJA",AD10)))</formula>
    </cfRule>
    <cfRule type="containsText" dxfId="1431" priority="374" operator="containsText" text="MEDIA">
      <formula>NOT(ISERROR(SEARCH("MEDIA",AD10)))</formula>
    </cfRule>
    <cfRule type="containsText" dxfId="1430" priority="375" operator="containsText" text="ALTA">
      <formula>NOT(ISERROR(SEARCH("ALTA",AD10)))</formula>
    </cfRule>
  </conditionalFormatting>
  <conditionalFormatting sqref="AL10">
    <cfRule type="containsText" dxfId="1429" priority="370" operator="containsText" text="BAJA">
      <formula>NOT(ISERROR(SEARCH("BAJA",AL10)))</formula>
    </cfRule>
    <cfRule type="containsText" dxfId="1428" priority="371" operator="containsText" text="MEDIA">
      <formula>NOT(ISERROR(SEARCH("MEDIA",AL10)))</formula>
    </cfRule>
    <cfRule type="containsText" dxfId="1427" priority="372" operator="containsText" text="ALTA">
      <formula>NOT(ISERROR(SEARCH("ALTA",AL10)))</formula>
    </cfRule>
  </conditionalFormatting>
  <conditionalFormatting sqref="AN10">
    <cfRule type="containsText" dxfId="1426" priority="367" operator="containsText" text="BAJA">
      <formula>NOT(ISERROR(SEARCH("BAJA",AN10)))</formula>
    </cfRule>
    <cfRule type="containsText" dxfId="1425" priority="368" operator="containsText" text="MEDIA">
      <formula>NOT(ISERROR(SEARCH("MEDIA",AN10)))</formula>
    </cfRule>
    <cfRule type="containsText" dxfId="1424" priority="369" operator="containsText" text="ALTA">
      <formula>NOT(ISERROR(SEARCH("ALTA",AN10)))</formula>
    </cfRule>
  </conditionalFormatting>
  <conditionalFormatting sqref="AN11">
    <cfRule type="containsText" dxfId="1423" priority="364" operator="containsText" text="BAJA">
      <formula>NOT(ISERROR(SEARCH("BAJA",AN11)))</formula>
    </cfRule>
    <cfRule type="containsText" dxfId="1422" priority="365" operator="containsText" text="MEDIA">
      <formula>NOT(ISERROR(SEARCH("MEDIA",AN11)))</formula>
    </cfRule>
    <cfRule type="containsText" dxfId="1421" priority="366" operator="containsText" text="ALTA">
      <formula>NOT(ISERROR(SEARCH("ALTA",AN11)))</formula>
    </cfRule>
  </conditionalFormatting>
  <conditionalFormatting sqref="AS10:AS11">
    <cfRule type="containsText" dxfId="1420" priority="361" operator="containsText" text="BAJA">
      <formula>NOT(ISERROR(SEARCH("BAJA",AS10)))</formula>
    </cfRule>
    <cfRule type="containsText" dxfId="1419" priority="362" operator="containsText" text="MEDIA">
      <formula>NOT(ISERROR(SEARCH("MEDIA",AS10)))</formula>
    </cfRule>
    <cfRule type="containsText" dxfId="1418" priority="363" operator="containsText" text="ALTA">
      <formula>NOT(ISERROR(SEARCH("ALTA",AS10)))</formula>
    </cfRule>
  </conditionalFormatting>
  <conditionalFormatting sqref="AS11">
    <cfRule type="containsText" dxfId="1417" priority="358" operator="containsText" text="BAJA">
      <formula>NOT(ISERROR(SEARCH("BAJA",AS11)))</formula>
    </cfRule>
    <cfRule type="containsText" dxfId="1416" priority="359" operator="containsText" text="MEDIA">
      <formula>NOT(ISERROR(SEARCH("MEDIA",AS11)))</formula>
    </cfRule>
    <cfRule type="containsText" dxfId="1415" priority="360" operator="containsText" text="ALTA">
      <formula>NOT(ISERROR(SEARCH("ALTA",AS11)))</formula>
    </cfRule>
  </conditionalFormatting>
  <conditionalFormatting sqref="AS10">
    <cfRule type="containsText" dxfId="1414" priority="355" operator="containsText" text="BAJA">
      <formula>NOT(ISERROR(SEARCH("BAJA",AS10)))</formula>
    </cfRule>
    <cfRule type="containsText" dxfId="1413" priority="356" operator="containsText" text="MEDIA">
      <formula>NOT(ISERROR(SEARCH("MEDIA",AS10)))</formula>
    </cfRule>
    <cfRule type="containsText" dxfId="1412" priority="357" operator="containsText" text="ALTA">
      <formula>NOT(ISERROR(SEARCH("ALTA",AS10)))</formula>
    </cfRule>
  </conditionalFormatting>
  <conditionalFormatting sqref="AS11">
    <cfRule type="containsText" dxfId="1411" priority="352" operator="containsText" text="BAJA">
      <formula>NOT(ISERROR(SEARCH("BAJA",AS11)))</formula>
    </cfRule>
    <cfRule type="containsText" dxfId="1410" priority="353" operator="containsText" text="MEDIA">
      <formula>NOT(ISERROR(SEARCH("MEDIA",AS11)))</formula>
    </cfRule>
    <cfRule type="containsText" dxfId="1409" priority="354" operator="containsText" text="ALTA">
      <formula>NOT(ISERROR(SEARCH("ALTA",AS11)))</formula>
    </cfRule>
  </conditionalFormatting>
  <conditionalFormatting sqref="AP10">
    <cfRule type="containsText" dxfId="1408" priority="349" operator="containsText" text="BAJA">
      <formula>NOT(ISERROR(SEARCH("BAJA",AP10)))</formula>
    </cfRule>
    <cfRule type="containsText" dxfId="1407" priority="350" operator="containsText" text="MEDIA">
      <formula>NOT(ISERROR(SEARCH("MEDIA",AP10)))</formula>
    </cfRule>
    <cfRule type="containsText" dxfId="1406" priority="351" operator="containsText" text="ALTA">
      <formula>NOT(ISERROR(SEARCH("ALTA",AP10)))</formula>
    </cfRule>
  </conditionalFormatting>
  <conditionalFormatting sqref="AP11">
    <cfRule type="containsText" dxfId="1405" priority="346" operator="containsText" text="BAJA">
      <formula>NOT(ISERROR(SEARCH("BAJA",AP11)))</formula>
    </cfRule>
    <cfRule type="containsText" dxfId="1404" priority="347" operator="containsText" text="MEDIA">
      <formula>NOT(ISERROR(SEARCH("MEDIA",AP11)))</formula>
    </cfRule>
    <cfRule type="containsText" dxfId="1403" priority="348" operator="containsText" text="ALTA">
      <formula>NOT(ISERROR(SEARCH("ALTA",AP11)))</formula>
    </cfRule>
  </conditionalFormatting>
  <conditionalFormatting sqref="AQ10">
    <cfRule type="containsText" dxfId="1402" priority="343" operator="containsText" text="BAJA">
      <formula>NOT(ISERROR(SEARCH("BAJA",AQ10)))</formula>
    </cfRule>
    <cfRule type="containsText" dxfId="1401" priority="344" operator="containsText" text="MEDIA">
      <formula>NOT(ISERROR(SEARCH("MEDIA",AQ10)))</formula>
    </cfRule>
    <cfRule type="containsText" dxfId="1400" priority="345" operator="containsText" text="ALTA">
      <formula>NOT(ISERROR(SEARCH("ALTA",AQ10)))</formula>
    </cfRule>
  </conditionalFormatting>
  <conditionalFormatting sqref="AV12">
    <cfRule type="cellIs" dxfId="1399" priority="336" operator="greaterThan">
      <formula>75%</formula>
    </cfRule>
    <cfRule type="cellIs" dxfId="1398" priority="337" operator="between">
      <formula>51%</formula>
      <formula>75%</formula>
    </cfRule>
    <cfRule type="cellIs" dxfId="1397" priority="338" operator="between">
      <formula>26%</formula>
      <formula>50%</formula>
    </cfRule>
    <cfRule type="cellIs" dxfId="1396" priority="339" operator="between">
      <formula>0%</formula>
      <formula>25%</formula>
    </cfRule>
    <cfRule type="containsText" dxfId="1395" priority="340" operator="containsText" text="BAJA">
      <formula>NOT(ISERROR(SEARCH("BAJA",AV12)))</formula>
    </cfRule>
    <cfRule type="containsText" dxfId="1394" priority="341" operator="containsText" text="MEDIA">
      <formula>NOT(ISERROR(SEARCH("MEDIA",AV12)))</formula>
    </cfRule>
    <cfRule type="containsText" dxfId="1393" priority="342" operator="containsText" text="ALTA">
      <formula>NOT(ISERROR(SEARCH("ALTA",AV12)))</formula>
    </cfRule>
  </conditionalFormatting>
  <conditionalFormatting sqref="AN12">
    <cfRule type="containsText" dxfId="1392" priority="279" operator="containsText" text="BAJA">
      <formula>NOT(ISERROR(SEARCH("BAJA",AN12)))</formula>
    </cfRule>
    <cfRule type="containsText" dxfId="1391" priority="280" operator="containsText" text="MEDIA">
      <formula>NOT(ISERROR(SEARCH("MEDIA",AN12)))</formula>
    </cfRule>
    <cfRule type="containsText" dxfId="1390" priority="281" operator="containsText" text="ALTA">
      <formula>NOT(ISERROR(SEARCH("ALTA",AN12)))</formula>
    </cfRule>
  </conditionalFormatting>
  <conditionalFormatting sqref="AL11">
    <cfRule type="containsText" dxfId="1389" priority="276" operator="containsText" text="BAJA">
      <formula>NOT(ISERROR(SEARCH("BAJA",AL11)))</formula>
    </cfRule>
    <cfRule type="containsText" dxfId="1388" priority="277" operator="containsText" text="MEDIA">
      <formula>NOT(ISERROR(SEARCH("MEDIA",AL11)))</formula>
    </cfRule>
    <cfRule type="containsText" dxfId="1387" priority="278" operator="containsText" text="ALTA">
      <formula>NOT(ISERROR(SEARCH("ALTA",AL11)))</formula>
    </cfRule>
  </conditionalFormatting>
  <conditionalFormatting sqref="AS12">
    <cfRule type="containsText" dxfId="1386" priority="273" operator="containsText" text="BAJA">
      <formula>NOT(ISERROR(SEARCH("BAJA",AS12)))</formula>
    </cfRule>
    <cfRule type="containsText" dxfId="1385" priority="274" operator="containsText" text="MEDIA">
      <formula>NOT(ISERROR(SEARCH("MEDIA",AS12)))</formula>
    </cfRule>
    <cfRule type="containsText" dxfId="1384" priority="275" operator="containsText" text="ALTA">
      <formula>NOT(ISERROR(SEARCH("ALTA",AS12)))</formula>
    </cfRule>
  </conditionalFormatting>
  <conditionalFormatting sqref="AS12">
    <cfRule type="containsText" dxfId="1383" priority="270" operator="containsText" text="BAJA">
      <formula>NOT(ISERROR(SEARCH("BAJA",AS12)))</formula>
    </cfRule>
    <cfRule type="containsText" dxfId="1382" priority="271" operator="containsText" text="MEDIA">
      <formula>NOT(ISERROR(SEARCH("MEDIA",AS12)))</formula>
    </cfRule>
    <cfRule type="containsText" dxfId="1381" priority="272" operator="containsText" text="ALTA">
      <formula>NOT(ISERROR(SEARCH("ALTA",AS12)))</formula>
    </cfRule>
  </conditionalFormatting>
  <conditionalFormatting sqref="AS12">
    <cfRule type="containsText" dxfId="1380" priority="267" operator="containsText" text="BAJA">
      <formula>NOT(ISERROR(SEARCH("BAJA",AS12)))</formula>
    </cfRule>
    <cfRule type="containsText" dxfId="1379" priority="268" operator="containsText" text="MEDIA">
      <formula>NOT(ISERROR(SEARCH("MEDIA",AS12)))</formula>
    </cfRule>
    <cfRule type="containsText" dxfId="1378" priority="269" operator="containsText" text="ALTA">
      <formula>NOT(ISERROR(SEARCH("ALTA",AS12)))</formula>
    </cfRule>
  </conditionalFormatting>
  <conditionalFormatting sqref="AS13:AS14 AY13:AZ14 AN13:AQ13 AO14:AQ14">
    <cfRule type="containsText" dxfId="1377" priority="62" operator="containsText" text="BAJA">
      <formula>NOT(ISERROR(SEARCH("BAJA",AN13)))</formula>
    </cfRule>
    <cfRule type="containsText" dxfId="1376" priority="63" operator="containsText" text="MEDIA">
      <formula>NOT(ISERROR(SEARCH("MEDIA",AN13)))</formula>
    </cfRule>
    <cfRule type="containsText" dxfId="1375" priority="64" operator="containsText" text="ALTA">
      <formula>NOT(ISERROR(SEARCH("ALTA",AN13)))</formula>
    </cfRule>
  </conditionalFormatting>
  <conditionalFormatting sqref="AV13">
    <cfRule type="cellIs" dxfId="1374" priority="42" operator="greaterThan">
      <formula>75%</formula>
    </cfRule>
    <cfRule type="cellIs" dxfId="1373" priority="43" operator="between">
      <formula>51%</formula>
      <formula>75%</formula>
    </cfRule>
    <cfRule type="cellIs" dxfId="1372" priority="44" operator="between">
      <formula>26%</formula>
      <formula>50%</formula>
    </cfRule>
    <cfRule type="cellIs" dxfId="1371" priority="45" operator="between">
      <formula>0%</formula>
      <formula>25%</formula>
    </cfRule>
    <cfRule type="containsText" dxfId="1370" priority="46" operator="containsText" text="BAJA">
      <formula>NOT(ISERROR(SEARCH("BAJA",AV13)))</formula>
    </cfRule>
    <cfRule type="containsText" dxfId="1369" priority="47" operator="containsText" text="MEDIA">
      <formula>NOT(ISERROR(SEARCH("MEDIA",AV13)))</formula>
    </cfRule>
    <cfRule type="containsText" dxfId="1368" priority="48" operator="containsText" text="ALTA">
      <formula>NOT(ISERROR(SEARCH("ALTA",AV13)))</formula>
    </cfRule>
  </conditionalFormatting>
  <conditionalFormatting sqref="AV14">
    <cfRule type="cellIs" dxfId="1367" priority="35" operator="greaterThan">
      <formula>75%</formula>
    </cfRule>
    <cfRule type="cellIs" dxfId="1366" priority="36" operator="between">
      <formula>51%</formula>
      <formula>75%</formula>
    </cfRule>
    <cfRule type="cellIs" dxfId="1365" priority="37" operator="between">
      <formula>26%</formula>
      <formula>50%</formula>
    </cfRule>
    <cfRule type="cellIs" dxfId="1364" priority="38" operator="between">
      <formula>0%</formula>
      <formula>25%</formula>
    </cfRule>
    <cfRule type="containsText" dxfId="1363" priority="39" operator="containsText" text="BAJA">
      <formula>NOT(ISERROR(SEARCH("BAJA",AV14)))</formula>
    </cfRule>
    <cfRule type="containsText" dxfId="1362" priority="40" operator="containsText" text="MEDIA">
      <formula>NOT(ISERROR(SEARCH("MEDIA",AV14)))</formula>
    </cfRule>
    <cfRule type="containsText" dxfId="1361" priority="41" operator="containsText" text="ALTA">
      <formula>NOT(ISERROR(SEARCH("ALTA",AV14)))</formula>
    </cfRule>
  </conditionalFormatting>
  <conditionalFormatting sqref="AU13">
    <cfRule type="containsText" dxfId="1360" priority="25" operator="containsText" text="BAJA">
      <formula>NOT(ISERROR(SEARCH("BAJA",AU13)))</formula>
    </cfRule>
    <cfRule type="containsText" dxfId="1359" priority="26" operator="containsText" text="MEDIA">
      <formula>NOT(ISERROR(SEARCH("MEDIA",AU13)))</formula>
    </cfRule>
    <cfRule type="containsText" dxfId="1358" priority="27" operator="containsText" text="ALTA">
      <formula>NOT(ISERROR(SEARCH("ALTA",AU13)))</formula>
    </cfRule>
  </conditionalFormatting>
  <conditionalFormatting sqref="AU14">
    <cfRule type="containsText" dxfId="1357" priority="22" operator="containsText" text="BAJA">
      <formula>NOT(ISERROR(SEARCH("BAJA",AU14)))</formula>
    </cfRule>
    <cfRule type="containsText" dxfId="1356" priority="23" operator="containsText" text="MEDIA">
      <formula>NOT(ISERROR(SEARCH("MEDIA",AU14)))</formula>
    </cfRule>
    <cfRule type="containsText" dxfId="1355" priority="24" operator="containsText" text="ALTA">
      <formula>NOT(ISERROR(SEARCH("ALTA",AU14)))</formula>
    </cfRule>
  </conditionalFormatting>
  <conditionalFormatting sqref="AN14">
    <cfRule type="containsText" dxfId="1354" priority="1" operator="containsText" text="BAJA">
      <formula>NOT(ISERROR(SEARCH("BAJA",AN14)))</formula>
    </cfRule>
    <cfRule type="containsText" dxfId="1353" priority="2" operator="containsText" text="MEDIA">
      <formula>NOT(ISERROR(SEARCH("MEDIA",AN14)))</formula>
    </cfRule>
    <cfRule type="containsText" dxfId="1352" priority="3" operator="containsText" text="ALTA">
      <formula>NOT(ISERROR(SEARCH("ALTA",AN14)))</formula>
    </cfRule>
  </conditionalFormatting>
  <dataValidations count="5">
    <dataValidation type="list" allowBlank="1" showInputMessage="1" showErrorMessage="1" sqref="A4 AK4:AK8 A7:A14 AK10:AK11" xr:uid="{00000000-0002-0000-0C00-000000000000}">
      <formula1>"SI,NO"</formula1>
    </dataValidation>
    <dataValidation type="list" allowBlank="1" showInputMessage="1" showErrorMessage="1" sqref="AR4:AR8 AR10:AR11" xr:uid="{00000000-0002-0000-0C00-000001000000}">
      <formula1>"Asignado,No Asignado"</formula1>
    </dataValidation>
    <dataValidation type="list" allowBlank="1" showInputMessage="1" showErrorMessage="1" sqref="AT4:AT8 AT10:AT11" xr:uid="{00000000-0002-0000-0C00-000002000000}">
      <formula1>"Adecuado,Inadecuado"</formula1>
    </dataValidation>
    <dataValidation type="list" allowBlank="1" showInputMessage="1" showErrorMessage="1" sqref="AJ4:AJ8 AJ10:AJ11" xr:uid="{00000000-0002-0000-0C00-000003000000}">
      <formula1>"Confiable,No confiable"</formula1>
    </dataValidation>
    <dataValidation type="list" allowBlank="1" showInputMessage="1" showErrorMessage="1" sqref="AG4:AG14" xr:uid="{00000000-0002-0000-0C00-000004000000}">
      <formula1>"Manual,Automático"</formula1>
    </dataValidation>
  </dataValidations>
  <hyperlinks>
    <hyperlink ref="BI7" r:id="rId1" xr:uid="{00000000-0004-0000-0C00-000000000000}"/>
    <hyperlink ref="BI8" r:id="rId2" xr:uid="{00000000-0004-0000-0C00-000001000000}"/>
    <hyperlink ref="BI9" r:id="rId3" xr:uid="{00000000-0004-0000-0C00-000002000000}"/>
    <hyperlink ref="BI10" r:id="rId4" xr:uid="{00000000-0004-0000-0C00-000003000000}"/>
    <hyperlink ref="BL7" r:id="rId5" xr:uid="{CA66496A-5A74-43B2-823D-1C4009F8DE48}"/>
    <hyperlink ref="BL8" r:id="rId6" xr:uid="{8CBDE35E-2D18-483F-B52D-B6BD87860FDA}"/>
    <hyperlink ref="BL9" r:id="rId7" xr:uid="{64457E79-E852-4419-9067-83C5766FECE6}"/>
    <hyperlink ref="BL13" r:id="rId8" xr:uid="{FE6151E4-CFB5-4540-B8C8-BE7D97BA7051}"/>
  </hyperlinks>
  <pageMargins left="0.7" right="0.7" top="0.75" bottom="0.75" header="0.3" footer="0.3"/>
  <pageSetup paperSize="9" orientation="portrait" r:id="rId9"/>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C00-000005000000}">
          <x14:formula1>
            <xm:f>Listas!$C$2:$C$8</xm:f>
          </x14:formula1>
          <xm:sqref>E4 E7:E9</xm:sqref>
        </x14:dataValidation>
        <x14:dataValidation type="list" allowBlank="1" showInputMessage="1" showErrorMessage="1" xr:uid="{00000000-0002-0000-0C00-000006000000}">
          <x14:formula1>
            <xm:f>Listas!$J$2:$J$6</xm:f>
          </x14:formula1>
          <xm:sqref>AX4 AX7 AX10 AX13</xm:sqref>
        </x14:dataValidation>
        <x14:dataValidation type="list" allowBlank="1" showInputMessage="1" showErrorMessage="1" xr:uid="{00000000-0002-0000-0C00-000007000000}">
          <x14:formula1>
            <xm:f>Listas!$B$2:$B$7</xm:f>
          </x14:formula1>
          <xm:sqref>D4 D7:D14</xm:sqref>
        </x14:dataValidation>
        <x14:dataValidation type="list" allowBlank="1" showInputMessage="1" showErrorMessage="1" xr:uid="{00000000-0002-0000-0C00-000008000000}">
          <x14:formula1>
            <xm:f>Listas!$G$2:$G$11</xm:f>
          </x14:formula1>
          <xm:sqref>C4:C14</xm:sqref>
        </x14:dataValidation>
        <x14:dataValidation type="list" allowBlank="1" showInputMessage="1" showErrorMessage="1" xr:uid="{00000000-0002-0000-0C00-000009000000}">
          <x14:formula1>
            <xm:f>Listas!$F$2:$F$4</xm:f>
          </x14:formula1>
          <xm:sqref>AE4:AE14</xm:sqref>
        </x14:dataValidation>
        <x14:dataValidation type="list" allowBlank="1" showInputMessage="1" showErrorMessage="1" xr:uid="{00000000-0002-0000-0C00-00000A000000}">
          <x14:formula1>
            <xm:f>Listas!$H$2:$H$3</xm:f>
          </x14:formula1>
          <xm:sqref>AM4:AM14</xm:sqref>
        </x14:dataValidation>
        <x14:dataValidation type="list" allowBlank="1" showInputMessage="1" showErrorMessage="1" xr:uid="{00000000-0002-0000-0C00-00000B000000}">
          <x14:formula1>
            <xm:f>Listas!$I$2:$I$3</xm:f>
          </x14:formula1>
          <xm:sqref>AO4:AO14</xm:sqref>
        </x14:dataValidation>
        <x14:dataValidation type="list" allowBlank="1" showInputMessage="1" showErrorMessage="1" xr:uid="{00000000-0002-0000-0C00-00000C000000}">
          <x14:formula1>
            <xm:f>Listas!$P$2:$P$7</xm:f>
          </x14:formula1>
          <xm:sqref>Q4 Q7 Q10 Q13</xm:sqref>
        </x14:dataValidation>
        <x14:dataValidation type="list" allowBlank="1" showInputMessage="1" showErrorMessage="1" xr:uid="{00000000-0002-0000-0C00-00000D000000}">
          <x14:formula1>
            <xm:f>Listas!$O$2:$O$7</xm:f>
          </x14:formula1>
          <xm:sqref>O4 O7 O10 O13</xm:sqref>
        </x14:dataValidation>
        <x14:dataValidation type="list" allowBlank="1" showInputMessage="1" showErrorMessage="1" xr:uid="{00000000-0002-0000-0C00-00000E000000}">
          <x14:formula1>
            <xm:f>Listas!$N$2:$N$7</xm:f>
          </x14:formula1>
          <xm:sqref>M4 M7 M10 M13</xm:sqref>
        </x14:dataValidation>
        <x14:dataValidation type="list" allowBlank="1" showInputMessage="1" showErrorMessage="1" xr:uid="{00000000-0002-0000-0C00-00000F000000}">
          <x14:formula1>
            <xm:f>Listas!$Q$2:$Q$8</xm:f>
          </x14:formula1>
          <xm:sqref>J4 J7 J10 J13</xm:sqref>
        </x14:dataValidation>
        <x14:dataValidation type="list" allowBlank="1" showInputMessage="1" showErrorMessage="1" xr:uid="{00000000-0002-0000-0C00-000010000000}">
          <x14:formula1>
            <xm:f>Listas!$K$2:$K$6</xm:f>
          </x14:formula1>
          <xm:sqref>S4:S14</xm:sqref>
        </x14:dataValidation>
        <x14:dataValidation type="list" allowBlank="1" showInputMessage="1" showErrorMessage="1" xr:uid="{00000000-0002-0000-0C00-000011000000}">
          <x14:formula1>
            <xm:f>Listas!$L$2:$L$5</xm:f>
          </x14:formula1>
          <xm:sqref>T4:T14</xm:sqref>
        </x14:dataValidation>
        <x14:dataValidation type="list" allowBlank="1" showInputMessage="1" showErrorMessage="1" xr:uid="{00000000-0002-0000-0C00-000012000000}">
          <x14:formula1>
            <xm:f>Listas!$C$2:$C$9</xm:f>
          </x14:formula1>
          <xm:sqref>E10:E14</xm:sqref>
        </x14:dataValidation>
        <x14:dataValidation type="list" allowBlank="1" showInputMessage="1" showErrorMessage="1" xr:uid="{00000000-0002-0000-0C00-000013000000}">
          <x14:formula1>
            <xm:f>Listas!$M$2:$M$15</xm:f>
          </x14:formula1>
          <xm:sqref>B4 B7:B14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U303"/>
  <sheetViews>
    <sheetView topLeftCell="BI1" zoomScale="55" zoomScaleNormal="55" workbookViewId="0">
      <pane ySplit="3" topLeftCell="BJ14" activePane="bottomLeft" state="frozen"/>
      <selection pane="bottomLeft" activeCell="BP13" sqref="BP13"/>
      <selection activeCell="G4" sqref="G4:G13"/>
    </sheetView>
  </sheetViews>
  <sheetFormatPr defaultColWidth="11.42578125" defaultRowHeight="14.4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4.5703125" style="2" customWidth="1"/>
    <col min="9" max="9" width="32.42578125" style="2" customWidth="1"/>
    <col min="10" max="10" width="20.140625" style="2" customWidth="1"/>
    <col min="11" max="11" width="15.28515625" style="2" customWidth="1"/>
    <col min="12" max="12" width="20.28515625" style="2" customWidth="1"/>
    <col min="13" max="13" width="20.5703125" style="2" customWidth="1"/>
    <col min="14" max="14" width="3.42578125" style="2" hidden="1" customWidth="1"/>
    <col min="15" max="15" width="20.140625" style="2" customWidth="1"/>
    <col min="16" max="16" width="3.42578125" style="2" hidden="1" customWidth="1"/>
    <col min="17" max="17" width="25.5703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24.42578125" style="2" customWidth="1"/>
    <col min="29" max="29" width="48.7109375" style="2" customWidth="1"/>
    <col min="30" max="30" width="86.285156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13.7109375" style="2" customWidth="1"/>
    <col min="47" max="47" width="13.7109375" style="2" hidden="1" customWidth="1"/>
    <col min="48" max="48" width="13.7109375" style="25" hidden="1" customWidth="1"/>
    <col min="49" max="49" width="13.7109375" style="2" customWidth="1"/>
    <col min="50" max="50" width="15.28515625" style="2" customWidth="1"/>
    <col min="51" max="51" width="2.28515625" style="5" customWidth="1"/>
    <col min="52" max="52" width="49.28515625" style="5" customWidth="1"/>
    <col min="53" max="53" width="19.42578125" style="4" customWidth="1"/>
    <col min="54" max="55" width="11.5703125" style="3" customWidth="1"/>
    <col min="56" max="56" width="21.85546875" style="2" customWidth="1"/>
    <col min="57" max="57" width="14.85546875" style="1" customWidth="1"/>
    <col min="58" max="58" width="38.85546875" style="1" customWidth="1"/>
    <col min="59" max="59" width="14.85546875" style="1" customWidth="1"/>
    <col min="60" max="60" width="26.7109375" style="1" customWidth="1"/>
    <col min="61" max="61" width="29.42578125" style="1" customWidth="1"/>
    <col min="62" max="62" width="14.85546875" style="1" customWidth="1"/>
    <col min="63" max="63" width="36.140625" style="1" customWidth="1"/>
    <col min="64" max="64" width="29.85546875" style="1" customWidth="1"/>
    <col min="65" max="65" width="11.5703125" style="1"/>
    <col min="66" max="66" width="26.5703125" style="1" customWidth="1"/>
    <col min="67" max="67" width="24.42578125" style="1" customWidth="1"/>
    <col min="68" max="68" width="11.5703125" style="1"/>
    <col min="69" max="69" width="26.5703125" style="1" customWidth="1"/>
    <col min="70" max="70" width="25.28515625" style="1" customWidth="1"/>
    <col min="71" max="71" width="11.5703125" style="1"/>
    <col min="72" max="72" width="27.5703125" style="1" customWidth="1"/>
    <col min="73" max="73" width="25.140625"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18"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9.5"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44.25"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2" t="s">
        <v>181</v>
      </c>
      <c r="Y3" s="245" t="s">
        <v>152</v>
      </c>
      <c r="Z3" s="242" t="s">
        <v>182</v>
      </c>
      <c r="AA3" s="242" t="s">
        <v>152</v>
      </c>
      <c r="AB3" s="242" t="s">
        <v>183</v>
      </c>
      <c r="AC3" s="450"/>
      <c r="AD3" s="450"/>
      <c r="AE3" s="246" t="s">
        <v>5</v>
      </c>
      <c r="AF3" s="247" t="s">
        <v>184</v>
      </c>
      <c r="AG3" s="246" t="s">
        <v>185</v>
      </c>
      <c r="AH3" s="246" t="s">
        <v>184</v>
      </c>
      <c r="AI3" s="450"/>
      <c r="AJ3" s="246" t="s">
        <v>186</v>
      </c>
      <c r="AK3" s="450" t="s">
        <v>187</v>
      </c>
      <c r="AL3" s="450"/>
      <c r="AM3" s="450" t="s">
        <v>7</v>
      </c>
      <c r="AN3" s="450"/>
      <c r="AO3" s="450" t="s">
        <v>8</v>
      </c>
      <c r="AP3" s="450"/>
      <c r="AQ3" s="246" t="s">
        <v>188</v>
      </c>
      <c r="AR3" s="450" t="s">
        <v>128</v>
      </c>
      <c r="AS3" s="450"/>
      <c r="AT3" s="246" t="s">
        <v>189</v>
      </c>
      <c r="AU3" s="431"/>
      <c r="AV3" s="431"/>
      <c r="AW3" s="431"/>
      <c r="AX3" s="433"/>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82.25" customHeight="1">
      <c r="A4" s="425" t="s">
        <v>241</v>
      </c>
      <c r="B4" s="426" t="s">
        <v>91</v>
      </c>
      <c r="C4" s="426" t="s">
        <v>55</v>
      </c>
      <c r="D4" s="426" t="s">
        <v>76</v>
      </c>
      <c r="E4" s="426" t="s">
        <v>77</v>
      </c>
      <c r="F4" s="507" t="s">
        <v>1248</v>
      </c>
      <c r="G4" s="492" t="s">
        <v>1249</v>
      </c>
      <c r="H4" s="426" t="s">
        <v>1250</v>
      </c>
      <c r="I4" s="507" t="s">
        <v>1251</v>
      </c>
      <c r="J4" s="426" t="s">
        <v>86</v>
      </c>
      <c r="K4" s="426">
        <v>0</v>
      </c>
      <c r="L4" s="462">
        <f>IF(J4="Diaria",+(K4/360),IF(J4="Mensual",+(K4/12),IF(J4="Bimestral",+(K4/6),IF(J4="Trimestral",+(K4/4),IF(J4="Semestral",+(K4/2),IF(J4="Anual",+(K4/1),""))))))</f>
        <v>0</v>
      </c>
      <c r="M4" s="426" t="s">
        <v>29</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26" t="s">
        <v>70</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426" t="s">
        <v>70</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61" t="s">
        <v>90</v>
      </c>
      <c r="T4" s="461" t="s">
        <v>43</v>
      </c>
      <c r="U4" s="461">
        <f>+MAX(N4,P4,R4)</f>
        <v>0.2</v>
      </c>
      <c r="V4" s="445" t="str">
        <f>IF(L4&lt;=20%,"Muy baja",IF(L4&lt;=40%,"Baja",IF(L4&lt;=60%,"Media",IF(L4&lt;=80%,"Alta",IF(L4&lt;=100%,"Muy alta",IF(L4&gt;=100%,"Muy alta",""))))))</f>
        <v>Muy baja</v>
      </c>
      <c r="W4" s="585">
        <f>+IFERROR(VLOOKUP(V4,Fórmula!$F$1:$G$6,2,FALSE),"")</f>
        <v>0.2</v>
      </c>
      <c r="X4" s="488" t="s">
        <v>53</v>
      </c>
      <c r="Y4" s="441">
        <f>+IFERROR(VLOOKUP(X4,Fórmula!$H$1:$I$6,2,FALSE),"")</f>
        <v>0.6</v>
      </c>
      <c r="Z4" s="489" t="s">
        <v>53</v>
      </c>
      <c r="AA4" s="441">
        <f>IF(Z4="Bajo",25%,IF(Z4="Moderado",50%,IF(Z4="Alto",75%,IF(Z4="Extremo",100%,""))))</f>
        <v>0.5</v>
      </c>
      <c r="AB4" s="447" t="s">
        <v>1252</v>
      </c>
      <c r="AC4" s="131" t="s">
        <v>1253</v>
      </c>
      <c r="AD4" s="41" t="s">
        <v>1254</v>
      </c>
      <c r="AE4" s="52" t="s">
        <v>54</v>
      </c>
      <c r="AF4" s="32">
        <f t="shared" ref="AF4:AF19" si="0">IF(AE4="Preventivo",25%,IF(AE4="Detectivo",15%,IF(AE4="Correctivo",10%,"")))</f>
        <v>0.25</v>
      </c>
      <c r="AG4" s="92" t="s">
        <v>201</v>
      </c>
      <c r="AH4" s="32">
        <f>IF(AG4="Manual",15%,IF(AG4="Automático",25%,""))</f>
        <v>0.15</v>
      </c>
      <c r="AI4" s="32">
        <f t="shared" ref="AI4:AI19" si="1">+AH4+AF4</f>
        <v>0.4</v>
      </c>
      <c r="AJ4" s="92" t="s">
        <v>202</v>
      </c>
      <c r="AK4" s="89" t="s">
        <v>193</v>
      </c>
      <c r="AL4" s="52" t="s">
        <v>1255</v>
      </c>
      <c r="AM4" s="89" t="s">
        <v>23</v>
      </c>
      <c r="AN4" s="92" t="s">
        <v>1256</v>
      </c>
      <c r="AO4" s="92" t="s">
        <v>24</v>
      </c>
      <c r="AP4" s="92" t="s">
        <v>86</v>
      </c>
      <c r="AQ4" s="92" t="s">
        <v>1257</v>
      </c>
      <c r="AR4" s="92" t="s">
        <v>206</v>
      </c>
      <c r="AS4" s="92" t="s">
        <v>1258</v>
      </c>
      <c r="AT4" s="92" t="s">
        <v>208</v>
      </c>
      <c r="AU4" s="92">
        <f>+AI4*AA4</f>
        <v>0.2</v>
      </c>
      <c r="AV4" s="33">
        <f>+AA4-AU4</f>
        <v>0.3</v>
      </c>
      <c r="AW4" s="489" t="str">
        <f>+IF(C4="Corrupción","Moderado",IF(AV8&lt;=25%,"Bajo",IF(AV8&lt;=50%,"Moderado",IF(AV8&lt;=75%,"Alto",IF(AV8&gt;75%,"Extremo","")))))</f>
        <v>Moderado</v>
      </c>
      <c r="AX4" s="457" t="s">
        <v>56</v>
      </c>
      <c r="AY4" s="266">
        <v>1</v>
      </c>
      <c r="AZ4" s="50" t="s">
        <v>1259</v>
      </c>
      <c r="BA4" s="132" t="s">
        <v>1260</v>
      </c>
      <c r="BB4" s="214">
        <v>44805</v>
      </c>
      <c r="BC4" s="214">
        <v>44926</v>
      </c>
      <c r="BD4" s="209" t="s">
        <v>1261</v>
      </c>
      <c r="BE4" s="136">
        <v>44620</v>
      </c>
      <c r="BF4" s="137"/>
      <c r="BG4" s="35">
        <v>44681</v>
      </c>
      <c r="BH4" s="137"/>
      <c r="BI4" s="137"/>
      <c r="BJ4" s="35">
        <v>44742</v>
      </c>
      <c r="BK4" s="165"/>
      <c r="BL4" s="165"/>
      <c r="BM4" s="35">
        <v>44804</v>
      </c>
      <c r="BN4" s="319" t="s">
        <v>1262</v>
      </c>
      <c r="BO4" s="165"/>
      <c r="BP4" s="35">
        <v>44865</v>
      </c>
      <c r="BQ4" s="165"/>
      <c r="BR4" s="165"/>
      <c r="BS4" s="35">
        <v>44926</v>
      </c>
      <c r="BT4" s="165"/>
      <c r="BU4" s="267"/>
    </row>
    <row r="5" spans="1:73" ht="226.5" customHeight="1">
      <c r="A5" s="425"/>
      <c r="B5" s="426"/>
      <c r="C5" s="426"/>
      <c r="D5" s="426"/>
      <c r="E5" s="426"/>
      <c r="F5" s="507"/>
      <c r="G5" s="492"/>
      <c r="H5" s="426"/>
      <c r="I5" s="507"/>
      <c r="J5" s="426"/>
      <c r="K5" s="426"/>
      <c r="L5" s="462"/>
      <c r="M5" s="426"/>
      <c r="N5" s="426"/>
      <c r="O5" s="426"/>
      <c r="P5" s="426"/>
      <c r="Q5" s="426"/>
      <c r="R5" s="426"/>
      <c r="S5" s="461"/>
      <c r="T5" s="461"/>
      <c r="U5" s="461"/>
      <c r="V5" s="445"/>
      <c r="W5" s="585"/>
      <c r="X5" s="488"/>
      <c r="Y5" s="441"/>
      <c r="Z5" s="489"/>
      <c r="AA5" s="441"/>
      <c r="AB5" s="447"/>
      <c r="AC5" s="130" t="s">
        <v>1263</v>
      </c>
      <c r="AD5" s="41" t="s">
        <v>1264</v>
      </c>
      <c r="AE5" s="52" t="s">
        <v>54</v>
      </c>
      <c r="AF5" s="32">
        <f t="shared" si="0"/>
        <v>0.25</v>
      </c>
      <c r="AG5" s="92" t="s">
        <v>201</v>
      </c>
      <c r="AH5" s="32">
        <f>IF(AG5="Manual",15%,IF(AG5="Automático",25%,""))</f>
        <v>0.15</v>
      </c>
      <c r="AI5" s="32">
        <f t="shared" si="1"/>
        <v>0.4</v>
      </c>
      <c r="AJ5" s="92" t="s">
        <v>202</v>
      </c>
      <c r="AK5" s="89" t="s">
        <v>193</v>
      </c>
      <c r="AL5" s="52" t="s">
        <v>1265</v>
      </c>
      <c r="AM5" s="89" t="s">
        <v>23</v>
      </c>
      <c r="AN5" s="92" t="s">
        <v>1266</v>
      </c>
      <c r="AO5" s="92" t="s">
        <v>24</v>
      </c>
      <c r="AP5" s="92" t="s">
        <v>96</v>
      </c>
      <c r="AQ5" s="92" t="s">
        <v>1267</v>
      </c>
      <c r="AR5" s="92" t="s">
        <v>206</v>
      </c>
      <c r="AS5" s="92" t="s">
        <v>1268</v>
      </c>
      <c r="AT5" s="92" t="s">
        <v>208</v>
      </c>
      <c r="AU5" s="92">
        <f>+AV4*AI5</f>
        <v>0.12</v>
      </c>
      <c r="AV5" s="33">
        <f>+AV4-AU5</f>
        <v>0.18</v>
      </c>
      <c r="AW5" s="489"/>
      <c r="AX5" s="457"/>
      <c r="AY5" s="272">
        <v>2</v>
      </c>
      <c r="AZ5" s="50" t="s">
        <v>1269</v>
      </c>
      <c r="BA5" s="132" t="s">
        <v>642</v>
      </c>
      <c r="BB5" s="214">
        <v>44805</v>
      </c>
      <c r="BC5" s="214">
        <v>44926</v>
      </c>
      <c r="BD5" s="209" t="s">
        <v>1270</v>
      </c>
      <c r="BE5" s="136">
        <v>44620</v>
      </c>
      <c r="BF5" s="137"/>
      <c r="BG5" s="35">
        <v>44681</v>
      </c>
      <c r="BH5" s="137"/>
      <c r="BI5" s="137"/>
      <c r="BJ5" s="35">
        <v>44742</v>
      </c>
      <c r="BK5" s="165"/>
      <c r="BL5" s="165"/>
      <c r="BM5" s="35">
        <v>44804</v>
      </c>
      <c r="BN5" s="165"/>
      <c r="BO5" s="165"/>
      <c r="BP5" s="35">
        <v>44865</v>
      </c>
      <c r="BQ5" s="165"/>
      <c r="BR5" s="165"/>
      <c r="BS5" s="35">
        <v>44926</v>
      </c>
      <c r="BT5" s="165"/>
      <c r="BU5" s="267"/>
    </row>
    <row r="6" spans="1:73" ht="187.5" customHeight="1">
      <c r="A6" s="425"/>
      <c r="B6" s="426"/>
      <c r="C6" s="426"/>
      <c r="D6" s="426"/>
      <c r="E6" s="426"/>
      <c r="F6" s="507"/>
      <c r="G6" s="492"/>
      <c r="H6" s="426"/>
      <c r="I6" s="507"/>
      <c r="J6" s="426"/>
      <c r="K6" s="426"/>
      <c r="L6" s="462"/>
      <c r="M6" s="426"/>
      <c r="N6" s="426"/>
      <c r="O6" s="426"/>
      <c r="P6" s="426"/>
      <c r="Q6" s="426"/>
      <c r="R6" s="426"/>
      <c r="S6" s="461"/>
      <c r="T6" s="461"/>
      <c r="U6" s="461"/>
      <c r="V6" s="445"/>
      <c r="W6" s="585"/>
      <c r="X6" s="488"/>
      <c r="Y6" s="441"/>
      <c r="Z6" s="489"/>
      <c r="AA6" s="441"/>
      <c r="AB6" s="447"/>
      <c r="AC6" s="130" t="s">
        <v>1271</v>
      </c>
      <c r="AD6" s="41" t="s">
        <v>1272</v>
      </c>
      <c r="AE6" s="52" t="s">
        <v>54</v>
      </c>
      <c r="AF6" s="32">
        <f t="shared" si="0"/>
        <v>0.25</v>
      </c>
      <c r="AG6" s="92" t="s">
        <v>201</v>
      </c>
      <c r="AH6" s="32">
        <f>IF(AG6="Manual",15%,IF(AG6="Automático",25%,""))</f>
        <v>0.15</v>
      </c>
      <c r="AI6" s="32">
        <f t="shared" si="1"/>
        <v>0.4</v>
      </c>
      <c r="AJ6" s="92" t="s">
        <v>202</v>
      </c>
      <c r="AK6" s="89" t="s">
        <v>193</v>
      </c>
      <c r="AL6" s="52" t="s">
        <v>1273</v>
      </c>
      <c r="AM6" s="89" t="s">
        <v>23</v>
      </c>
      <c r="AN6" s="92" t="s">
        <v>1274</v>
      </c>
      <c r="AO6" s="92" t="s">
        <v>40</v>
      </c>
      <c r="AP6" s="92" t="s">
        <v>1275</v>
      </c>
      <c r="AQ6" s="92" t="s">
        <v>1276</v>
      </c>
      <c r="AR6" s="92" t="s">
        <v>206</v>
      </c>
      <c r="AS6" s="92" t="s">
        <v>1268</v>
      </c>
      <c r="AT6" s="92" t="s">
        <v>208</v>
      </c>
      <c r="AU6" s="92">
        <f>+AV5*AI6</f>
        <v>7.1999999999999995E-2</v>
      </c>
      <c r="AV6" s="33">
        <f>+AV5-AU6</f>
        <v>0.108</v>
      </c>
      <c r="AW6" s="489"/>
      <c r="AX6" s="457"/>
      <c r="AY6" s="272">
        <v>3</v>
      </c>
      <c r="AZ6" s="34"/>
      <c r="BA6" s="92" t="s">
        <v>1268</v>
      </c>
      <c r="BB6" s="214">
        <v>44562</v>
      </c>
      <c r="BC6" s="214">
        <v>44926</v>
      </c>
      <c r="BD6" s="212"/>
      <c r="BE6" s="136">
        <v>44620</v>
      </c>
      <c r="BF6" s="137"/>
      <c r="BG6" s="35">
        <v>44681</v>
      </c>
      <c r="BH6" s="138"/>
      <c r="BI6" s="138"/>
      <c r="BJ6" s="35">
        <v>44742</v>
      </c>
      <c r="BK6" s="138"/>
      <c r="BL6" s="138"/>
      <c r="BM6" s="35">
        <v>44804</v>
      </c>
      <c r="BN6" s="138"/>
      <c r="BO6" s="138"/>
      <c r="BP6" s="35">
        <v>44865</v>
      </c>
      <c r="BQ6" s="138"/>
      <c r="BR6" s="138"/>
      <c r="BS6" s="35">
        <v>44926</v>
      </c>
      <c r="BT6" s="138"/>
      <c r="BU6" s="267"/>
    </row>
    <row r="7" spans="1:73" ht="242.25" customHeight="1">
      <c r="A7" s="425"/>
      <c r="B7" s="426"/>
      <c r="C7" s="426"/>
      <c r="D7" s="426"/>
      <c r="E7" s="426"/>
      <c r="F7" s="507"/>
      <c r="G7" s="492"/>
      <c r="H7" s="426"/>
      <c r="I7" s="507"/>
      <c r="J7" s="426"/>
      <c r="K7" s="426"/>
      <c r="L7" s="462"/>
      <c r="M7" s="426"/>
      <c r="N7" s="426"/>
      <c r="O7" s="426"/>
      <c r="P7" s="426"/>
      <c r="Q7" s="426"/>
      <c r="R7" s="426"/>
      <c r="S7" s="461"/>
      <c r="T7" s="461"/>
      <c r="U7" s="461"/>
      <c r="V7" s="445"/>
      <c r="W7" s="585"/>
      <c r="X7" s="488"/>
      <c r="Y7" s="441"/>
      <c r="Z7" s="489"/>
      <c r="AA7" s="441"/>
      <c r="AB7" s="447"/>
      <c r="AC7" s="130" t="s">
        <v>1277</v>
      </c>
      <c r="AD7" s="52" t="s">
        <v>1278</v>
      </c>
      <c r="AE7" s="52" t="s">
        <v>54</v>
      </c>
      <c r="AF7" s="32">
        <f t="shared" si="0"/>
        <v>0.25</v>
      </c>
      <c r="AG7" s="92" t="s">
        <v>201</v>
      </c>
      <c r="AH7" s="32">
        <f>IF(AG7="Manual",15%,IF(AG7="Automático",25%,""))</f>
        <v>0.15</v>
      </c>
      <c r="AI7" s="32">
        <f t="shared" si="1"/>
        <v>0.4</v>
      </c>
      <c r="AJ7" s="92" t="s">
        <v>202</v>
      </c>
      <c r="AK7" s="89" t="s">
        <v>193</v>
      </c>
      <c r="AL7" s="52" t="s">
        <v>1279</v>
      </c>
      <c r="AM7" s="89" t="s">
        <v>23</v>
      </c>
      <c r="AN7" s="92" t="s">
        <v>1280</v>
      </c>
      <c r="AO7" s="92" t="s">
        <v>24</v>
      </c>
      <c r="AP7" s="92" t="s">
        <v>640</v>
      </c>
      <c r="AQ7" s="92" t="s">
        <v>1281</v>
      </c>
      <c r="AR7" s="92" t="s">
        <v>206</v>
      </c>
      <c r="AS7" s="92" t="s">
        <v>1282</v>
      </c>
      <c r="AT7" s="92" t="s">
        <v>208</v>
      </c>
      <c r="AU7" s="92">
        <f>+AV6*AI7</f>
        <v>4.3200000000000002E-2</v>
      </c>
      <c r="AV7" s="33">
        <f>+AV6-AU7</f>
        <v>6.4799999999999996E-2</v>
      </c>
      <c r="AW7" s="489"/>
      <c r="AX7" s="457"/>
      <c r="AY7" s="272">
        <v>4</v>
      </c>
      <c r="AZ7" s="34"/>
      <c r="BA7" s="92" t="s">
        <v>1282</v>
      </c>
      <c r="BB7" s="214">
        <v>44562</v>
      </c>
      <c r="BC7" s="214">
        <v>44926</v>
      </c>
      <c r="BD7" s="212"/>
      <c r="BE7" s="136">
        <v>44620</v>
      </c>
      <c r="BF7" s="137"/>
      <c r="BG7" s="35">
        <v>44681</v>
      </c>
      <c r="BH7" s="137"/>
      <c r="BI7" s="137"/>
      <c r="BJ7" s="35">
        <v>44742</v>
      </c>
      <c r="BK7" s="137"/>
      <c r="BL7" s="137"/>
      <c r="BM7" s="35">
        <v>44804</v>
      </c>
      <c r="BN7" s="137"/>
      <c r="BO7" s="137"/>
      <c r="BP7" s="35">
        <v>44865</v>
      </c>
      <c r="BQ7" s="137"/>
      <c r="BR7" s="137"/>
      <c r="BS7" s="35">
        <v>44926</v>
      </c>
      <c r="BT7" s="137"/>
      <c r="BU7" s="267"/>
    </row>
    <row r="8" spans="1:73" ht="178.5" customHeight="1">
      <c r="A8" s="425"/>
      <c r="B8" s="426"/>
      <c r="C8" s="426"/>
      <c r="D8" s="426"/>
      <c r="E8" s="426"/>
      <c r="F8" s="507"/>
      <c r="G8" s="492"/>
      <c r="H8" s="426"/>
      <c r="I8" s="507"/>
      <c r="J8" s="426"/>
      <c r="K8" s="426"/>
      <c r="L8" s="462"/>
      <c r="M8" s="426"/>
      <c r="N8" s="426"/>
      <c r="O8" s="426"/>
      <c r="P8" s="426"/>
      <c r="Q8" s="426"/>
      <c r="R8" s="426"/>
      <c r="S8" s="461"/>
      <c r="T8" s="461"/>
      <c r="U8" s="461"/>
      <c r="V8" s="445"/>
      <c r="W8" s="585"/>
      <c r="X8" s="488"/>
      <c r="Y8" s="441"/>
      <c r="Z8" s="489"/>
      <c r="AA8" s="441"/>
      <c r="AB8" s="447"/>
      <c r="AC8" s="130" t="s">
        <v>1283</v>
      </c>
      <c r="AD8" s="52" t="s">
        <v>1284</v>
      </c>
      <c r="AE8" s="52" t="s">
        <v>54</v>
      </c>
      <c r="AF8" s="32">
        <f t="shared" si="0"/>
        <v>0.25</v>
      </c>
      <c r="AG8" s="92" t="s">
        <v>201</v>
      </c>
      <c r="AH8" s="32">
        <f>IF(AG8="Manual",15%,IF(AG8="Automático",25%,""))</f>
        <v>0.15</v>
      </c>
      <c r="AI8" s="32">
        <f t="shared" si="1"/>
        <v>0.4</v>
      </c>
      <c r="AJ8" s="92" t="s">
        <v>202</v>
      </c>
      <c r="AK8" s="89" t="s">
        <v>193</v>
      </c>
      <c r="AL8" s="52" t="s">
        <v>1285</v>
      </c>
      <c r="AM8" s="89" t="s">
        <v>23</v>
      </c>
      <c r="AN8" s="92" t="s">
        <v>1256</v>
      </c>
      <c r="AO8" s="92" t="s">
        <v>24</v>
      </c>
      <c r="AP8" s="92" t="s">
        <v>96</v>
      </c>
      <c r="AQ8" s="92" t="s">
        <v>1286</v>
      </c>
      <c r="AR8" s="92" t="s">
        <v>583</v>
      </c>
      <c r="AS8" s="92" t="s">
        <v>642</v>
      </c>
      <c r="AT8" s="92" t="s">
        <v>208</v>
      </c>
      <c r="AU8" s="92">
        <f>+AV7*AI8</f>
        <v>2.5919999999999999E-2</v>
      </c>
      <c r="AV8" s="33">
        <f>+AV7-AU8</f>
        <v>3.8879999999999998E-2</v>
      </c>
      <c r="AW8" s="489"/>
      <c r="AX8" s="457"/>
      <c r="AY8" s="272">
        <v>5</v>
      </c>
      <c r="AZ8" s="34"/>
      <c r="BA8" s="92" t="s">
        <v>642</v>
      </c>
      <c r="BB8" s="214">
        <v>44562</v>
      </c>
      <c r="BC8" s="214">
        <v>44926</v>
      </c>
      <c r="BD8" s="212"/>
      <c r="BE8" s="136">
        <v>44620</v>
      </c>
      <c r="BF8" s="137"/>
      <c r="BG8" s="35">
        <v>44681</v>
      </c>
      <c r="BH8" s="147"/>
      <c r="BI8" s="147"/>
      <c r="BJ8" s="35">
        <v>44742</v>
      </c>
      <c r="BK8" s="147"/>
      <c r="BL8" s="147"/>
      <c r="BM8" s="35">
        <v>44804</v>
      </c>
      <c r="BN8" s="147"/>
      <c r="BO8" s="147"/>
      <c r="BP8" s="35">
        <v>44865</v>
      </c>
      <c r="BQ8" s="147"/>
      <c r="BR8" s="147"/>
      <c r="BS8" s="35">
        <v>44926</v>
      </c>
      <c r="BT8" s="147"/>
      <c r="BU8" s="267"/>
    </row>
    <row r="9" spans="1:73" ht="123.75" customHeight="1">
      <c r="A9" s="425" t="s">
        <v>241</v>
      </c>
      <c r="B9" s="426" t="s">
        <v>91</v>
      </c>
      <c r="C9" s="426" t="s">
        <v>22</v>
      </c>
      <c r="D9" s="426" t="s">
        <v>76</v>
      </c>
      <c r="E9" s="426" t="s">
        <v>34</v>
      </c>
      <c r="F9" s="588" t="s">
        <v>1287</v>
      </c>
      <c r="G9" s="582" t="s">
        <v>1288</v>
      </c>
      <c r="H9" s="426" t="s">
        <v>1289</v>
      </c>
      <c r="I9" s="587" t="s">
        <v>1290</v>
      </c>
      <c r="J9" s="426" t="s">
        <v>86</v>
      </c>
      <c r="K9" s="426">
        <v>0</v>
      </c>
      <c r="L9" s="462">
        <f>IF(J9="Diaria",+(K9/360),IF(J9="Mensual",+(K9/12),IF(J9="Bimestral",+(K9/6),IF(J9="Trimestral",+(K9/4),IF(J9="Semestral",+(K9/2),IF(J9="Anual",+(K9/1),""))))))</f>
        <v>0</v>
      </c>
      <c r="M9" s="426" t="s">
        <v>29</v>
      </c>
      <c r="N9" s="426">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426" t="s">
        <v>70</v>
      </c>
      <c r="P9" s="426">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426" t="s">
        <v>70</v>
      </c>
      <c r="R9" s="426">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461" t="s">
        <v>70</v>
      </c>
      <c r="T9" s="461" t="s">
        <v>70</v>
      </c>
      <c r="U9" s="461">
        <f>+MAX(N9,P9,R9)</f>
        <v>0.2</v>
      </c>
      <c r="V9" s="445" t="str">
        <f>IF(L9&lt;=20%,"Muy baja",IF(L9&lt;=40%,"Baja",IF(L9&lt;=60%,"Media",IF(L9&lt;=80%,"Alta",IF(L9&lt;=100%,"Muy alta",IF(L9&gt;=100%,"Muy alta",""))))))</f>
        <v>Muy baja</v>
      </c>
      <c r="W9" s="585">
        <f>+IFERROR(VLOOKUP(V9,Fórmula!$F$1:$G$6,2,FALSE),"")</f>
        <v>0.2</v>
      </c>
      <c r="X9" s="445" t="str">
        <f>IF(U9=20%,"Leve",IF(U9=40%,"Menor",IF(U9=60%,"Moderado",IF(U9=80%,"Mayor",IF(U9=100%,"Catastrófico","")))))</f>
        <v>Leve</v>
      </c>
      <c r="Y9" s="441">
        <f>+IFERROR(VLOOKUP(X9,Fórmula!$H$1:$I$6,2,FALSE),"")</f>
        <v>0.2</v>
      </c>
      <c r="Z9" s="460" t="str">
        <f>+IFERROR(VLOOKUP(V9&amp;X9,Fórmula!$C$2:$D$26,2,FALSE),"")</f>
        <v>Bajo</v>
      </c>
      <c r="AA9" s="441">
        <f>IF(Z9="Bajo",25%,IF(Z9="Moderado",50%,IF(Z9="Alto",75%,IF(Z9="Extremo",100%,""))))</f>
        <v>0.25</v>
      </c>
      <c r="AB9" s="447" t="s">
        <v>1291</v>
      </c>
      <c r="AC9" s="130" t="s">
        <v>1292</v>
      </c>
      <c r="AD9" s="52" t="s">
        <v>1293</v>
      </c>
      <c r="AE9" s="52" t="s">
        <v>54</v>
      </c>
      <c r="AF9" s="32">
        <f t="shared" si="0"/>
        <v>0.25</v>
      </c>
      <c r="AG9" s="92" t="s">
        <v>201</v>
      </c>
      <c r="AH9" s="32">
        <f t="shared" ref="AH9:AH17" si="2">IF(AG9="Manual",15%,IF(AG9="Automático",25%,""))</f>
        <v>0.15</v>
      </c>
      <c r="AI9" s="32">
        <f t="shared" si="1"/>
        <v>0.4</v>
      </c>
      <c r="AJ9" s="92" t="s">
        <v>202</v>
      </c>
      <c r="AK9" s="89" t="s">
        <v>193</v>
      </c>
      <c r="AL9" s="52" t="s">
        <v>1294</v>
      </c>
      <c r="AM9" s="89" t="s">
        <v>23</v>
      </c>
      <c r="AN9" s="92" t="s">
        <v>1295</v>
      </c>
      <c r="AO9" s="92" t="s">
        <v>40</v>
      </c>
      <c r="AP9" s="92" t="s">
        <v>1296</v>
      </c>
      <c r="AQ9" s="92" t="s">
        <v>1297</v>
      </c>
      <c r="AR9" s="92" t="s">
        <v>206</v>
      </c>
      <c r="AS9" s="92" t="s">
        <v>1282</v>
      </c>
      <c r="AT9" s="92" t="s">
        <v>208</v>
      </c>
      <c r="AU9" s="92">
        <f>+AI9*AA9</f>
        <v>0.1</v>
      </c>
      <c r="AV9" s="33">
        <f>+AA9-AU9</f>
        <v>0.15</v>
      </c>
      <c r="AW9" s="460" t="str">
        <f>+IF(C9="Corrupción","Moderado",IF(AV11&lt;=25%,"Bajo",IF(AV11&lt;=50%,"Moderado",IF(AV11&lt;=75%,"Alto",IF(AV11&gt;75%,"Extremo","")))))</f>
        <v>Bajo</v>
      </c>
      <c r="AX9" s="457" t="s">
        <v>56</v>
      </c>
      <c r="AY9" s="549">
        <v>1</v>
      </c>
      <c r="AZ9" s="50" t="s">
        <v>1298</v>
      </c>
      <c r="BA9" s="132" t="s">
        <v>1299</v>
      </c>
      <c r="BB9" s="214">
        <v>44562</v>
      </c>
      <c r="BC9" s="214">
        <v>44742</v>
      </c>
      <c r="BD9" s="209" t="s">
        <v>1300</v>
      </c>
      <c r="BE9" s="136">
        <v>44620</v>
      </c>
      <c r="BF9" s="137"/>
      <c r="BG9" s="35">
        <v>44681</v>
      </c>
      <c r="BH9" s="137"/>
      <c r="BI9" s="137"/>
      <c r="BJ9" s="35">
        <v>44742</v>
      </c>
      <c r="BK9" s="35"/>
      <c r="BL9" s="35"/>
      <c r="BM9" s="35">
        <v>44804</v>
      </c>
      <c r="BN9" s="35"/>
      <c r="BO9" s="35"/>
      <c r="BP9" s="35">
        <v>44865</v>
      </c>
      <c r="BQ9" s="35"/>
      <c r="BR9" s="35"/>
      <c r="BS9" s="35">
        <v>44926</v>
      </c>
      <c r="BT9" s="35"/>
      <c r="BU9" s="267"/>
    </row>
    <row r="10" spans="1:73" ht="96" customHeight="1">
      <c r="A10" s="425"/>
      <c r="B10" s="426"/>
      <c r="C10" s="426"/>
      <c r="D10" s="426"/>
      <c r="E10" s="426"/>
      <c r="F10" s="588"/>
      <c r="G10" s="582"/>
      <c r="H10" s="426"/>
      <c r="I10" s="587"/>
      <c r="J10" s="426"/>
      <c r="K10" s="426"/>
      <c r="L10" s="462"/>
      <c r="M10" s="426"/>
      <c r="N10" s="426"/>
      <c r="O10" s="426"/>
      <c r="P10" s="426"/>
      <c r="Q10" s="426"/>
      <c r="R10" s="426"/>
      <c r="S10" s="461"/>
      <c r="T10" s="461"/>
      <c r="U10" s="461"/>
      <c r="V10" s="445"/>
      <c r="W10" s="585"/>
      <c r="X10" s="445"/>
      <c r="Y10" s="441"/>
      <c r="Z10" s="460"/>
      <c r="AA10" s="441"/>
      <c r="AB10" s="447"/>
      <c r="AC10" s="130" t="s">
        <v>1301</v>
      </c>
      <c r="AD10" s="52" t="s">
        <v>1302</v>
      </c>
      <c r="AE10" s="52" t="s">
        <v>54</v>
      </c>
      <c r="AF10" s="32">
        <f t="shared" si="0"/>
        <v>0.25</v>
      </c>
      <c r="AG10" s="92" t="s">
        <v>201</v>
      </c>
      <c r="AH10" s="32">
        <f t="shared" si="2"/>
        <v>0.15</v>
      </c>
      <c r="AI10" s="32">
        <f t="shared" si="1"/>
        <v>0.4</v>
      </c>
      <c r="AJ10" s="92" t="s">
        <v>202</v>
      </c>
      <c r="AK10" s="89" t="s">
        <v>193</v>
      </c>
      <c r="AL10" s="52" t="s">
        <v>1303</v>
      </c>
      <c r="AM10" s="89" t="s">
        <v>23</v>
      </c>
      <c r="AN10" s="92" t="s">
        <v>1304</v>
      </c>
      <c r="AO10" s="92" t="s">
        <v>24</v>
      </c>
      <c r="AP10" s="92" t="s">
        <v>92</v>
      </c>
      <c r="AQ10" s="92" t="s">
        <v>1305</v>
      </c>
      <c r="AR10" s="92" t="s">
        <v>206</v>
      </c>
      <c r="AS10" s="92" t="s">
        <v>1306</v>
      </c>
      <c r="AT10" s="92" t="s">
        <v>208</v>
      </c>
      <c r="AU10" s="92">
        <f>+AV9*AI10</f>
        <v>0.06</v>
      </c>
      <c r="AV10" s="33">
        <f>+AV9-AU10</f>
        <v>0.09</v>
      </c>
      <c r="AW10" s="460"/>
      <c r="AX10" s="457"/>
      <c r="AY10" s="549"/>
      <c r="AZ10" s="50"/>
      <c r="BA10" s="132" t="s">
        <v>1299</v>
      </c>
      <c r="BB10" s="214">
        <v>44562</v>
      </c>
      <c r="BC10" s="214">
        <v>44742</v>
      </c>
      <c r="BD10" s="92"/>
      <c r="BE10" s="136">
        <v>44620</v>
      </c>
      <c r="BF10" s="137"/>
      <c r="BG10" s="35">
        <v>44681</v>
      </c>
      <c r="BH10" s="137"/>
      <c r="BI10" s="137"/>
      <c r="BJ10" s="35">
        <v>44742</v>
      </c>
      <c r="BK10" s="35"/>
      <c r="BL10" s="35"/>
      <c r="BM10" s="35">
        <v>44804</v>
      </c>
      <c r="BN10" s="35"/>
      <c r="BO10" s="35"/>
      <c r="BP10" s="35">
        <v>44865</v>
      </c>
      <c r="BQ10" s="35"/>
      <c r="BR10" s="35"/>
      <c r="BS10" s="35">
        <v>44926</v>
      </c>
      <c r="BT10" s="35"/>
      <c r="BU10" s="267"/>
    </row>
    <row r="11" spans="1:73" ht="112.5" customHeight="1">
      <c r="A11" s="425"/>
      <c r="B11" s="426"/>
      <c r="C11" s="426"/>
      <c r="D11" s="426"/>
      <c r="E11" s="426"/>
      <c r="F11" s="588"/>
      <c r="G11" s="582"/>
      <c r="H11" s="426"/>
      <c r="I11" s="587"/>
      <c r="J11" s="426"/>
      <c r="K11" s="426"/>
      <c r="L11" s="462"/>
      <c r="M11" s="426"/>
      <c r="N11" s="426"/>
      <c r="O11" s="426"/>
      <c r="P11" s="426"/>
      <c r="Q11" s="426"/>
      <c r="R11" s="426"/>
      <c r="S11" s="461"/>
      <c r="T11" s="461"/>
      <c r="U11" s="461"/>
      <c r="V11" s="445"/>
      <c r="W11" s="585"/>
      <c r="X11" s="445"/>
      <c r="Y11" s="441"/>
      <c r="Z11" s="460"/>
      <c r="AA11" s="441"/>
      <c r="AB11" s="447"/>
      <c r="AC11" s="130" t="s">
        <v>1307</v>
      </c>
      <c r="AD11" s="52" t="s">
        <v>1308</v>
      </c>
      <c r="AE11" s="52" t="s">
        <v>54</v>
      </c>
      <c r="AF11" s="32">
        <f t="shared" si="0"/>
        <v>0.25</v>
      </c>
      <c r="AG11" s="92" t="s">
        <v>201</v>
      </c>
      <c r="AH11" s="32">
        <f t="shared" si="2"/>
        <v>0.15</v>
      </c>
      <c r="AI11" s="32">
        <f t="shared" si="1"/>
        <v>0.4</v>
      </c>
      <c r="AJ11" s="92" t="s">
        <v>202</v>
      </c>
      <c r="AK11" s="89" t="s">
        <v>193</v>
      </c>
      <c r="AL11" s="52" t="s">
        <v>1309</v>
      </c>
      <c r="AM11" s="89" t="s">
        <v>39</v>
      </c>
      <c r="AN11" s="92"/>
      <c r="AO11" s="92" t="s">
        <v>24</v>
      </c>
      <c r="AP11" s="92" t="s">
        <v>86</v>
      </c>
      <c r="AQ11" s="92" t="s">
        <v>1310</v>
      </c>
      <c r="AR11" s="92" t="s">
        <v>206</v>
      </c>
      <c r="AS11" s="92" t="s">
        <v>1268</v>
      </c>
      <c r="AT11" s="92" t="s">
        <v>208</v>
      </c>
      <c r="AU11" s="92">
        <f>+AV10*AI11</f>
        <v>3.5999999999999997E-2</v>
      </c>
      <c r="AV11" s="33">
        <f>+AV10-AU11</f>
        <v>5.3999999999999999E-2</v>
      </c>
      <c r="AW11" s="460"/>
      <c r="AX11" s="457"/>
      <c r="AY11" s="272">
        <v>2</v>
      </c>
      <c r="AZ11" s="50"/>
      <c r="BA11" s="92" t="s">
        <v>1268</v>
      </c>
      <c r="BB11" s="214">
        <v>44562</v>
      </c>
      <c r="BC11" s="214">
        <v>44926</v>
      </c>
      <c r="BD11" s="209"/>
      <c r="BE11" s="136">
        <v>44620</v>
      </c>
      <c r="BF11" s="137"/>
      <c r="BG11" s="35">
        <v>44681</v>
      </c>
      <c r="BH11" s="137"/>
      <c r="BI11" s="137"/>
      <c r="BJ11" s="35">
        <v>44742</v>
      </c>
      <c r="BK11" s="35"/>
      <c r="BL11" s="35"/>
      <c r="BM11" s="35">
        <v>44804</v>
      </c>
      <c r="BN11" s="35"/>
      <c r="BO11" s="35"/>
      <c r="BP11" s="35">
        <v>44865</v>
      </c>
      <c r="BQ11" s="35"/>
      <c r="BR11" s="35"/>
      <c r="BS11" s="35">
        <v>44926</v>
      </c>
      <c r="BT11" s="35"/>
      <c r="BU11" s="267"/>
    </row>
    <row r="12" spans="1:73" ht="305.45" customHeight="1">
      <c r="A12" s="425" t="s">
        <v>241</v>
      </c>
      <c r="B12" s="426" t="s">
        <v>91</v>
      </c>
      <c r="C12" s="426" t="s">
        <v>55</v>
      </c>
      <c r="D12" s="426" t="s">
        <v>76</v>
      </c>
      <c r="E12" s="426" t="s">
        <v>77</v>
      </c>
      <c r="F12" s="507" t="s">
        <v>1311</v>
      </c>
      <c r="G12" s="492" t="s">
        <v>1312</v>
      </c>
      <c r="H12" s="426" t="s">
        <v>1313</v>
      </c>
      <c r="I12" s="507" t="s">
        <v>1314</v>
      </c>
      <c r="J12" s="426" t="s">
        <v>63</v>
      </c>
      <c r="K12" s="426">
        <v>2</v>
      </c>
      <c r="L12" s="462">
        <f>IF(J12="Diaria",+(K12/360),IF(J12="Mensual",+(K12/12),IF(J12="Bimestral",+(K12/6),IF(J12="Trimestral",+(K12/4),IF(J12="Semestral",+(K12/2),IF(J12="Anual",+(K12/1),""))))))</f>
        <v>0.16666666666666666</v>
      </c>
      <c r="M12" s="426" t="s">
        <v>29</v>
      </c>
      <c r="N12" s="426">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426" t="s">
        <v>46</v>
      </c>
      <c r="P12" s="426">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426" t="s">
        <v>70</v>
      </c>
      <c r="R12" s="426">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461" t="s">
        <v>57</v>
      </c>
      <c r="T12" s="461" t="s">
        <v>70</v>
      </c>
      <c r="U12" s="461">
        <f>+MAX(N12,P12,R12)</f>
        <v>0.4</v>
      </c>
      <c r="V12" s="445" t="str">
        <f>IF(L12&lt;=20%,"Muy baja",IF(L12&lt;=40%,"Baja",IF(L12&lt;=60%,"Media",IF(L12&lt;=80%,"Alta",IF(L12&lt;=100%,"Muy alta",IF(L12&gt;=100%,"Muy alta",""))))))</f>
        <v>Muy baja</v>
      </c>
      <c r="W12" s="441">
        <f>+IFERROR(VLOOKUP(V12,Fórmula!$F$1:$G$6,2,FALSE),"")</f>
        <v>0.2</v>
      </c>
      <c r="X12" s="488" t="s">
        <v>53</v>
      </c>
      <c r="Y12" s="441">
        <f>+IFERROR(VLOOKUP(X12,Fórmula!$H$1:$I$6,2,FALSE),"")</f>
        <v>0.6</v>
      </c>
      <c r="Z12" s="489" t="s">
        <v>53</v>
      </c>
      <c r="AA12" s="441">
        <f>IF(Z12="Bajo",25%,IF(Z12="Moderado",50%,IF(Z12="Alto",75%,IF(Z12="Extremo",100%,""))))</f>
        <v>0.5</v>
      </c>
      <c r="AB12" s="447" t="s">
        <v>1315</v>
      </c>
      <c r="AC12" s="41" t="s">
        <v>1316</v>
      </c>
      <c r="AD12" s="41" t="s">
        <v>1317</v>
      </c>
      <c r="AE12" s="52" t="s">
        <v>54</v>
      </c>
      <c r="AF12" s="32">
        <f t="shared" si="0"/>
        <v>0.25</v>
      </c>
      <c r="AG12" s="92" t="s">
        <v>201</v>
      </c>
      <c r="AH12" s="32">
        <f t="shared" si="2"/>
        <v>0.15</v>
      </c>
      <c r="AI12" s="32">
        <f t="shared" si="1"/>
        <v>0.4</v>
      </c>
      <c r="AJ12" s="92" t="s">
        <v>202</v>
      </c>
      <c r="AK12" s="89" t="s">
        <v>193</v>
      </c>
      <c r="AL12" s="52" t="s">
        <v>1318</v>
      </c>
      <c r="AM12" s="89" t="s">
        <v>23</v>
      </c>
      <c r="AN12" s="92" t="s">
        <v>1319</v>
      </c>
      <c r="AO12" s="92" t="s">
        <v>24</v>
      </c>
      <c r="AP12" s="92" t="s">
        <v>63</v>
      </c>
      <c r="AQ12" s="92" t="s">
        <v>1320</v>
      </c>
      <c r="AR12" s="92" t="s">
        <v>206</v>
      </c>
      <c r="AS12" s="92" t="s">
        <v>1321</v>
      </c>
      <c r="AT12" s="92" t="s">
        <v>208</v>
      </c>
      <c r="AU12" s="92">
        <f>+AI12*AA12</f>
        <v>0.2</v>
      </c>
      <c r="AV12" s="33">
        <f>+AA12-AU12</f>
        <v>0.3</v>
      </c>
      <c r="AW12" s="489" t="str">
        <f>+IF(C12="Corrupción","Moderado",IF(AV13&lt;=25%,"Bajo",IF(AV13&lt;=50%,"Moderado",IF(AV13&lt;=75%,"Alto",IF(AV13&gt;75%,"Extremo","")))))</f>
        <v>Moderado</v>
      </c>
      <c r="AX12" s="457" t="s">
        <v>56</v>
      </c>
      <c r="AY12" s="266">
        <v>1</v>
      </c>
      <c r="AZ12" s="92" t="s">
        <v>1322</v>
      </c>
      <c r="BA12" s="89" t="s">
        <v>148</v>
      </c>
      <c r="BB12" s="214">
        <v>44562</v>
      </c>
      <c r="BC12" s="214">
        <v>44926</v>
      </c>
      <c r="BD12" s="92" t="s">
        <v>1323</v>
      </c>
      <c r="BE12" s="136">
        <v>44620</v>
      </c>
      <c r="BF12" s="137"/>
      <c r="BG12" s="35">
        <v>44681</v>
      </c>
      <c r="BH12" s="137"/>
      <c r="BI12" s="137"/>
      <c r="BJ12" s="35">
        <v>44742</v>
      </c>
      <c r="BK12" s="35"/>
      <c r="BL12" s="35"/>
      <c r="BM12" s="35">
        <v>44804</v>
      </c>
      <c r="BN12" s="35"/>
      <c r="BO12" s="35"/>
      <c r="BP12" s="35">
        <v>44865</v>
      </c>
      <c r="BQ12" s="35"/>
      <c r="BR12" s="35"/>
      <c r="BS12" s="35">
        <v>44926</v>
      </c>
      <c r="BT12" s="35"/>
      <c r="BU12" s="267"/>
    </row>
    <row r="13" spans="1:73" ht="393.6" customHeight="1">
      <c r="A13" s="425"/>
      <c r="B13" s="426"/>
      <c r="C13" s="426"/>
      <c r="D13" s="426"/>
      <c r="E13" s="426"/>
      <c r="F13" s="507"/>
      <c r="G13" s="492"/>
      <c r="H13" s="426"/>
      <c r="I13" s="507"/>
      <c r="J13" s="426"/>
      <c r="K13" s="426"/>
      <c r="L13" s="462"/>
      <c r="M13" s="426"/>
      <c r="N13" s="426"/>
      <c r="O13" s="426"/>
      <c r="P13" s="426"/>
      <c r="Q13" s="426"/>
      <c r="R13" s="426"/>
      <c r="S13" s="461"/>
      <c r="T13" s="461"/>
      <c r="U13" s="461"/>
      <c r="V13" s="445"/>
      <c r="W13" s="441"/>
      <c r="X13" s="488"/>
      <c r="Y13" s="441"/>
      <c r="Z13" s="489"/>
      <c r="AA13" s="441"/>
      <c r="AB13" s="447"/>
      <c r="AC13" s="41" t="s">
        <v>1324</v>
      </c>
      <c r="AD13" s="41" t="s">
        <v>1325</v>
      </c>
      <c r="AE13" s="52" t="s">
        <v>54</v>
      </c>
      <c r="AF13" s="32">
        <f t="shared" si="0"/>
        <v>0.25</v>
      </c>
      <c r="AG13" s="92" t="s">
        <v>201</v>
      </c>
      <c r="AH13" s="32">
        <f t="shared" si="2"/>
        <v>0.15</v>
      </c>
      <c r="AI13" s="32">
        <f t="shared" si="1"/>
        <v>0.4</v>
      </c>
      <c r="AJ13" s="92" t="s">
        <v>202</v>
      </c>
      <c r="AK13" s="89" t="s">
        <v>241</v>
      </c>
      <c r="AL13" s="52"/>
      <c r="AM13" s="89" t="s">
        <v>23</v>
      </c>
      <c r="AN13" s="92" t="s">
        <v>1326</v>
      </c>
      <c r="AO13" s="92" t="s">
        <v>24</v>
      </c>
      <c r="AP13" s="92" t="s">
        <v>96</v>
      </c>
      <c r="AQ13" s="92" t="s">
        <v>1327</v>
      </c>
      <c r="AR13" s="92" t="s">
        <v>206</v>
      </c>
      <c r="AS13" s="92" t="s">
        <v>148</v>
      </c>
      <c r="AT13" s="92" t="s">
        <v>208</v>
      </c>
      <c r="AU13" s="92">
        <f>+AV12*AI13</f>
        <v>0.12</v>
      </c>
      <c r="AV13" s="33">
        <f>+AV12-AU13</f>
        <v>0.18</v>
      </c>
      <c r="AW13" s="489"/>
      <c r="AX13" s="457"/>
      <c r="AY13" s="272">
        <v>2</v>
      </c>
      <c r="AZ13" s="52" t="s">
        <v>1328</v>
      </c>
      <c r="BA13" s="89" t="s">
        <v>148</v>
      </c>
      <c r="BB13" s="214">
        <v>44562</v>
      </c>
      <c r="BC13" s="214">
        <v>44926</v>
      </c>
      <c r="BD13" s="92" t="s">
        <v>1329</v>
      </c>
      <c r="BE13" s="136">
        <v>44620</v>
      </c>
      <c r="BF13" s="137" t="s">
        <v>1330</v>
      </c>
      <c r="BG13" s="35">
        <v>44681</v>
      </c>
      <c r="BH13" s="137" t="s">
        <v>1331</v>
      </c>
      <c r="BI13" s="137" t="s">
        <v>1332</v>
      </c>
      <c r="BJ13" s="35" t="s">
        <v>1333</v>
      </c>
      <c r="BK13" s="35"/>
      <c r="BL13" s="35"/>
      <c r="BM13" s="35">
        <v>44804</v>
      </c>
      <c r="BN13" s="350" t="s">
        <v>1334</v>
      </c>
      <c r="BO13" s="351" t="s">
        <v>1335</v>
      </c>
      <c r="BP13" s="35">
        <v>44865</v>
      </c>
      <c r="BQ13" s="350" t="s">
        <v>1336</v>
      </c>
      <c r="BR13" s="352" t="s">
        <v>1337</v>
      </c>
      <c r="BS13" s="35">
        <v>44926</v>
      </c>
      <c r="BT13" s="35"/>
      <c r="BU13" s="267"/>
    </row>
    <row r="14" spans="1:73" ht="273">
      <c r="A14" s="425" t="s">
        <v>241</v>
      </c>
      <c r="B14" s="426" t="s">
        <v>91</v>
      </c>
      <c r="C14" s="426" t="s">
        <v>104</v>
      </c>
      <c r="D14" s="426" t="s">
        <v>76</v>
      </c>
      <c r="E14" s="426" t="s">
        <v>77</v>
      </c>
      <c r="F14" s="587" t="s">
        <v>1338</v>
      </c>
      <c r="G14" s="582" t="s">
        <v>1339</v>
      </c>
      <c r="H14" s="426" t="s">
        <v>1340</v>
      </c>
      <c r="I14" s="587" t="s">
        <v>1341</v>
      </c>
      <c r="J14" s="426" t="s">
        <v>63</v>
      </c>
      <c r="K14" s="426">
        <v>0</v>
      </c>
      <c r="L14" s="462">
        <f>IF(J14="Diaria",+(K14/360),IF(J14="Mensual",+(K14/12),IF(J14="Bimestral",+(K14/6),IF(J14="Trimestral",+(K14/4),IF(J14="Semestral",+(K14/2),IF(J14="Anual",+(K14/1),""))))))</f>
        <v>0</v>
      </c>
      <c r="M14" s="426" t="s">
        <v>29</v>
      </c>
      <c r="N14" s="426">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426" t="s">
        <v>404</v>
      </c>
      <c r="P14" s="426">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0.8</v>
      </c>
      <c r="Q14" s="426" t="s">
        <v>70</v>
      </c>
      <c r="R14" s="426">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461" t="s">
        <v>57</v>
      </c>
      <c r="T14" s="461" t="s">
        <v>70</v>
      </c>
      <c r="U14" s="461">
        <f>+MAX(N14,P14,R14)</f>
        <v>0.8</v>
      </c>
      <c r="V14" s="445" t="str">
        <f>IF(L14&lt;=20%,"Muy baja",IF(L14&lt;=40%,"Baja",IF(L14&lt;=60%,"Media",IF(L14&lt;=80%,"Alta",IF(L14&lt;=100%,"Muy alta",IF(L14&gt;=100%,"Muy alta",""))))))</f>
        <v>Muy baja</v>
      </c>
      <c r="W14" s="441">
        <f>+IFERROR(VLOOKUP(V14,Fórmula!$F$1:$G$6,2,FALSE),"")</f>
        <v>0.2</v>
      </c>
      <c r="X14" s="444" t="str">
        <f>IF(U14=20%,"Leve",IF(U14=40%,"Menor",IF(U14=60%,"Moderado",IF(U14=80%,"Mayor",IF(U14=100%,"Catastrófico","")))))</f>
        <v>Mayor</v>
      </c>
      <c r="Y14" s="586">
        <f>+IFERROR(VLOOKUP(X14,Fórmula!$H$1:$I$6,2,FALSE),"")</f>
        <v>0.8</v>
      </c>
      <c r="Z14" s="446" t="str">
        <f>+IFERROR(VLOOKUP(V14&amp;X14,Fórmula!$C$2:$D$26,2,FALSE),"")</f>
        <v>Alto</v>
      </c>
      <c r="AA14" s="441">
        <f>IF(Z14="Bajo",25%,IF(Z14="Moderado",50%,IF(Z14="Alto",75%,IF(Z14="Extremo",100%,""))))</f>
        <v>0.75</v>
      </c>
      <c r="AB14" s="447" t="s">
        <v>1342</v>
      </c>
      <c r="AC14" s="41" t="s">
        <v>1343</v>
      </c>
      <c r="AD14" s="41" t="s">
        <v>1344</v>
      </c>
      <c r="AE14" s="52" t="s">
        <v>54</v>
      </c>
      <c r="AF14" s="32">
        <f t="shared" si="0"/>
        <v>0.25</v>
      </c>
      <c r="AG14" s="92" t="s">
        <v>201</v>
      </c>
      <c r="AH14" s="32">
        <f t="shared" si="2"/>
        <v>0.15</v>
      </c>
      <c r="AI14" s="32">
        <f t="shared" si="1"/>
        <v>0.4</v>
      </c>
      <c r="AJ14" s="92" t="s">
        <v>202</v>
      </c>
      <c r="AK14" s="89" t="s">
        <v>193</v>
      </c>
      <c r="AL14" s="52" t="s">
        <v>1345</v>
      </c>
      <c r="AM14" s="89" t="s">
        <v>23</v>
      </c>
      <c r="AN14" s="92" t="s">
        <v>1346</v>
      </c>
      <c r="AO14" s="92" t="s">
        <v>40</v>
      </c>
      <c r="AP14" s="92" t="s">
        <v>1347</v>
      </c>
      <c r="AQ14" s="92" t="s">
        <v>1348</v>
      </c>
      <c r="AR14" s="92" t="s">
        <v>206</v>
      </c>
      <c r="AS14" s="92" t="s">
        <v>1349</v>
      </c>
      <c r="AT14" s="92" t="s">
        <v>208</v>
      </c>
      <c r="AU14" s="92">
        <f>+AI14*AA14</f>
        <v>0.30000000000000004</v>
      </c>
      <c r="AV14" s="33">
        <f>+AA14-AU14</f>
        <v>0.44999999999999996</v>
      </c>
      <c r="AW14" s="460" t="str">
        <f>+IF(C14="Corrupción","Moderado",IF(AV18&lt;=25%,"Bajo",IF(AV18&lt;=50%,"Moderado",IF(AV18&lt;=75%,"Alto",IF(AV18&gt;75%,"Extremo","")))))</f>
        <v>Bajo</v>
      </c>
      <c r="AX14" s="457" t="s">
        <v>56</v>
      </c>
      <c r="AY14" s="266">
        <v>1</v>
      </c>
      <c r="AZ14" s="52" t="s">
        <v>1350</v>
      </c>
      <c r="BA14" s="212" t="str">
        <f>+AS14</f>
        <v>Líder del área dueña de la necesidad</v>
      </c>
      <c r="BB14" s="31">
        <v>44562</v>
      </c>
      <c r="BC14" s="31">
        <v>44926</v>
      </c>
      <c r="BD14" s="212" t="str">
        <f>+AQ14</f>
        <v>Estudios y documentos previos
Pliego de Condiciones</v>
      </c>
      <c r="BE14" s="136">
        <v>44620</v>
      </c>
      <c r="BF14" s="137" t="s">
        <v>1351</v>
      </c>
      <c r="BG14" s="35">
        <v>44681</v>
      </c>
      <c r="BH14" s="137" t="s">
        <v>1352</v>
      </c>
      <c r="BI14" s="198" t="s">
        <v>1353</v>
      </c>
      <c r="BJ14" s="35">
        <v>44742</v>
      </c>
      <c r="BK14" s="35"/>
      <c r="BL14" s="35"/>
      <c r="BM14" s="35">
        <v>44804</v>
      </c>
      <c r="BN14" s="350" t="s">
        <v>1354</v>
      </c>
      <c r="BO14" s="350" t="s">
        <v>1355</v>
      </c>
      <c r="BP14" s="35">
        <v>44865</v>
      </c>
      <c r="BQ14" s="350" t="s">
        <v>1356</v>
      </c>
      <c r="BR14" s="352" t="s">
        <v>1357</v>
      </c>
      <c r="BS14" s="35">
        <v>44926</v>
      </c>
      <c r="BT14" s="35"/>
      <c r="BU14" s="267"/>
    </row>
    <row r="15" spans="1:73" ht="234">
      <c r="A15" s="425"/>
      <c r="B15" s="426"/>
      <c r="C15" s="426"/>
      <c r="D15" s="426"/>
      <c r="E15" s="426"/>
      <c r="F15" s="587"/>
      <c r="G15" s="582"/>
      <c r="H15" s="426"/>
      <c r="I15" s="587"/>
      <c r="J15" s="426"/>
      <c r="K15" s="426"/>
      <c r="L15" s="462"/>
      <c r="M15" s="426"/>
      <c r="N15" s="426"/>
      <c r="O15" s="426"/>
      <c r="P15" s="426"/>
      <c r="Q15" s="426"/>
      <c r="R15" s="426"/>
      <c r="S15" s="461"/>
      <c r="T15" s="461"/>
      <c r="U15" s="461"/>
      <c r="V15" s="445"/>
      <c r="W15" s="441"/>
      <c r="X15" s="444"/>
      <c r="Y15" s="586"/>
      <c r="Z15" s="446"/>
      <c r="AA15" s="441"/>
      <c r="AB15" s="447"/>
      <c r="AC15" s="41" t="s">
        <v>1358</v>
      </c>
      <c r="AD15" s="41" t="s">
        <v>1359</v>
      </c>
      <c r="AE15" s="52" t="s">
        <v>54</v>
      </c>
      <c r="AF15" s="32">
        <f t="shared" si="0"/>
        <v>0.25</v>
      </c>
      <c r="AG15" s="92" t="s">
        <v>201</v>
      </c>
      <c r="AH15" s="32">
        <f t="shared" si="2"/>
        <v>0.15</v>
      </c>
      <c r="AI15" s="32">
        <f t="shared" si="1"/>
        <v>0.4</v>
      </c>
      <c r="AJ15" s="92" t="s">
        <v>202</v>
      </c>
      <c r="AK15" s="89" t="s">
        <v>193</v>
      </c>
      <c r="AL15" s="52" t="s">
        <v>1360</v>
      </c>
      <c r="AM15" s="89" t="s">
        <v>23</v>
      </c>
      <c r="AN15" s="92" t="s">
        <v>1361</v>
      </c>
      <c r="AO15" s="92" t="s">
        <v>40</v>
      </c>
      <c r="AP15" s="92" t="s">
        <v>1347</v>
      </c>
      <c r="AQ15" s="92" t="s">
        <v>1348</v>
      </c>
      <c r="AR15" s="92" t="s">
        <v>206</v>
      </c>
      <c r="AS15" s="92" t="s">
        <v>148</v>
      </c>
      <c r="AT15" s="92" t="s">
        <v>208</v>
      </c>
      <c r="AU15" s="92">
        <f>+AV14*AI15</f>
        <v>0.18</v>
      </c>
      <c r="AV15" s="33">
        <f>+AV14-AU15</f>
        <v>0.26999999999999996</v>
      </c>
      <c r="AW15" s="460"/>
      <c r="AX15" s="457"/>
      <c r="AY15" s="272">
        <v>2</v>
      </c>
      <c r="AZ15" s="52" t="s">
        <v>1362</v>
      </c>
      <c r="BA15" s="212" t="str">
        <f>+AS15</f>
        <v>Secretaria General</v>
      </c>
      <c r="BB15" s="31">
        <v>44562</v>
      </c>
      <c r="BC15" s="31">
        <v>44926</v>
      </c>
      <c r="BD15" s="212" t="str">
        <f>+AQ15</f>
        <v>Estudios y documentos previos
Pliego de Condiciones</v>
      </c>
      <c r="BE15" s="136">
        <v>44620</v>
      </c>
      <c r="BF15" s="35" t="s">
        <v>1363</v>
      </c>
      <c r="BG15" s="165">
        <v>44681</v>
      </c>
      <c r="BH15" s="137" t="s">
        <v>1364</v>
      </c>
      <c r="BI15" s="137"/>
      <c r="BJ15" s="35">
        <v>44742</v>
      </c>
      <c r="BK15" s="35"/>
      <c r="BL15" s="35"/>
      <c r="BM15" s="35">
        <v>44804</v>
      </c>
      <c r="BN15" s="350" t="s">
        <v>1364</v>
      </c>
      <c r="BO15" s="350" t="s">
        <v>1365</v>
      </c>
      <c r="BP15" s="35">
        <v>44865</v>
      </c>
      <c r="BQ15" s="35" t="s">
        <v>1366</v>
      </c>
      <c r="BR15" s="352" t="s">
        <v>1367</v>
      </c>
      <c r="BS15" s="35">
        <v>44926</v>
      </c>
      <c r="BT15" s="35"/>
      <c r="BU15" s="267"/>
    </row>
    <row r="16" spans="1:73" ht="333.6">
      <c r="A16" s="425"/>
      <c r="B16" s="426"/>
      <c r="C16" s="426"/>
      <c r="D16" s="426"/>
      <c r="E16" s="426"/>
      <c r="F16" s="587"/>
      <c r="G16" s="582"/>
      <c r="H16" s="426"/>
      <c r="I16" s="587"/>
      <c r="J16" s="426"/>
      <c r="K16" s="426"/>
      <c r="L16" s="462"/>
      <c r="M16" s="426"/>
      <c r="N16" s="426"/>
      <c r="O16" s="426"/>
      <c r="P16" s="426"/>
      <c r="Q16" s="426"/>
      <c r="R16" s="426"/>
      <c r="S16" s="461"/>
      <c r="T16" s="461"/>
      <c r="U16" s="461"/>
      <c r="V16" s="445"/>
      <c r="W16" s="441"/>
      <c r="X16" s="444"/>
      <c r="Y16" s="586"/>
      <c r="Z16" s="446"/>
      <c r="AA16" s="441"/>
      <c r="AB16" s="447"/>
      <c r="AC16" s="41" t="s">
        <v>1368</v>
      </c>
      <c r="AD16" s="41" t="s">
        <v>1369</v>
      </c>
      <c r="AE16" s="52" t="s">
        <v>54</v>
      </c>
      <c r="AF16" s="32">
        <f t="shared" si="0"/>
        <v>0.25</v>
      </c>
      <c r="AG16" s="92" t="s">
        <v>201</v>
      </c>
      <c r="AH16" s="32">
        <f t="shared" si="2"/>
        <v>0.15</v>
      </c>
      <c r="AI16" s="32">
        <f t="shared" si="1"/>
        <v>0.4</v>
      </c>
      <c r="AJ16" s="92" t="s">
        <v>202</v>
      </c>
      <c r="AK16" s="89" t="s">
        <v>193</v>
      </c>
      <c r="AL16" s="52" t="s">
        <v>1370</v>
      </c>
      <c r="AM16" s="89" t="s">
        <v>23</v>
      </c>
      <c r="AN16" s="92" t="s">
        <v>1361</v>
      </c>
      <c r="AO16" s="92" t="s">
        <v>40</v>
      </c>
      <c r="AP16" s="92" t="s">
        <v>1371</v>
      </c>
      <c r="AQ16" s="92" t="s">
        <v>1372</v>
      </c>
      <c r="AR16" s="92" t="s">
        <v>206</v>
      </c>
      <c r="AS16" s="92" t="s">
        <v>1373</v>
      </c>
      <c r="AT16" s="92" t="s">
        <v>208</v>
      </c>
      <c r="AU16" s="92">
        <f>+AV15*AI16</f>
        <v>0.10799999999999998</v>
      </c>
      <c r="AV16" s="33">
        <f>+AV15-AU16</f>
        <v>0.16199999999999998</v>
      </c>
      <c r="AW16" s="460"/>
      <c r="AX16" s="457"/>
      <c r="AY16" s="272">
        <v>3</v>
      </c>
      <c r="AZ16" s="41" t="s">
        <v>1374</v>
      </c>
      <c r="BA16" s="212" t="str">
        <f>+AS16</f>
        <v>Comité evaluador</v>
      </c>
      <c r="BB16" s="31">
        <v>44562</v>
      </c>
      <c r="BC16" s="31">
        <v>44926</v>
      </c>
      <c r="BD16" s="212" t="str">
        <f>+AQ16</f>
        <v xml:space="preserve">Informes de evaluación/ Acta de comité de contratación </v>
      </c>
      <c r="BE16" s="136">
        <v>44620</v>
      </c>
      <c r="BF16" s="137" t="s">
        <v>1375</v>
      </c>
      <c r="BG16" s="35">
        <v>44681</v>
      </c>
      <c r="BH16" s="137"/>
      <c r="BI16" s="137"/>
      <c r="BJ16" s="35">
        <v>44742</v>
      </c>
      <c r="BK16" s="35"/>
      <c r="BL16" s="35"/>
      <c r="BM16" s="35">
        <v>44804</v>
      </c>
      <c r="BN16" s="137" t="s">
        <v>1376</v>
      </c>
      <c r="BO16" s="35"/>
      <c r="BP16" s="35">
        <v>44865</v>
      </c>
      <c r="BQ16" s="350" t="s">
        <v>1377</v>
      </c>
      <c r="BR16" s="352" t="s">
        <v>1378</v>
      </c>
      <c r="BS16" s="35">
        <v>44926</v>
      </c>
      <c r="BT16" s="35"/>
      <c r="BU16" s="267"/>
    </row>
    <row r="17" spans="1:73" ht="397.5" customHeight="1">
      <c r="A17" s="425"/>
      <c r="B17" s="426"/>
      <c r="C17" s="426"/>
      <c r="D17" s="426"/>
      <c r="E17" s="426"/>
      <c r="F17" s="587"/>
      <c r="G17" s="582"/>
      <c r="H17" s="426"/>
      <c r="I17" s="587"/>
      <c r="J17" s="426"/>
      <c r="K17" s="426"/>
      <c r="L17" s="462"/>
      <c r="M17" s="426"/>
      <c r="N17" s="426"/>
      <c r="O17" s="426"/>
      <c r="P17" s="426"/>
      <c r="Q17" s="426"/>
      <c r="R17" s="426"/>
      <c r="S17" s="461"/>
      <c r="T17" s="461"/>
      <c r="U17" s="461"/>
      <c r="V17" s="445"/>
      <c r="W17" s="441"/>
      <c r="X17" s="444"/>
      <c r="Y17" s="586"/>
      <c r="Z17" s="446"/>
      <c r="AA17" s="441"/>
      <c r="AB17" s="447"/>
      <c r="AC17" s="41" t="s">
        <v>1379</v>
      </c>
      <c r="AD17" s="41" t="s">
        <v>1380</v>
      </c>
      <c r="AE17" s="52" t="s">
        <v>54</v>
      </c>
      <c r="AF17" s="32">
        <f t="shared" si="0"/>
        <v>0.25</v>
      </c>
      <c r="AG17" s="92" t="s">
        <v>201</v>
      </c>
      <c r="AH17" s="32">
        <f t="shared" si="2"/>
        <v>0.15</v>
      </c>
      <c r="AI17" s="32">
        <f t="shared" si="1"/>
        <v>0.4</v>
      </c>
      <c r="AJ17" s="92" t="s">
        <v>202</v>
      </c>
      <c r="AK17" s="89" t="s">
        <v>193</v>
      </c>
      <c r="AL17" s="52" t="s">
        <v>1381</v>
      </c>
      <c r="AM17" s="89" t="s">
        <v>23</v>
      </c>
      <c r="AN17" s="92" t="s">
        <v>1361</v>
      </c>
      <c r="AO17" s="92" t="s">
        <v>40</v>
      </c>
      <c r="AP17" s="92" t="s">
        <v>1382</v>
      </c>
      <c r="AQ17" s="92" t="s">
        <v>1383</v>
      </c>
      <c r="AR17" s="92" t="s">
        <v>206</v>
      </c>
      <c r="AS17" s="92" t="s">
        <v>148</v>
      </c>
      <c r="AT17" s="92" t="s">
        <v>208</v>
      </c>
      <c r="AU17" s="92">
        <f>+AV16*AI17</f>
        <v>6.4799999999999996E-2</v>
      </c>
      <c r="AV17" s="33">
        <f>+AV16-AU17</f>
        <v>9.7199999999999981E-2</v>
      </c>
      <c r="AW17" s="460"/>
      <c r="AX17" s="457"/>
      <c r="AY17" s="272">
        <v>4</v>
      </c>
      <c r="AZ17" s="52" t="s">
        <v>1384</v>
      </c>
      <c r="BA17" s="212" t="str">
        <f>+AS17</f>
        <v>Secretaria General</v>
      </c>
      <c r="BB17" s="31">
        <v>44562</v>
      </c>
      <c r="BC17" s="31">
        <v>44926</v>
      </c>
      <c r="BD17" s="212" t="str">
        <f>+AQ17</f>
        <v>Lista de chequeo
Minuta de contrato</v>
      </c>
      <c r="BE17" s="136">
        <v>44620</v>
      </c>
      <c r="BF17" s="137" t="s">
        <v>1385</v>
      </c>
      <c r="BG17" s="137" t="s">
        <v>1386</v>
      </c>
      <c r="BH17" s="137" t="s">
        <v>1387</v>
      </c>
      <c r="BI17" s="198" t="s">
        <v>1388</v>
      </c>
      <c r="BJ17" s="35">
        <v>44742</v>
      </c>
      <c r="BK17" s="35"/>
      <c r="BL17" s="35"/>
      <c r="BM17" s="35">
        <v>44804</v>
      </c>
      <c r="BN17" s="137" t="s">
        <v>1389</v>
      </c>
      <c r="BO17" s="137" t="s">
        <v>1390</v>
      </c>
      <c r="BP17" s="35">
        <v>44865</v>
      </c>
      <c r="BQ17" s="350" t="s">
        <v>1391</v>
      </c>
      <c r="BR17" s="352" t="s">
        <v>1392</v>
      </c>
      <c r="BS17" s="35">
        <v>44926</v>
      </c>
      <c r="BT17" s="35"/>
      <c r="BU17" s="267"/>
    </row>
    <row r="18" spans="1:73" ht="207.95" customHeight="1">
      <c r="A18" s="425"/>
      <c r="B18" s="426"/>
      <c r="C18" s="426"/>
      <c r="D18" s="426"/>
      <c r="E18" s="426"/>
      <c r="F18" s="587"/>
      <c r="G18" s="582"/>
      <c r="H18" s="426"/>
      <c r="I18" s="587"/>
      <c r="J18" s="426"/>
      <c r="K18" s="426"/>
      <c r="L18" s="462"/>
      <c r="M18" s="426"/>
      <c r="N18" s="426"/>
      <c r="O18" s="426"/>
      <c r="P18" s="426"/>
      <c r="Q18" s="426"/>
      <c r="R18" s="426"/>
      <c r="S18" s="461"/>
      <c r="T18" s="461"/>
      <c r="U18" s="461"/>
      <c r="V18" s="445"/>
      <c r="W18" s="441"/>
      <c r="X18" s="444"/>
      <c r="Y18" s="586"/>
      <c r="Z18" s="446"/>
      <c r="AA18" s="441"/>
      <c r="AB18" s="447"/>
      <c r="AC18" s="41" t="s">
        <v>1393</v>
      </c>
      <c r="AD18" s="41" t="s">
        <v>1394</v>
      </c>
      <c r="AE18" s="52" t="s">
        <v>54</v>
      </c>
      <c r="AF18" s="32">
        <f t="shared" si="0"/>
        <v>0.25</v>
      </c>
      <c r="AG18" s="92" t="s">
        <v>201</v>
      </c>
      <c r="AH18" s="32">
        <f>IF(AG18="Manual",15%,IF(AG18="Automático",25%,""))</f>
        <v>0.15</v>
      </c>
      <c r="AI18" s="32">
        <f t="shared" si="1"/>
        <v>0.4</v>
      </c>
      <c r="AJ18" s="92" t="s">
        <v>202</v>
      </c>
      <c r="AK18" s="89" t="s">
        <v>193</v>
      </c>
      <c r="AL18" s="52" t="s">
        <v>1395</v>
      </c>
      <c r="AM18" s="89" t="s">
        <v>23</v>
      </c>
      <c r="AN18" s="92" t="s">
        <v>1361</v>
      </c>
      <c r="AO18" s="92" t="s">
        <v>40</v>
      </c>
      <c r="AP18" s="92" t="s">
        <v>1396</v>
      </c>
      <c r="AQ18" s="92" t="s">
        <v>1397</v>
      </c>
      <c r="AR18" s="92" t="s">
        <v>206</v>
      </c>
      <c r="AS18" s="92" t="s">
        <v>148</v>
      </c>
      <c r="AT18" s="92" t="s">
        <v>208</v>
      </c>
      <c r="AU18" s="92">
        <f>+AV17*AI18</f>
        <v>3.8879999999999998E-2</v>
      </c>
      <c r="AV18" s="33">
        <f>+AV17-AU18</f>
        <v>5.8319999999999983E-2</v>
      </c>
      <c r="AW18" s="460"/>
      <c r="AX18" s="457"/>
      <c r="AY18" s="272">
        <v>5</v>
      </c>
      <c r="AZ18" s="52" t="s">
        <v>1398</v>
      </c>
      <c r="BA18" s="212" t="str">
        <f>+AS18</f>
        <v>Secretaria General</v>
      </c>
      <c r="BB18" s="31">
        <v>44562</v>
      </c>
      <c r="BC18" s="31">
        <v>44926</v>
      </c>
      <c r="BD18" s="212" t="str">
        <f>+AQ18</f>
        <v>Garantía</v>
      </c>
      <c r="BE18" s="136">
        <v>44620</v>
      </c>
      <c r="BF18" s="137" t="s">
        <v>1399</v>
      </c>
      <c r="BG18" s="35" t="s">
        <v>1400</v>
      </c>
      <c r="BH18" s="137" t="s">
        <v>1401</v>
      </c>
      <c r="BI18" s="198" t="s">
        <v>1402</v>
      </c>
      <c r="BJ18" s="35">
        <v>44742</v>
      </c>
      <c r="BK18" s="35"/>
      <c r="BL18" s="35"/>
      <c r="BM18" s="35">
        <v>44804</v>
      </c>
      <c r="BN18" s="137" t="s">
        <v>1403</v>
      </c>
      <c r="BO18" s="137" t="s">
        <v>1404</v>
      </c>
      <c r="BP18" s="35">
        <v>44865</v>
      </c>
      <c r="BQ18" s="350" t="s">
        <v>1405</v>
      </c>
      <c r="BR18" s="35" t="s">
        <v>1406</v>
      </c>
      <c r="BS18" s="35">
        <v>44926</v>
      </c>
      <c r="BT18" s="35"/>
      <c r="BU18" s="267"/>
    </row>
    <row r="19" spans="1:73" ht="245.1" customHeight="1">
      <c r="A19" s="425" t="s">
        <v>241</v>
      </c>
      <c r="B19" s="426" t="s">
        <v>91</v>
      </c>
      <c r="C19" s="426" t="s">
        <v>89</v>
      </c>
      <c r="D19" s="426" t="s">
        <v>12</v>
      </c>
      <c r="E19" s="426" t="s">
        <v>34</v>
      </c>
      <c r="F19" s="580" t="s">
        <v>1407</v>
      </c>
      <c r="G19" s="582" t="s">
        <v>1408</v>
      </c>
      <c r="H19" s="580" t="s">
        <v>1409</v>
      </c>
      <c r="I19" s="580" t="s">
        <v>1410</v>
      </c>
      <c r="J19" s="426" t="s">
        <v>63</v>
      </c>
      <c r="K19" s="426">
        <v>0</v>
      </c>
      <c r="L19" s="462">
        <f>IF(J19="Diaria",+(K19/360),IF(J19="Mensual",+(K19/12),IF(J19="Bimestral",+(K19/6),IF(J19="Trimestral",+(K19/4),IF(J19="Semestral",+(K19/2),IF(J19="Anual",+(K19/1),""))))))</f>
        <v>0</v>
      </c>
      <c r="M19" s="426" t="s">
        <v>29</v>
      </c>
      <c r="N19" s="426">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0.2</v>
      </c>
      <c r="O19" s="426" t="s">
        <v>30</v>
      </c>
      <c r="P19" s="426">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426" t="s">
        <v>70</v>
      </c>
      <c r="R19" s="426">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461" t="s">
        <v>70</v>
      </c>
      <c r="T19" s="461" t="s">
        <v>70</v>
      </c>
      <c r="U19" s="461">
        <f>+MAX(N19,P19,R19)</f>
        <v>0.2</v>
      </c>
      <c r="V19" s="445" t="str">
        <f>IF(L19&lt;=20%,"Muy baja",IF(L19&lt;=40%,"Baja",IF(L19&lt;=60%,"Media",IF(L19&lt;=80%,"Alta",IF(L19&lt;=100%,"Muy alta",IF(L19&gt;=100%,"Muy alta",""))))))</f>
        <v>Muy baja</v>
      </c>
      <c r="W19" s="585">
        <f>+IFERROR(VLOOKUP(V19,Fórmula!$F$1:$G$6,2,FALSE),"")</f>
        <v>0.2</v>
      </c>
      <c r="X19" s="445" t="str">
        <f>IF(U19=20%,"Leve",IF(U19=40%,"Menor",IF(U19=60%,"Moderado",IF(U19=80%,"Mayor",IF(U19=100%,"Catastrófico","")))))</f>
        <v>Leve</v>
      </c>
      <c r="Y19" s="585">
        <f>+IFERROR(VLOOKUP(X19,Fórmula!$H$1:$I$6,2,FALSE),"")</f>
        <v>0.2</v>
      </c>
      <c r="Z19" s="460" t="str">
        <f>+IFERROR(VLOOKUP(V19&amp;X19,Fórmula!$C$2:$D$26,2,FALSE),"")</f>
        <v>Bajo</v>
      </c>
      <c r="AA19" s="441">
        <f>IF(Z19="Bajo",25%,IF(Z19="Moderado",50%,IF(Z19="Alto",75%,IF(Z19="Extremo",100%,""))))</f>
        <v>0.25</v>
      </c>
      <c r="AB19" s="447" t="s">
        <v>1411</v>
      </c>
      <c r="AC19" s="141" t="s">
        <v>1412</v>
      </c>
      <c r="AD19" s="141" t="s">
        <v>1413</v>
      </c>
      <c r="AE19" s="52" t="s">
        <v>54</v>
      </c>
      <c r="AF19" s="32">
        <f t="shared" si="0"/>
        <v>0.25</v>
      </c>
      <c r="AG19" s="92" t="s">
        <v>201</v>
      </c>
      <c r="AH19" s="32">
        <f>IF(AG19="Manual",15%,IF(AG19="Automático",25%,""))</f>
        <v>0.15</v>
      </c>
      <c r="AI19" s="32">
        <f t="shared" si="1"/>
        <v>0.4</v>
      </c>
      <c r="AJ19" s="92" t="s">
        <v>202</v>
      </c>
      <c r="AK19" s="89" t="s">
        <v>193</v>
      </c>
      <c r="AL19" s="52" t="s">
        <v>1414</v>
      </c>
      <c r="AM19" s="89" t="s">
        <v>23</v>
      </c>
      <c r="AN19" s="141" t="s">
        <v>1415</v>
      </c>
      <c r="AO19" s="92" t="s">
        <v>40</v>
      </c>
      <c r="AP19" s="92" t="s">
        <v>1416</v>
      </c>
      <c r="AQ19" s="92" t="s">
        <v>1397</v>
      </c>
      <c r="AR19" s="92" t="s">
        <v>206</v>
      </c>
      <c r="AS19" s="92" t="s">
        <v>1417</v>
      </c>
      <c r="AT19" s="92" t="s">
        <v>208</v>
      </c>
      <c r="AU19" s="92">
        <f>+AI19*AA19</f>
        <v>0.1</v>
      </c>
      <c r="AV19" s="33">
        <f>+AA19-AU19</f>
        <v>0.15</v>
      </c>
      <c r="AW19" s="460" t="str">
        <f>+IF(C19="Corrupción","Moderado",IF(AV20&lt;=25%,"Bajo",IF(AV20&lt;=50%,"Moderado",IF(AV20&lt;=75%,"Alto",IF(AV20&gt;75%,"Extremo","")))))</f>
        <v>Bajo</v>
      </c>
      <c r="AX19" s="457" t="s">
        <v>56</v>
      </c>
      <c r="AY19" s="295"/>
      <c r="AZ19" s="142"/>
      <c r="BA19" s="210" t="s">
        <v>148</v>
      </c>
      <c r="BB19" s="31">
        <v>44562</v>
      </c>
      <c r="BC19" s="31">
        <v>44926</v>
      </c>
      <c r="BD19" s="210" t="s">
        <v>1418</v>
      </c>
      <c r="BE19" s="136">
        <v>44620</v>
      </c>
      <c r="BF19" s="137" t="s">
        <v>1419</v>
      </c>
      <c r="BG19" s="35">
        <v>44681</v>
      </c>
      <c r="BH19" s="137" t="s">
        <v>1420</v>
      </c>
      <c r="BI19" s="137" t="s">
        <v>1421</v>
      </c>
      <c r="BJ19" s="35">
        <v>44742</v>
      </c>
      <c r="BK19" s="35"/>
      <c r="BL19" s="35"/>
      <c r="BM19" s="35">
        <v>44804</v>
      </c>
      <c r="BN19" s="137" t="s">
        <v>1422</v>
      </c>
      <c r="BO19" s="137" t="s">
        <v>1423</v>
      </c>
      <c r="BP19" s="35">
        <v>44865</v>
      </c>
      <c r="BQ19" s="137" t="s">
        <v>1424</v>
      </c>
      <c r="BR19" s="352" t="s">
        <v>1425</v>
      </c>
      <c r="BS19" s="35">
        <v>44926</v>
      </c>
      <c r="BT19" s="35"/>
      <c r="BU19" s="267"/>
    </row>
    <row r="20" spans="1:73" ht="240" customHeight="1" thickBot="1">
      <c r="A20" s="422"/>
      <c r="B20" s="418"/>
      <c r="C20" s="418"/>
      <c r="D20" s="418"/>
      <c r="E20" s="418"/>
      <c r="F20" s="581"/>
      <c r="G20" s="583"/>
      <c r="H20" s="581"/>
      <c r="I20" s="581"/>
      <c r="J20" s="418"/>
      <c r="K20" s="418"/>
      <c r="L20" s="420"/>
      <c r="M20" s="418"/>
      <c r="N20" s="418"/>
      <c r="O20" s="418"/>
      <c r="P20" s="418"/>
      <c r="Q20" s="418"/>
      <c r="R20" s="418"/>
      <c r="S20" s="408"/>
      <c r="T20" s="408"/>
      <c r="U20" s="408"/>
      <c r="V20" s="443"/>
      <c r="W20" s="589"/>
      <c r="X20" s="443"/>
      <c r="Y20" s="589"/>
      <c r="Z20" s="459"/>
      <c r="AA20" s="412"/>
      <c r="AB20" s="402"/>
      <c r="AC20" s="41" t="s">
        <v>1426</v>
      </c>
      <c r="AD20" s="41" t="s">
        <v>1325</v>
      </c>
      <c r="AE20" s="52" t="s">
        <v>54</v>
      </c>
      <c r="AF20" s="32">
        <f t="shared" ref="AF20" si="3">IF(AE20="Preventivo",25%,IF(AE20="Detectivo",15%,IF(AE20="Correctivo",10%,"")))</f>
        <v>0.25</v>
      </c>
      <c r="AG20" s="92" t="s">
        <v>201</v>
      </c>
      <c r="AH20" s="32">
        <f t="shared" ref="AH20" si="4">IF(AG20="Manual",15%,IF(AG20="Automático",25%,""))</f>
        <v>0.15</v>
      </c>
      <c r="AI20" s="32">
        <f t="shared" ref="AI20" si="5">+AH20+AF20</f>
        <v>0.4</v>
      </c>
      <c r="AJ20" s="92" t="s">
        <v>202</v>
      </c>
      <c r="AK20" s="89" t="s">
        <v>241</v>
      </c>
      <c r="AL20" s="52"/>
      <c r="AM20" s="89" t="s">
        <v>23</v>
      </c>
      <c r="AN20" s="92" t="s">
        <v>1326</v>
      </c>
      <c r="AO20" s="92" t="s">
        <v>24</v>
      </c>
      <c r="AP20" s="92" t="s">
        <v>96</v>
      </c>
      <c r="AQ20" s="92" t="s">
        <v>1327</v>
      </c>
      <c r="AR20" s="92" t="s">
        <v>206</v>
      </c>
      <c r="AS20" s="92" t="s">
        <v>148</v>
      </c>
      <c r="AT20" s="92" t="s">
        <v>208</v>
      </c>
      <c r="AU20" s="93">
        <f>+AV19*AI20</f>
        <v>0.06</v>
      </c>
      <c r="AV20" s="104">
        <f>+AV19-AU20</f>
        <v>0.09</v>
      </c>
      <c r="AW20" s="459"/>
      <c r="AX20" s="406"/>
      <c r="AY20" s="296"/>
      <c r="AZ20" s="52" t="s">
        <v>1328</v>
      </c>
      <c r="BA20" s="89" t="s">
        <v>148</v>
      </c>
      <c r="BB20" s="214">
        <v>44562</v>
      </c>
      <c r="BC20" s="214">
        <v>44926</v>
      </c>
      <c r="BD20" s="92" t="s">
        <v>1329</v>
      </c>
      <c r="BE20" s="136">
        <v>44620</v>
      </c>
      <c r="BF20" s="220" t="s">
        <v>1427</v>
      </c>
      <c r="BG20" s="221">
        <v>44681</v>
      </c>
      <c r="BH20" s="220" t="s">
        <v>1428</v>
      </c>
      <c r="BI20" s="220" t="s">
        <v>1071</v>
      </c>
      <c r="BJ20" s="221">
        <v>44742</v>
      </c>
      <c r="BK20" s="221"/>
      <c r="BL20" s="221"/>
      <c r="BM20" s="221">
        <v>44804</v>
      </c>
      <c r="BN20" s="350" t="s">
        <v>1334</v>
      </c>
      <c r="BO20" s="351" t="s">
        <v>1335</v>
      </c>
      <c r="BP20" s="221">
        <v>44865</v>
      </c>
      <c r="BQ20" s="350" t="s">
        <v>1429</v>
      </c>
      <c r="BR20" s="384" t="s">
        <v>1430</v>
      </c>
      <c r="BS20" s="221">
        <v>44926</v>
      </c>
      <c r="BT20" s="221"/>
      <c r="BU20" s="269"/>
    </row>
    <row r="21" spans="1:73">
      <c r="W21" s="21"/>
      <c r="Y21" s="21"/>
      <c r="AF21" s="21"/>
      <c r="AG21" s="21"/>
      <c r="AH21" s="21"/>
      <c r="AI21" s="21"/>
      <c r="AV21" s="24"/>
    </row>
    <row r="22" spans="1:73">
      <c r="W22" s="21"/>
      <c r="Y22" s="21"/>
      <c r="AF22" s="21"/>
      <c r="AG22" s="21"/>
      <c r="AH22" s="21"/>
      <c r="AI22" s="21"/>
      <c r="AV22" s="24"/>
    </row>
    <row r="23" spans="1:73">
      <c r="W23" s="21"/>
      <c r="Y23" s="21"/>
      <c r="AF23" s="21"/>
      <c r="AG23" s="21"/>
      <c r="AH23" s="21"/>
      <c r="AI23" s="21"/>
      <c r="AV23" s="24"/>
    </row>
    <row r="24" spans="1:73">
      <c r="W24" s="21"/>
      <c r="Y24" s="21"/>
      <c r="AF24" s="21"/>
      <c r="AG24" s="21"/>
      <c r="AH24" s="21"/>
      <c r="AI24" s="21"/>
      <c r="AV24" s="24"/>
    </row>
    <row r="25" spans="1:73">
      <c r="W25" s="21"/>
      <c r="Y25" s="21"/>
      <c r="AF25" s="21"/>
      <c r="AG25" s="21"/>
      <c r="AH25" s="21"/>
      <c r="AI25" s="21"/>
      <c r="AV25" s="24"/>
    </row>
    <row r="26" spans="1:73">
      <c r="W26" s="21"/>
      <c r="Y26" s="21"/>
      <c r="AF26" s="21"/>
      <c r="AG26" s="21"/>
      <c r="AH26" s="21"/>
      <c r="AI26" s="21"/>
      <c r="AV26" s="24"/>
    </row>
    <row r="27" spans="1:73">
      <c r="W27" s="21"/>
      <c r="Y27" s="21"/>
      <c r="AF27" s="21"/>
      <c r="AG27" s="21"/>
      <c r="AH27" s="21"/>
      <c r="AI27" s="21"/>
      <c r="AV27" s="24"/>
    </row>
    <row r="28" spans="1:73">
      <c r="W28" s="21"/>
      <c r="Y28" s="21"/>
      <c r="AF28" s="21"/>
      <c r="AG28" s="21"/>
      <c r="AH28" s="21"/>
      <c r="AI28" s="21"/>
      <c r="AV28" s="24"/>
    </row>
    <row r="29" spans="1:73">
      <c r="W29" s="21"/>
      <c r="Y29" s="21"/>
      <c r="AF29" s="21"/>
      <c r="AG29" s="21"/>
      <c r="AH29" s="21"/>
      <c r="AI29" s="21"/>
      <c r="AV29" s="24"/>
    </row>
    <row r="30" spans="1:73">
      <c r="W30" s="21"/>
      <c r="Y30" s="21"/>
      <c r="AF30" s="21"/>
      <c r="AG30" s="21"/>
      <c r="AH30" s="21"/>
      <c r="AI30" s="21"/>
      <c r="AV30" s="24"/>
    </row>
    <row r="31" spans="1:73">
      <c r="W31" s="21"/>
      <c r="Y31" s="21"/>
      <c r="AF31" s="21"/>
      <c r="AG31" s="21"/>
      <c r="AH31" s="21"/>
      <c r="AI31" s="21"/>
      <c r="AV31" s="24"/>
    </row>
    <row r="32" spans="1:73">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row r="299" spans="23:48">
      <c r="W299" s="21"/>
      <c r="Y299" s="21"/>
      <c r="AF299" s="21"/>
      <c r="AG299" s="21"/>
      <c r="AH299" s="21"/>
      <c r="AI299" s="21"/>
      <c r="AV299" s="24"/>
    </row>
    <row r="300" spans="23:48">
      <c r="W300" s="21"/>
      <c r="Y300" s="21"/>
      <c r="AF300" s="21"/>
      <c r="AG300" s="21"/>
      <c r="AH300" s="21"/>
      <c r="AI300" s="21"/>
      <c r="AV300" s="24"/>
    </row>
    <row r="301" spans="23:48">
      <c r="W301" s="21"/>
      <c r="Y301" s="21"/>
      <c r="AF301" s="21"/>
      <c r="AG301" s="21"/>
      <c r="AH301" s="21"/>
      <c r="AI301" s="21"/>
      <c r="AV301" s="24"/>
    </row>
    <row r="302" spans="23:48">
      <c r="W302" s="21"/>
      <c r="Y302" s="21"/>
      <c r="AF302" s="21"/>
      <c r="AG302" s="21"/>
      <c r="AH302" s="21"/>
      <c r="AI302" s="21"/>
      <c r="AV302" s="24"/>
    </row>
    <row r="303" spans="23:48">
      <c r="W303" s="21"/>
      <c r="Y303" s="21"/>
      <c r="AF303" s="21"/>
      <c r="AG303" s="21"/>
      <c r="AH303" s="21"/>
      <c r="AI303" s="21"/>
      <c r="AV303" s="24"/>
    </row>
  </sheetData>
  <sheetProtection formatCells="0" formatColumns="0" formatRows="0"/>
  <mergeCells count="174">
    <mergeCell ref="AB19:AB20"/>
    <mergeCell ref="AW19:AW20"/>
    <mergeCell ref="AX19:AX20"/>
    <mergeCell ref="AU2:AW3"/>
    <mergeCell ref="AX2:AX3"/>
    <mergeCell ref="S19:S20"/>
    <mergeCell ref="T19:T20"/>
    <mergeCell ref="U19:U20"/>
    <mergeCell ref="V19:V20"/>
    <mergeCell ref="W19:W20"/>
    <mergeCell ref="X19:X20"/>
    <mergeCell ref="Y19:Y20"/>
    <mergeCell ref="Z19:Z20"/>
    <mergeCell ref="AA19:AA20"/>
    <mergeCell ref="AW4:AW8"/>
    <mergeCell ref="AX4:AX8"/>
    <mergeCell ref="W4:W8"/>
    <mergeCell ref="X4:X8"/>
    <mergeCell ref="Y4:Y8"/>
    <mergeCell ref="Z4:Z8"/>
    <mergeCell ref="AA4:AA8"/>
    <mergeCell ref="AB4:AB8"/>
    <mergeCell ref="AX12:AX13"/>
    <mergeCell ref="AA12:AA13"/>
    <mergeCell ref="J19:J20"/>
    <mergeCell ref="K19:K20"/>
    <mergeCell ref="L19:L20"/>
    <mergeCell ref="M19:M20"/>
    <mergeCell ref="N19:N20"/>
    <mergeCell ref="O19:O20"/>
    <mergeCell ref="P19:P20"/>
    <mergeCell ref="Q19:Q20"/>
    <mergeCell ref="R19:R20"/>
    <mergeCell ref="A19:A20"/>
    <mergeCell ref="B19:B20"/>
    <mergeCell ref="C19:C20"/>
    <mergeCell ref="D19:D20"/>
    <mergeCell ref="E19:E20"/>
    <mergeCell ref="F19:F20"/>
    <mergeCell ref="G19:G20"/>
    <mergeCell ref="H19:H20"/>
    <mergeCell ref="I19:I20"/>
    <mergeCell ref="AY2:AZ3"/>
    <mergeCell ref="BA2:BA3"/>
    <mergeCell ref="BB2:BB3"/>
    <mergeCell ref="BC2:BC3"/>
    <mergeCell ref="A1:T2"/>
    <mergeCell ref="AC1:AT1"/>
    <mergeCell ref="AV1:AX1"/>
    <mergeCell ref="AC2:AC3"/>
    <mergeCell ref="AE2:AH2"/>
    <mergeCell ref="AY1:BU1"/>
    <mergeCell ref="BE2:BU2"/>
    <mergeCell ref="BD2:BD3"/>
    <mergeCell ref="G3:H3"/>
    <mergeCell ref="AK3:AL3"/>
    <mergeCell ref="AM3:AN3"/>
    <mergeCell ref="AI2:AI3"/>
    <mergeCell ref="AJ2:AT2"/>
    <mergeCell ref="U1:AB2"/>
    <mergeCell ref="AO3:AP3"/>
    <mergeCell ref="AR3:AS3"/>
    <mergeCell ref="AD2:AD3"/>
    <mergeCell ref="N4:N8"/>
    <mergeCell ref="O4:O8"/>
    <mergeCell ref="P4:P8"/>
    <mergeCell ref="Q4:Q8"/>
    <mergeCell ref="R4:R8"/>
    <mergeCell ref="U4:U8"/>
    <mergeCell ref="J4:J8"/>
    <mergeCell ref="K4:K8"/>
    <mergeCell ref="L4:L8"/>
    <mergeCell ref="M4:M8"/>
    <mergeCell ref="S4:S8"/>
    <mergeCell ref="T4:T8"/>
    <mergeCell ref="A4:A8"/>
    <mergeCell ref="B4:B8"/>
    <mergeCell ref="C4:C8"/>
    <mergeCell ref="D4:D8"/>
    <mergeCell ref="E4:E8"/>
    <mergeCell ref="F4:F8"/>
    <mergeCell ref="G4:G8"/>
    <mergeCell ref="H4:H8"/>
    <mergeCell ref="I4:I8"/>
    <mergeCell ref="V4:V8"/>
    <mergeCell ref="AX9:AX11"/>
    <mergeCell ref="P9:P11"/>
    <mergeCell ref="Q9:Q11"/>
    <mergeCell ref="R9:R11"/>
    <mergeCell ref="U9:U11"/>
    <mergeCell ref="AY9:AY10"/>
    <mergeCell ref="Y9:Y11"/>
    <mergeCell ref="Z9:Z11"/>
    <mergeCell ref="AA9:AA11"/>
    <mergeCell ref="AB9:AB11"/>
    <mergeCell ref="V9:V11"/>
    <mergeCell ref="W9:W11"/>
    <mergeCell ref="X9:X11"/>
    <mergeCell ref="AW9:AW11"/>
    <mergeCell ref="G9:G11"/>
    <mergeCell ref="H9:H11"/>
    <mergeCell ref="I9:I11"/>
    <mergeCell ref="M9:M11"/>
    <mergeCell ref="S9:S11"/>
    <mergeCell ref="T9:T11"/>
    <mergeCell ref="A9:A11"/>
    <mergeCell ref="B9:B11"/>
    <mergeCell ref="C9:C11"/>
    <mergeCell ref="D9:D11"/>
    <mergeCell ref="E9:E11"/>
    <mergeCell ref="F9:F11"/>
    <mergeCell ref="N9:N11"/>
    <mergeCell ref="O9:O11"/>
    <mergeCell ref="J9:J11"/>
    <mergeCell ref="K9:K11"/>
    <mergeCell ref="L9:L11"/>
    <mergeCell ref="A14:A18"/>
    <mergeCell ref="B14:B18"/>
    <mergeCell ref="C14:C18"/>
    <mergeCell ref="D14:D18"/>
    <mergeCell ref="E14:E18"/>
    <mergeCell ref="F14:F18"/>
    <mergeCell ref="A12:A13"/>
    <mergeCell ref="B12:B13"/>
    <mergeCell ref="C12:C13"/>
    <mergeCell ref="D12:D13"/>
    <mergeCell ref="E12:E13"/>
    <mergeCell ref="F12:F13"/>
    <mergeCell ref="G12:G13"/>
    <mergeCell ref="H12:H13"/>
    <mergeCell ref="I12:I13"/>
    <mergeCell ref="M12:M13"/>
    <mergeCell ref="X12:X13"/>
    <mergeCell ref="Y12:Y13"/>
    <mergeCell ref="Z12:Z13"/>
    <mergeCell ref="S12:S13"/>
    <mergeCell ref="T12:T13"/>
    <mergeCell ref="V12:V13"/>
    <mergeCell ref="W12:W13"/>
    <mergeCell ref="J12:J13"/>
    <mergeCell ref="K12:K13"/>
    <mergeCell ref="L12:L13"/>
    <mergeCell ref="AB12:AB13"/>
    <mergeCell ref="AW12:AW13"/>
    <mergeCell ref="N14:N18"/>
    <mergeCell ref="O14:O18"/>
    <mergeCell ref="P14:P18"/>
    <mergeCell ref="Q14:Q18"/>
    <mergeCell ref="R14:R18"/>
    <mergeCell ref="U14:U18"/>
    <mergeCell ref="AB14:AB18"/>
    <mergeCell ref="AW14:AW18"/>
    <mergeCell ref="N12:N13"/>
    <mergeCell ref="O12:O13"/>
    <mergeCell ref="P12:P13"/>
    <mergeCell ref="Q12:Q13"/>
    <mergeCell ref="R12:R13"/>
    <mergeCell ref="U12:U13"/>
    <mergeCell ref="AX14:AX18"/>
    <mergeCell ref="V14:V18"/>
    <mergeCell ref="W14:W18"/>
    <mergeCell ref="X14:X18"/>
    <mergeCell ref="Y14:Y18"/>
    <mergeCell ref="Z14:Z18"/>
    <mergeCell ref="AA14:AA18"/>
    <mergeCell ref="G14:G18"/>
    <mergeCell ref="H14:H18"/>
    <mergeCell ref="I14:I18"/>
    <mergeCell ref="M14:M18"/>
    <mergeCell ref="S14:S18"/>
    <mergeCell ref="T14:T18"/>
    <mergeCell ref="J14:J18"/>
    <mergeCell ref="K14:K18"/>
    <mergeCell ref="L14:L18"/>
  </mergeCells>
  <conditionalFormatting sqref="AJ4:AK8">
    <cfRule type="containsText" dxfId="1351" priority="1729" operator="containsText" text="BAJA">
      <formula>NOT(ISERROR(SEARCH("BAJA",AJ4)))</formula>
    </cfRule>
    <cfRule type="containsText" dxfId="1350" priority="1730" operator="containsText" text="MEDIA">
      <formula>NOT(ISERROR(SEARCH("MEDIA",AJ4)))</formula>
    </cfRule>
    <cfRule type="containsText" dxfId="1349" priority="1731" operator="containsText" text="ALTA">
      <formula>NOT(ISERROR(SEARCH("ALTA",AJ4)))</formula>
    </cfRule>
  </conditionalFormatting>
  <conditionalFormatting sqref="AR4">
    <cfRule type="containsText" dxfId="1348" priority="1732" operator="containsText" text="BAJA">
      <formula>NOT(ISERROR(SEARCH("BAJA",AR4)))</formula>
    </cfRule>
    <cfRule type="containsText" dxfId="1347" priority="1733" operator="containsText" text="MEDIA">
      <formula>NOT(ISERROR(SEARCH("MEDIA",AR4)))</formula>
    </cfRule>
    <cfRule type="containsText" dxfId="1346" priority="1734" operator="containsText" text="ALTA">
      <formula>NOT(ISERROR(SEARCH("ALTA",AR4)))</formula>
    </cfRule>
  </conditionalFormatting>
  <conditionalFormatting sqref="AU4">
    <cfRule type="containsText" dxfId="1345" priority="1627" operator="containsText" text="BAJA">
      <formula>NOT(ISERROR(SEARCH("BAJA",AU4)))</formula>
    </cfRule>
    <cfRule type="containsText" dxfId="1344" priority="1628" operator="containsText" text="MEDIA">
      <formula>NOT(ISERROR(SEARCH("MEDIA",AU4)))</formula>
    </cfRule>
    <cfRule type="containsText" dxfId="1343" priority="1629" operator="containsText" text="ALTA">
      <formula>NOT(ISERROR(SEARCH("ALTA",AU4)))</formula>
    </cfRule>
  </conditionalFormatting>
  <conditionalFormatting sqref="AU5:AU8">
    <cfRule type="containsText" dxfId="1342" priority="1624" operator="containsText" text="BAJA">
      <formula>NOT(ISERROR(SEARCH("BAJA",AU5)))</formula>
    </cfRule>
    <cfRule type="containsText" dxfId="1341" priority="1625" operator="containsText" text="MEDIA">
      <formula>NOT(ISERROR(SEARCH("MEDIA",AU5)))</formula>
    </cfRule>
    <cfRule type="containsText" dxfId="1340" priority="1626" operator="containsText" text="ALTA">
      <formula>NOT(ISERROR(SEARCH("ALTA",AU5)))</formula>
    </cfRule>
  </conditionalFormatting>
  <conditionalFormatting sqref="AV4">
    <cfRule type="cellIs" dxfId="1339" priority="1599" operator="greaterThan">
      <formula>75%</formula>
    </cfRule>
    <cfRule type="cellIs" dxfId="1338" priority="1600" operator="between">
      <formula>51%</formula>
      <formula>75%</formula>
    </cfRule>
    <cfRule type="cellIs" dxfId="1337" priority="1601" operator="between">
      <formula>26%</formula>
      <formula>50%</formula>
    </cfRule>
    <cfRule type="cellIs" dxfId="1336" priority="1602" operator="between">
      <formula>0%</formula>
      <formula>25%</formula>
    </cfRule>
    <cfRule type="containsText" dxfId="1335" priority="1603" operator="containsText" text="BAJA">
      <formula>NOT(ISERROR(SEARCH("BAJA",AV4)))</formula>
    </cfRule>
    <cfRule type="containsText" dxfId="1334" priority="1604" operator="containsText" text="MEDIA">
      <formula>NOT(ISERROR(SEARCH("MEDIA",AV4)))</formula>
    </cfRule>
    <cfRule type="containsText" dxfId="1333" priority="1605" operator="containsText" text="ALTA">
      <formula>NOT(ISERROR(SEARCH("ALTA",AV4)))</formula>
    </cfRule>
  </conditionalFormatting>
  <conditionalFormatting sqref="AV5:AV8">
    <cfRule type="cellIs" dxfId="1332" priority="1592" operator="greaterThan">
      <formula>75%</formula>
    </cfRule>
    <cfRule type="cellIs" dxfId="1331" priority="1593" operator="between">
      <formula>51%</formula>
      <formula>75%</formula>
    </cfRule>
    <cfRule type="cellIs" dxfId="1330" priority="1594" operator="between">
      <formula>26%</formula>
      <formula>50%</formula>
    </cfRule>
    <cfRule type="cellIs" dxfId="1329" priority="1595" operator="between">
      <formula>0%</formula>
      <formula>25%</formula>
    </cfRule>
    <cfRule type="containsText" dxfId="1328" priority="1596" operator="containsText" text="BAJA">
      <formula>NOT(ISERROR(SEARCH("BAJA",AV5)))</formula>
    </cfRule>
    <cfRule type="containsText" dxfId="1327" priority="1597" operator="containsText" text="MEDIA">
      <formula>NOT(ISERROR(SEARCH("MEDIA",AV5)))</formula>
    </cfRule>
    <cfRule type="containsText" dxfId="1326" priority="1598" operator="containsText" text="ALTA">
      <formula>NOT(ISERROR(SEARCH("ALTA",AV5)))</formula>
    </cfRule>
  </conditionalFormatting>
  <conditionalFormatting sqref="AC4">
    <cfRule type="containsText" dxfId="1325" priority="1044" operator="containsText" text="BAJA">
      <formula>NOT(ISERROR(SEARCH("BAJA",AC4)))</formula>
    </cfRule>
    <cfRule type="containsText" dxfId="1324" priority="1045" operator="containsText" text="MEDIA">
      <formula>NOT(ISERROR(SEARCH("MEDIA",AC4)))</formula>
    </cfRule>
    <cfRule type="containsText" dxfId="1323" priority="1046" operator="containsText" text="ALTA">
      <formula>NOT(ISERROR(SEARCH("ALTA",AC4)))</formula>
    </cfRule>
  </conditionalFormatting>
  <conditionalFormatting sqref="AC5">
    <cfRule type="containsText" dxfId="1322" priority="1041" operator="containsText" text="BAJA">
      <formula>NOT(ISERROR(SEARCH("BAJA",AC5)))</formula>
    </cfRule>
    <cfRule type="containsText" dxfId="1321" priority="1042" operator="containsText" text="MEDIA">
      <formula>NOT(ISERROR(SEARCH("MEDIA",AC5)))</formula>
    </cfRule>
    <cfRule type="containsText" dxfId="1320" priority="1043" operator="containsText" text="ALTA">
      <formula>NOT(ISERROR(SEARCH("ALTA",AC5)))</formula>
    </cfRule>
  </conditionalFormatting>
  <conditionalFormatting sqref="AC8">
    <cfRule type="containsText" dxfId="1319" priority="1038" operator="containsText" text="BAJA">
      <formula>NOT(ISERROR(SEARCH("BAJA",AC8)))</formula>
    </cfRule>
    <cfRule type="containsText" dxfId="1318" priority="1039" operator="containsText" text="MEDIA">
      <formula>NOT(ISERROR(SEARCH("MEDIA",AC8)))</formula>
    </cfRule>
    <cfRule type="containsText" dxfId="1317" priority="1040" operator="containsText" text="ALTA">
      <formula>NOT(ISERROR(SEARCH("ALTA",AC8)))</formula>
    </cfRule>
  </conditionalFormatting>
  <conditionalFormatting sqref="AS4">
    <cfRule type="containsText" dxfId="1316" priority="1035" operator="containsText" text="BAJA">
      <formula>NOT(ISERROR(SEARCH("BAJA",AS4)))</formula>
    </cfRule>
    <cfRule type="containsText" dxfId="1315" priority="1036" operator="containsText" text="MEDIA">
      <formula>NOT(ISERROR(SEARCH("MEDIA",AS4)))</formula>
    </cfRule>
    <cfRule type="containsText" dxfId="1314" priority="1037" operator="containsText" text="ALTA">
      <formula>NOT(ISERROR(SEARCH("ALTA",AS4)))</formula>
    </cfRule>
  </conditionalFormatting>
  <conditionalFormatting sqref="AS6">
    <cfRule type="containsText" dxfId="1313" priority="1029" operator="containsText" text="BAJA">
      <formula>NOT(ISERROR(SEARCH("BAJA",AS6)))</formula>
    </cfRule>
    <cfRule type="containsText" dxfId="1312" priority="1030" operator="containsText" text="MEDIA">
      <formula>NOT(ISERROR(SEARCH("MEDIA",AS6)))</formula>
    </cfRule>
    <cfRule type="containsText" dxfId="1311" priority="1031" operator="containsText" text="ALTA">
      <formula>NOT(ISERROR(SEARCH("ALTA",AS6)))</formula>
    </cfRule>
  </conditionalFormatting>
  <conditionalFormatting sqref="AJ9:AK11">
    <cfRule type="containsText" dxfId="1310" priority="1023" operator="containsText" text="BAJA">
      <formula>NOT(ISERROR(SEARCH("BAJA",AJ9)))</formula>
    </cfRule>
    <cfRule type="containsText" dxfId="1309" priority="1024" operator="containsText" text="MEDIA">
      <formula>NOT(ISERROR(SEARCH("MEDIA",AJ9)))</formula>
    </cfRule>
    <cfRule type="containsText" dxfId="1308" priority="1025" operator="containsText" text="ALTA">
      <formula>NOT(ISERROR(SEARCH("ALTA",AJ9)))</formula>
    </cfRule>
  </conditionalFormatting>
  <conditionalFormatting sqref="AR9">
    <cfRule type="containsText" dxfId="1307" priority="1026" operator="containsText" text="BAJA">
      <formula>NOT(ISERROR(SEARCH("BAJA",AR9)))</formula>
    </cfRule>
    <cfRule type="containsText" dxfId="1306" priority="1027" operator="containsText" text="MEDIA">
      <formula>NOT(ISERROR(SEARCH("MEDIA",AR9)))</formula>
    </cfRule>
    <cfRule type="containsText" dxfId="1305" priority="1028" operator="containsText" text="ALTA">
      <formula>NOT(ISERROR(SEARCH("ALTA",AR9)))</formula>
    </cfRule>
  </conditionalFormatting>
  <conditionalFormatting sqref="AU9">
    <cfRule type="containsText" dxfId="1304" priority="939" operator="containsText" text="BAJA">
      <formula>NOT(ISERROR(SEARCH("BAJA",AU9)))</formula>
    </cfRule>
    <cfRule type="containsText" dxfId="1303" priority="940" operator="containsText" text="MEDIA">
      <formula>NOT(ISERROR(SEARCH("MEDIA",AU9)))</formula>
    </cfRule>
    <cfRule type="containsText" dxfId="1302" priority="941" operator="containsText" text="ALTA">
      <formula>NOT(ISERROR(SEARCH("ALTA",AU9)))</formula>
    </cfRule>
  </conditionalFormatting>
  <conditionalFormatting sqref="AU10:AU11">
    <cfRule type="containsText" dxfId="1301" priority="936" operator="containsText" text="BAJA">
      <formula>NOT(ISERROR(SEARCH("BAJA",AU10)))</formula>
    </cfRule>
    <cfRule type="containsText" dxfId="1300" priority="937" operator="containsText" text="MEDIA">
      <formula>NOT(ISERROR(SEARCH("MEDIA",AU10)))</formula>
    </cfRule>
    <cfRule type="containsText" dxfId="1299" priority="938" operator="containsText" text="ALTA">
      <formula>NOT(ISERROR(SEARCH("ALTA",AU10)))</formula>
    </cfRule>
  </conditionalFormatting>
  <conditionalFormatting sqref="AV9">
    <cfRule type="cellIs" dxfId="1298" priority="911" operator="greaterThan">
      <formula>75%</formula>
    </cfRule>
    <cfRule type="cellIs" dxfId="1297" priority="912" operator="between">
      <formula>51%</formula>
      <formula>75%</formula>
    </cfRule>
    <cfRule type="cellIs" dxfId="1296" priority="913" operator="between">
      <formula>26%</formula>
      <formula>50%</formula>
    </cfRule>
    <cfRule type="cellIs" dxfId="1295" priority="914" operator="between">
      <formula>0%</formula>
      <formula>25%</formula>
    </cfRule>
    <cfRule type="containsText" dxfId="1294" priority="915" operator="containsText" text="BAJA">
      <formula>NOT(ISERROR(SEARCH("BAJA",AV9)))</formula>
    </cfRule>
    <cfRule type="containsText" dxfId="1293" priority="916" operator="containsText" text="MEDIA">
      <formula>NOT(ISERROR(SEARCH("MEDIA",AV9)))</formula>
    </cfRule>
    <cfRule type="containsText" dxfId="1292" priority="917" operator="containsText" text="ALTA">
      <formula>NOT(ISERROR(SEARCH("ALTA",AV9)))</formula>
    </cfRule>
  </conditionalFormatting>
  <conditionalFormatting sqref="AV10:AV11">
    <cfRule type="cellIs" dxfId="1291" priority="904" operator="greaterThan">
      <formula>75%</formula>
    </cfRule>
    <cfRule type="cellIs" dxfId="1290" priority="905" operator="between">
      <formula>51%</formula>
      <formula>75%</formula>
    </cfRule>
    <cfRule type="cellIs" dxfId="1289" priority="906" operator="between">
      <formula>26%</formula>
      <formula>50%</formula>
    </cfRule>
    <cfRule type="cellIs" dxfId="1288" priority="907" operator="between">
      <formula>0%</formula>
      <formula>25%</formula>
    </cfRule>
    <cfRule type="containsText" dxfId="1287" priority="908" operator="containsText" text="BAJA">
      <formula>NOT(ISERROR(SEARCH("BAJA",AV10)))</formula>
    </cfRule>
    <cfRule type="containsText" dxfId="1286" priority="909" operator="containsText" text="MEDIA">
      <formula>NOT(ISERROR(SEARCH("MEDIA",AV10)))</formula>
    </cfRule>
    <cfRule type="containsText" dxfId="1285" priority="910" operator="containsText" text="ALTA">
      <formula>NOT(ISERROR(SEARCH("ALTA",AV10)))</formula>
    </cfRule>
  </conditionalFormatting>
  <conditionalFormatting sqref="AS16:AS18">
    <cfRule type="containsText" dxfId="1284" priority="351" operator="containsText" text="BAJA">
      <formula>NOT(ISERROR(SEARCH("BAJA",AS16)))</formula>
    </cfRule>
    <cfRule type="containsText" dxfId="1283" priority="352" operator="containsText" text="MEDIA">
      <formula>NOT(ISERROR(SEARCH("MEDIA",AS16)))</formula>
    </cfRule>
    <cfRule type="containsText" dxfId="1282" priority="353" operator="containsText" text="ALTA">
      <formula>NOT(ISERROR(SEARCH("ALTA",AS16)))</formula>
    </cfRule>
  </conditionalFormatting>
  <conditionalFormatting sqref="AP14">
    <cfRule type="containsText" dxfId="1281" priority="348" operator="containsText" text="BAJA">
      <formula>NOT(ISERROR(SEARCH("BAJA",AP14)))</formula>
    </cfRule>
    <cfRule type="containsText" dxfId="1280" priority="349" operator="containsText" text="MEDIA">
      <formula>NOT(ISERROR(SEARCH("MEDIA",AP14)))</formula>
    </cfRule>
    <cfRule type="containsText" dxfId="1279" priority="350" operator="containsText" text="ALTA">
      <formula>NOT(ISERROR(SEARCH("ALTA",AP14)))</formula>
    </cfRule>
  </conditionalFormatting>
  <conditionalFormatting sqref="AS14">
    <cfRule type="containsText" dxfId="1278" priority="357" operator="containsText" text="BAJA">
      <formula>NOT(ISERROR(SEARCH("BAJA",AS14)))</formula>
    </cfRule>
    <cfRule type="containsText" dxfId="1277" priority="358" operator="containsText" text="MEDIA">
      <formula>NOT(ISERROR(SEARCH("MEDIA",AS14)))</formula>
    </cfRule>
    <cfRule type="containsText" dxfId="1276" priority="359" operator="containsText" text="ALTA">
      <formula>NOT(ISERROR(SEARCH("ALTA",AS14)))</formula>
    </cfRule>
  </conditionalFormatting>
  <conditionalFormatting sqref="AS15">
    <cfRule type="containsText" dxfId="1275" priority="354" operator="containsText" text="BAJA">
      <formula>NOT(ISERROR(SEARCH("BAJA",AS15)))</formula>
    </cfRule>
    <cfRule type="containsText" dxfId="1274" priority="355" operator="containsText" text="MEDIA">
      <formula>NOT(ISERROR(SEARCH("MEDIA",AS15)))</formula>
    </cfRule>
    <cfRule type="containsText" dxfId="1273" priority="356" operator="containsText" text="ALTA">
      <formula>NOT(ISERROR(SEARCH("ALTA",AS15)))</formula>
    </cfRule>
  </conditionalFormatting>
  <conditionalFormatting sqref="AD9">
    <cfRule type="containsText" dxfId="1272" priority="853" operator="containsText" text="BAJA">
      <formula>NOT(ISERROR(SEARCH("BAJA",AD9)))</formula>
    </cfRule>
    <cfRule type="containsText" dxfId="1271" priority="854" operator="containsText" text="MEDIA">
      <formula>NOT(ISERROR(SEARCH("MEDIA",AD9)))</formula>
    </cfRule>
    <cfRule type="containsText" dxfId="1270" priority="855" operator="containsText" text="ALTA">
      <formula>NOT(ISERROR(SEARCH("ALTA",AD9)))</formula>
    </cfRule>
  </conditionalFormatting>
  <conditionalFormatting sqref="AL9">
    <cfRule type="containsText" dxfId="1269" priority="850" operator="containsText" text="BAJA">
      <formula>NOT(ISERROR(SEARCH("BAJA",AL9)))</formula>
    </cfRule>
    <cfRule type="containsText" dxfId="1268" priority="851" operator="containsText" text="MEDIA">
      <formula>NOT(ISERROR(SEARCH("MEDIA",AL9)))</formula>
    </cfRule>
    <cfRule type="containsText" dxfId="1267" priority="852" operator="containsText" text="ALTA">
      <formula>NOT(ISERROR(SEARCH("ALTA",AL9)))</formula>
    </cfRule>
  </conditionalFormatting>
  <conditionalFormatting sqref="AN9">
    <cfRule type="containsText" dxfId="1266" priority="847" operator="containsText" text="BAJA">
      <formula>NOT(ISERROR(SEARCH("BAJA",AN9)))</formula>
    </cfRule>
    <cfRule type="containsText" dxfId="1265" priority="848" operator="containsText" text="MEDIA">
      <formula>NOT(ISERROR(SEARCH("MEDIA",AN9)))</formula>
    </cfRule>
    <cfRule type="containsText" dxfId="1264" priority="849" operator="containsText" text="ALTA">
      <formula>NOT(ISERROR(SEARCH("ALTA",AN9)))</formula>
    </cfRule>
  </conditionalFormatting>
  <conditionalFormatting sqref="AN10">
    <cfRule type="containsText" dxfId="1263" priority="844" operator="containsText" text="BAJA">
      <formula>NOT(ISERROR(SEARCH("BAJA",AN10)))</formula>
    </cfRule>
    <cfRule type="containsText" dxfId="1262" priority="845" operator="containsText" text="MEDIA">
      <formula>NOT(ISERROR(SEARCH("MEDIA",AN10)))</formula>
    </cfRule>
    <cfRule type="containsText" dxfId="1261" priority="846" operator="containsText" text="ALTA">
      <formula>NOT(ISERROR(SEARCH("ALTA",AN10)))</formula>
    </cfRule>
  </conditionalFormatting>
  <conditionalFormatting sqref="AS9:AS10">
    <cfRule type="containsText" dxfId="1260" priority="841" operator="containsText" text="BAJA">
      <formula>NOT(ISERROR(SEARCH("BAJA",AS9)))</formula>
    </cfRule>
    <cfRule type="containsText" dxfId="1259" priority="842" operator="containsText" text="MEDIA">
      <formula>NOT(ISERROR(SEARCH("MEDIA",AS9)))</formula>
    </cfRule>
    <cfRule type="containsText" dxfId="1258" priority="843" operator="containsText" text="ALTA">
      <formula>NOT(ISERROR(SEARCH("ALTA",AS9)))</formula>
    </cfRule>
  </conditionalFormatting>
  <conditionalFormatting sqref="AS10">
    <cfRule type="containsText" dxfId="1257" priority="838" operator="containsText" text="BAJA">
      <formula>NOT(ISERROR(SEARCH("BAJA",AS10)))</formula>
    </cfRule>
    <cfRule type="containsText" dxfId="1256" priority="839" operator="containsText" text="MEDIA">
      <formula>NOT(ISERROR(SEARCH("MEDIA",AS10)))</formula>
    </cfRule>
    <cfRule type="containsText" dxfId="1255" priority="840" operator="containsText" text="ALTA">
      <formula>NOT(ISERROR(SEARCH("ALTA",AS10)))</formula>
    </cfRule>
  </conditionalFormatting>
  <conditionalFormatting sqref="AS11">
    <cfRule type="containsText" dxfId="1254" priority="835" operator="containsText" text="BAJA">
      <formula>NOT(ISERROR(SEARCH("BAJA",AS11)))</formula>
    </cfRule>
    <cfRule type="containsText" dxfId="1253" priority="836" operator="containsText" text="MEDIA">
      <formula>NOT(ISERROR(SEARCH("MEDIA",AS11)))</formula>
    </cfRule>
    <cfRule type="containsText" dxfId="1252" priority="837" operator="containsText" text="ALTA">
      <formula>NOT(ISERROR(SEARCH("ALTA",AS11)))</formula>
    </cfRule>
  </conditionalFormatting>
  <conditionalFormatting sqref="AS9">
    <cfRule type="containsText" dxfId="1251" priority="832" operator="containsText" text="BAJA">
      <formula>NOT(ISERROR(SEARCH("BAJA",AS9)))</formula>
    </cfRule>
    <cfRule type="containsText" dxfId="1250" priority="833" operator="containsText" text="MEDIA">
      <formula>NOT(ISERROR(SEARCH("MEDIA",AS9)))</formula>
    </cfRule>
    <cfRule type="containsText" dxfId="1249" priority="834" operator="containsText" text="ALTA">
      <formula>NOT(ISERROR(SEARCH("ALTA",AS9)))</formula>
    </cfRule>
  </conditionalFormatting>
  <conditionalFormatting sqref="AS10">
    <cfRule type="containsText" dxfId="1248" priority="829" operator="containsText" text="BAJA">
      <formula>NOT(ISERROR(SEARCH("BAJA",AS10)))</formula>
    </cfRule>
    <cfRule type="containsText" dxfId="1247" priority="830" operator="containsText" text="MEDIA">
      <formula>NOT(ISERROR(SEARCH("MEDIA",AS10)))</formula>
    </cfRule>
    <cfRule type="containsText" dxfId="1246" priority="831" operator="containsText" text="ALTA">
      <formula>NOT(ISERROR(SEARCH("ALTA",AS10)))</formula>
    </cfRule>
  </conditionalFormatting>
  <conditionalFormatting sqref="AP9">
    <cfRule type="containsText" dxfId="1245" priority="826" operator="containsText" text="BAJA">
      <formula>NOT(ISERROR(SEARCH("BAJA",AP9)))</formula>
    </cfRule>
    <cfRule type="containsText" dxfId="1244" priority="827" operator="containsText" text="MEDIA">
      <formula>NOT(ISERROR(SEARCH("MEDIA",AP9)))</formula>
    </cfRule>
    <cfRule type="containsText" dxfId="1243" priority="828" operator="containsText" text="ALTA">
      <formula>NOT(ISERROR(SEARCH("ALTA",AP9)))</formula>
    </cfRule>
  </conditionalFormatting>
  <conditionalFormatting sqref="AP10">
    <cfRule type="containsText" dxfId="1242" priority="823" operator="containsText" text="BAJA">
      <formula>NOT(ISERROR(SEARCH("BAJA",AP10)))</formula>
    </cfRule>
    <cfRule type="containsText" dxfId="1241" priority="824" operator="containsText" text="MEDIA">
      <formula>NOT(ISERROR(SEARCH("MEDIA",AP10)))</formula>
    </cfRule>
    <cfRule type="containsText" dxfId="1240" priority="825" operator="containsText" text="ALTA">
      <formula>NOT(ISERROR(SEARCH("ALTA",AP10)))</formula>
    </cfRule>
  </conditionalFormatting>
  <conditionalFormatting sqref="AQ9">
    <cfRule type="containsText" dxfId="1239" priority="820" operator="containsText" text="BAJA">
      <formula>NOT(ISERROR(SEARCH("BAJA",AQ9)))</formula>
    </cfRule>
    <cfRule type="containsText" dxfId="1238" priority="821" operator="containsText" text="MEDIA">
      <formula>NOT(ISERROR(SEARCH("MEDIA",AQ9)))</formula>
    </cfRule>
    <cfRule type="containsText" dxfId="1237" priority="822" operator="containsText" text="ALTA">
      <formula>NOT(ISERROR(SEARCH("ALTA",AQ9)))</formula>
    </cfRule>
  </conditionalFormatting>
  <conditionalFormatting sqref="AJ12:AK13">
    <cfRule type="containsText" dxfId="1236" priority="814" operator="containsText" text="BAJA">
      <formula>NOT(ISERROR(SEARCH("BAJA",AJ12)))</formula>
    </cfRule>
    <cfRule type="containsText" dxfId="1235" priority="815" operator="containsText" text="MEDIA">
      <formula>NOT(ISERROR(SEARCH("MEDIA",AJ12)))</formula>
    </cfRule>
    <cfRule type="containsText" dxfId="1234" priority="816" operator="containsText" text="ALTA">
      <formula>NOT(ISERROR(SEARCH("ALTA",AJ12)))</formula>
    </cfRule>
  </conditionalFormatting>
  <conditionalFormatting sqref="AR12">
    <cfRule type="containsText" dxfId="1233" priority="817" operator="containsText" text="BAJA">
      <formula>NOT(ISERROR(SEARCH("BAJA",AR12)))</formula>
    </cfRule>
    <cfRule type="containsText" dxfId="1232" priority="818" operator="containsText" text="MEDIA">
      <formula>NOT(ISERROR(SEARCH("MEDIA",AR12)))</formula>
    </cfRule>
    <cfRule type="containsText" dxfId="1231" priority="819" operator="containsText" text="ALTA">
      <formula>NOT(ISERROR(SEARCH("ALTA",AR12)))</formula>
    </cfRule>
  </conditionalFormatting>
  <conditionalFormatting sqref="AU12">
    <cfRule type="containsText" dxfId="1230" priority="730" operator="containsText" text="BAJA">
      <formula>NOT(ISERROR(SEARCH("BAJA",AU12)))</formula>
    </cfRule>
    <cfRule type="containsText" dxfId="1229" priority="731" operator="containsText" text="MEDIA">
      <formula>NOT(ISERROR(SEARCH("MEDIA",AU12)))</formula>
    </cfRule>
    <cfRule type="containsText" dxfId="1228" priority="732" operator="containsText" text="ALTA">
      <formula>NOT(ISERROR(SEARCH("ALTA",AU12)))</formula>
    </cfRule>
  </conditionalFormatting>
  <conditionalFormatting sqref="AU13">
    <cfRule type="containsText" dxfId="1227" priority="727" operator="containsText" text="BAJA">
      <formula>NOT(ISERROR(SEARCH("BAJA",AU13)))</formula>
    </cfRule>
    <cfRule type="containsText" dxfId="1226" priority="728" operator="containsText" text="MEDIA">
      <formula>NOT(ISERROR(SEARCH("MEDIA",AU13)))</formula>
    </cfRule>
    <cfRule type="containsText" dxfId="1225" priority="729" operator="containsText" text="ALTA">
      <formula>NOT(ISERROR(SEARCH("ALTA",AU13)))</formula>
    </cfRule>
  </conditionalFormatting>
  <conditionalFormatting sqref="AV12">
    <cfRule type="cellIs" dxfId="1224" priority="702" operator="greaterThan">
      <formula>75%</formula>
    </cfRule>
    <cfRule type="cellIs" dxfId="1223" priority="703" operator="between">
      <formula>51%</formula>
      <formula>75%</formula>
    </cfRule>
    <cfRule type="cellIs" dxfId="1222" priority="704" operator="between">
      <formula>26%</formula>
      <formula>50%</formula>
    </cfRule>
    <cfRule type="cellIs" dxfId="1221" priority="705" operator="between">
      <formula>0%</formula>
      <formula>25%</formula>
    </cfRule>
    <cfRule type="containsText" dxfId="1220" priority="706" operator="containsText" text="BAJA">
      <formula>NOT(ISERROR(SEARCH("BAJA",AV12)))</formula>
    </cfRule>
    <cfRule type="containsText" dxfId="1219" priority="707" operator="containsText" text="MEDIA">
      <formula>NOT(ISERROR(SEARCH("MEDIA",AV12)))</formula>
    </cfRule>
    <cfRule type="containsText" dxfId="1218" priority="708" operator="containsText" text="ALTA">
      <formula>NOT(ISERROR(SEARCH("ALTA",AV12)))</formula>
    </cfRule>
  </conditionalFormatting>
  <conditionalFormatting sqref="AV13">
    <cfRule type="cellIs" dxfId="1217" priority="695" operator="greaterThan">
      <formula>75%</formula>
    </cfRule>
    <cfRule type="cellIs" dxfId="1216" priority="696" operator="between">
      <formula>51%</formula>
      <formula>75%</formula>
    </cfRule>
    <cfRule type="cellIs" dxfId="1215" priority="697" operator="between">
      <formula>26%</formula>
      <formula>50%</formula>
    </cfRule>
    <cfRule type="cellIs" dxfId="1214" priority="698" operator="between">
      <formula>0%</formula>
      <formula>25%</formula>
    </cfRule>
    <cfRule type="containsText" dxfId="1213" priority="699" operator="containsText" text="BAJA">
      <formula>NOT(ISERROR(SEARCH("BAJA",AV13)))</formula>
    </cfRule>
    <cfRule type="containsText" dxfId="1212" priority="700" operator="containsText" text="MEDIA">
      <formula>NOT(ISERROR(SEARCH("MEDIA",AV13)))</formula>
    </cfRule>
    <cfRule type="containsText" dxfId="1211" priority="701" operator="containsText" text="ALTA">
      <formula>NOT(ISERROR(SEARCH("ALTA",AV13)))</formula>
    </cfRule>
  </conditionalFormatting>
  <conditionalFormatting sqref="AN14">
    <cfRule type="containsText" dxfId="1210" priority="369" operator="containsText" text="BAJA">
      <formula>NOT(ISERROR(SEARCH("BAJA",AN14)))</formula>
    </cfRule>
    <cfRule type="containsText" dxfId="1209" priority="370" operator="containsText" text="MEDIA">
      <formula>NOT(ISERROR(SEARCH("MEDIA",AN14)))</formula>
    </cfRule>
    <cfRule type="containsText" dxfId="1208" priority="371" operator="containsText" text="ALTA">
      <formula>NOT(ISERROR(SEARCH("ALTA",AN14)))</formula>
    </cfRule>
  </conditionalFormatting>
  <conditionalFormatting sqref="AL14">
    <cfRule type="containsText" dxfId="1207" priority="372" operator="containsText" text="BAJA">
      <formula>NOT(ISERROR(SEARCH("BAJA",AL14)))</formula>
    </cfRule>
    <cfRule type="containsText" dxfId="1206" priority="373" operator="containsText" text="MEDIA">
      <formula>NOT(ISERROR(SEARCH("MEDIA",AL14)))</formula>
    </cfRule>
    <cfRule type="containsText" dxfId="1205" priority="374" operator="containsText" text="ALTA">
      <formula>NOT(ISERROR(SEARCH("ALTA",AL14)))</formula>
    </cfRule>
  </conditionalFormatting>
  <conditionalFormatting sqref="AQ13">
    <cfRule type="containsText" dxfId="1204" priority="590" operator="containsText" text="BAJA">
      <formula>NOT(ISERROR(SEARCH("BAJA",AQ13)))</formula>
    </cfRule>
    <cfRule type="containsText" dxfId="1203" priority="591" operator="containsText" text="MEDIA">
      <formula>NOT(ISERROR(SEARCH("MEDIA",AQ13)))</formula>
    </cfRule>
    <cfRule type="containsText" dxfId="1202" priority="592" operator="containsText" text="ALTA">
      <formula>NOT(ISERROR(SEARCH("ALTA",AQ13)))</formula>
    </cfRule>
  </conditionalFormatting>
  <conditionalFormatting sqref="AL12">
    <cfRule type="containsText" dxfId="1201" priority="617" operator="containsText" text="BAJA">
      <formula>NOT(ISERROR(SEARCH("BAJA",AL12)))</formula>
    </cfRule>
    <cfRule type="containsText" dxfId="1200" priority="618" operator="containsText" text="MEDIA">
      <formula>NOT(ISERROR(SEARCH("MEDIA",AL12)))</formula>
    </cfRule>
    <cfRule type="containsText" dxfId="1199" priority="619" operator="containsText" text="ALTA">
      <formula>NOT(ISERROR(SEARCH("ALTA",AL12)))</formula>
    </cfRule>
  </conditionalFormatting>
  <conditionalFormatting sqref="AN12">
    <cfRule type="containsText" dxfId="1198" priority="614" operator="containsText" text="BAJA">
      <formula>NOT(ISERROR(SEARCH("BAJA",AN12)))</formula>
    </cfRule>
    <cfRule type="containsText" dxfId="1197" priority="615" operator="containsText" text="MEDIA">
      <formula>NOT(ISERROR(SEARCH("MEDIA",AN12)))</formula>
    </cfRule>
    <cfRule type="containsText" dxfId="1196" priority="616" operator="containsText" text="ALTA">
      <formula>NOT(ISERROR(SEARCH("ALTA",AN12)))</formula>
    </cfRule>
  </conditionalFormatting>
  <conditionalFormatting sqref="AN13">
    <cfRule type="containsText" dxfId="1195" priority="611" operator="containsText" text="BAJA">
      <formula>NOT(ISERROR(SEARCH("BAJA",AN13)))</formula>
    </cfRule>
    <cfRule type="containsText" dxfId="1194" priority="612" operator="containsText" text="MEDIA">
      <formula>NOT(ISERROR(SEARCH("MEDIA",AN13)))</formula>
    </cfRule>
    <cfRule type="containsText" dxfId="1193" priority="613" operator="containsText" text="ALTA">
      <formula>NOT(ISERROR(SEARCH("ALTA",AN13)))</formula>
    </cfRule>
  </conditionalFormatting>
  <conditionalFormatting sqref="AS12">
    <cfRule type="containsText" dxfId="1192" priority="608" operator="containsText" text="BAJA">
      <formula>NOT(ISERROR(SEARCH("BAJA",AS12)))</formula>
    </cfRule>
    <cfRule type="containsText" dxfId="1191" priority="609" operator="containsText" text="MEDIA">
      <formula>NOT(ISERROR(SEARCH("MEDIA",AS12)))</formula>
    </cfRule>
    <cfRule type="containsText" dxfId="1190" priority="610" operator="containsText" text="ALTA">
      <formula>NOT(ISERROR(SEARCH("ALTA",AS12)))</formula>
    </cfRule>
  </conditionalFormatting>
  <conditionalFormatting sqref="AS13">
    <cfRule type="containsText" dxfId="1189" priority="605" operator="containsText" text="BAJA">
      <formula>NOT(ISERROR(SEARCH("BAJA",AS13)))</formula>
    </cfRule>
    <cfRule type="containsText" dxfId="1188" priority="606" operator="containsText" text="MEDIA">
      <formula>NOT(ISERROR(SEARCH("MEDIA",AS13)))</formula>
    </cfRule>
    <cfRule type="containsText" dxfId="1187" priority="607" operator="containsText" text="ALTA">
      <formula>NOT(ISERROR(SEARCH("ALTA",AS13)))</formula>
    </cfRule>
  </conditionalFormatting>
  <conditionalFormatting sqref="AS12:AS13">
    <cfRule type="containsText" dxfId="1186" priority="602" operator="containsText" text="BAJA">
      <formula>NOT(ISERROR(SEARCH("BAJA",AS12)))</formula>
    </cfRule>
    <cfRule type="containsText" dxfId="1185" priority="603" operator="containsText" text="MEDIA">
      <formula>NOT(ISERROR(SEARCH("MEDIA",AS12)))</formula>
    </cfRule>
    <cfRule type="containsText" dxfId="1184" priority="604" operator="containsText" text="ALTA">
      <formula>NOT(ISERROR(SEARCH("ALTA",AS12)))</formula>
    </cfRule>
  </conditionalFormatting>
  <conditionalFormatting sqref="AP12">
    <cfRule type="containsText" dxfId="1183" priority="599" operator="containsText" text="BAJA">
      <formula>NOT(ISERROR(SEARCH("BAJA",AP12)))</formula>
    </cfRule>
    <cfRule type="containsText" dxfId="1182" priority="600" operator="containsText" text="MEDIA">
      <formula>NOT(ISERROR(SEARCH("MEDIA",AP12)))</formula>
    </cfRule>
    <cfRule type="containsText" dxfId="1181" priority="601" operator="containsText" text="ALTA">
      <formula>NOT(ISERROR(SEARCH("ALTA",AP12)))</formula>
    </cfRule>
  </conditionalFormatting>
  <conditionalFormatting sqref="AP13">
    <cfRule type="containsText" dxfId="1180" priority="596" operator="containsText" text="BAJA">
      <formula>NOT(ISERROR(SEARCH("BAJA",AP13)))</formula>
    </cfRule>
    <cfRule type="containsText" dxfId="1179" priority="597" operator="containsText" text="MEDIA">
      <formula>NOT(ISERROR(SEARCH("MEDIA",AP13)))</formula>
    </cfRule>
    <cfRule type="containsText" dxfId="1178" priority="598" operator="containsText" text="ALTA">
      <formula>NOT(ISERROR(SEARCH("ALTA",AP13)))</formula>
    </cfRule>
  </conditionalFormatting>
  <conditionalFormatting sqref="AQ12">
    <cfRule type="containsText" dxfId="1177" priority="593" operator="containsText" text="BAJA">
      <formula>NOT(ISERROR(SEARCH("BAJA",AQ12)))</formula>
    </cfRule>
    <cfRule type="containsText" dxfId="1176" priority="594" operator="containsText" text="MEDIA">
      <formula>NOT(ISERROR(SEARCH("MEDIA",AQ12)))</formula>
    </cfRule>
    <cfRule type="containsText" dxfId="1175" priority="595" operator="containsText" text="ALTA">
      <formula>NOT(ISERROR(SEARCH("ALTA",AQ12)))</formula>
    </cfRule>
  </conditionalFormatting>
  <conditionalFormatting sqref="AJ14:AK18">
    <cfRule type="containsText" dxfId="1174" priority="584" operator="containsText" text="BAJA">
      <formula>NOT(ISERROR(SEARCH("BAJA",AJ14)))</formula>
    </cfRule>
    <cfRule type="containsText" dxfId="1173" priority="585" operator="containsText" text="MEDIA">
      <formula>NOT(ISERROR(SEARCH("MEDIA",AJ14)))</formula>
    </cfRule>
    <cfRule type="containsText" dxfId="1172" priority="586" operator="containsText" text="ALTA">
      <formula>NOT(ISERROR(SEARCH("ALTA",AJ14)))</formula>
    </cfRule>
  </conditionalFormatting>
  <conditionalFormatting sqref="AR14">
    <cfRule type="containsText" dxfId="1171" priority="587" operator="containsText" text="BAJA">
      <formula>NOT(ISERROR(SEARCH("BAJA",AR14)))</formula>
    </cfRule>
    <cfRule type="containsText" dxfId="1170" priority="588" operator="containsText" text="MEDIA">
      <formula>NOT(ISERROR(SEARCH("MEDIA",AR14)))</formula>
    </cfRule>
    <cfRule type="containsText" dxfId="1169" priority="589" operator="containsText" text="ALTA">
      <formula>NOT(ISERROR(SEARCH("ALTA",AR14)))</formula>
    </cfRule>
  </conditionalFormatting>
  <conditionalFormatting sqref="AU14">
    <cfRule type="containsText" dxfId="1168" priority="479" operator="containsText" text="BAJA">
      <formula>NOT(ISERROR(SEARCH("BAJA",AU14)))</formula>
    </cfRule>
    <cfRule type="containsText" dxfId="1167" priority="480" operator="containsText" text="MEDIA">
      <formula>NOT(ISERROR(SEARCH("MEDIA",AU14)))</formula>
    </cfRule>
    <cfRule type="containsText" dxfId="1166" priority="481" operator="containsText" text="ALTA">
      <formula>NOT(ISERROR(SEARCH("ALTA",AU14)))</formula>
    </cfRule>
  </conditionalFormatting>
  <conditionalFormatting sqref="AU15:AU18">
    <cfRule type="containsText" dxfId="1165" priority="476" operator="containsText" text="BAJA">
      <formula>NOT(ISERROR(SEARCH("BAJA",AU15)))</formula>
    </cfRule>
    <cfRule type="containsText" dxfId="1164" priority="477" operator="containsText" text="MEDIA">
      <formula>NOT(ISERROR(SEARCH("MEDIA",AU15)))</formula>
    </cfRule>
    <cfRule type="containsText" dxfId="1163" priority="478" operator="containsText" text="ALTA">
      <formula>NOT(ISERROR(SEARCH("ALTA",AU15)))</formula>
    </cfRule>
  </conditionalFormatting>
  <conditionalFormatting sqref="AV14">
    <cfRule type="cellIs" dxfId="1162" priority="451" operator="greaterThan">
      <formula>75%</formula>
    </cfRule>
    <cfRule type="cellIs" dxfId="1161" priority="452" operator="between">
      <formula>51%</formula>
      <formula>75%</formula>
    </cfRule>
    <cfRule type="cellIs" dxfId="1160" priority="453" operator="between">
      <formula>26%</formula>
      <formula>50%</formula>
    </cfRule>
    <cfRule type="cellIs" dxfId="1159" priority="454" operator="between">
      <formula>0%</formula>
      <formula>25%</formula>
    </cfRule>
    <cfRule type="containsText" dxfId="1158" priority="455" operator="containsText" text="BAJA">
      <formula>NOT(ISERROR(SEARCH("BAJA",AV14)))</formula>
    </cfRule>
    <cfRule type="containsText" dxfId="1157" priority="456" operator="containsText" text="MEDIA">
      <formula>NOT(ISERROR(SEARCH("MEDIA",AV14)))</formula>
    </cfRule>
    <cfRule type="containsText" dxfId="1156" priority="457" operator="containsText" text="ALTA">
      <formula>NOT(ISERROR(SEARCH("ALTA",AV14)))</formula>
    </cfRule>
  </conditionalFormatting>
  <conditionalFormatting sqref="AV15:AV18">
    <cfRule type="cellIs" dxfId="1155" priority="444" operator="greaterThan">
      <formula>75%</formula>
    </cfRule>
    <cfRule type="cellIs" dxfId="1154" priority="445" operator="between">
      <formula>51%</formula>
      <formula>75%</formula>
    </cfRule>
    <cfRule type="cellIs" dxfId="1153" priority="446" operator="between">
      <formula>26%</formula>
      <formula>50%</formula>
    </cfRule>
    <cfRule type="cellIs" dxfId="1152" priority="447" operator="between">
      <formula>0%</formula>
      <formula>25%</formula>
    </cfRule>
    <cfRule type="containsText" dxfId="1151" priority="448" operator="containsText" text="BAJA">
      <formula>NOT(ISERROR(SEARCH("BAJA",AV15)))</formula>
    </cfRule>
    <cfRule type="containsText" dxfId="1150" priority="449" operator="containsText" text="MEDIA">
      <formula>NOT(ISERROR(SEARCH("MEDIA",AV15)))</formula>
    </cfRule>
    <cfRule type="containsText" dxfId="1149" priority="450" operator="containsText" text="ALTA">
      <formula>NOT(ISERROR(SEARCH("ALTA",AV15)))</formula>
    </cfRule>
  </conditionalFormatting>
  <conditionalFormatting sqref="AP15">
    <cfRule type="containsText" dxfId="1148" priority="345" operator="containsText" text="BAJA">
      <formula>NOT(ISERROR(SEARCH("BAJA",AP15)))</formula>
    </cfRule>
    <cfRule type="containsText" dxfId="1147" priority="346" operator="containsText" text="MEDIA">
      <formula>NOT(ISERROR(SEARCH("MEDIA",AP15)))</formula>
    </cfRule>
    <cfRule type="containsText" dxfId="1146" priority="347" operator="containsText" text="ALTA">
      <formula>NOT(ISERROR(SEARCH("ALTA",AP15)))</formula>
    </cfRule>
  </conditionalFormatting>
  <conditionalFormatting sqref="AZ14">
    <cfRule type="containsText" dxfId="1145" priority="342" operator="containsText" text="BAJA">
      <formula>NOT(ISERROR(SEARCH("BAJA",AZ14)))</formula>
    </cfRule>
    <cfRule type="containsText" dxfId="1144" priority="343" operator="containsText" text="MEDIA">
      <formula>NOT(ISERROR(SEARCH("MEDIA",AZ14)))</formula>
    </cfRule>
    <cfRule type="containsText" dxfId="1143" priority="344" operator="containsText" text="ALTA">
      <formula>NOT(ISERROR(SEARCH("ALTA",AZ14)))</formula>
    </cfRule>
  </conditionalFormatting>
  <conditionalFormatting sqref="AS5">
    <cfRule type="containsText" dxfId="1142" priority="267" operator="containsText" text="BAJA">
      <formula>NOT(ISERROR(SEARCH("BAJA",AS5)))</formula>
    </cfRule>
    <cfRule type="containsText" dxfId="1141" priority="268" operator="containsText" text="MEDIA">
      <formula>NOT(ISERROR(SEARCH("MEDIA",AS5)))</formula>
    </cfRule>
    <cfRule type="containsText" dxfId="1140" priority="269" operator="containsText" text="ALTA">
      <formula>NOT(ISERROR(SEARCH("ALTA",AS5)))</formula>
    </cfRule>
  </conditionalFormatting>
  <conditionalFormatting sqref="AJ19:AK19">
    <cfRule type="containsText" dxfId="1139" priority="129" operator="containsText" text="BAJA">
      <formula>NOT(ISERROR(SEARCH("BAJA",AJ19)))</formula>
    </cfRule>
    <cfRule type="containsText" dxfId="1138" priority="130" operator="containsText" text="MEDIA">
      <formula>NOT(ISERROR(SEARCH("MEDIA",AJ19)))</formula>
    </cfRule>
    <cfRule type="containsText" dxfId="1137" priority="131" operator="containsText" text="ALTA">
      <formula>NOT(ISERROR(SEARCH("ALTA",AJ19)))</formula>
    </cfRule>
  </conditionalFormatting>
  <conditionalFormatting sqref="AS19">
    <cfRule type="containsText" dxfId="1136" priority="123" operator="containsText" text="BAJA">
      <formula>NOT(ISERROR(SEARCH("BAJA",AS19)))</formula>
    </cfRule>
    <cfRule type="containsText" dxfId="1135" priority="124" operator="containsText" text="MEDIA">
      <formula>NOT(ISERROR(SEARCH("MEDIA",AS19)))</formula>
    </cfRule>
    <cfRule type="containsText" dxfId="1134" priority="125" operator="containsText" text="ALTA">
      <formula>NOT(ISERROR(SEARCH("ALTA",AS19)))</formula>
    </cfRule>
  </conditionalFormatting>
  <conditionalFormatting sqref="AU19">
    <cfRule type="containsText" dxfId="1133" priority="99" operator="containsText" text="BAJA">
      <formula>NOT(ISERROR(SEARCH("BAJA",AU19)))</formula>
    </cfRule>
    <cfRule type="containsText" dxfId="1132" priority="100" operator="containsText" text="MEDIA">
      <formula>NOT(ISERROR(SEARCH("MEDIA",AU19)))</formula>
    </cfRule>
    <cfRule type="containsText" dxfId="1131" priority="101" operator="containsText" text="ALTA">
      <formula>NOT(ISERROR(SEARCH("ALTA",AU19)))</formula>
    </cfRule>
  </conditionalFormatting>
  <conditionalFormatting sqref="AU20">
    <cfRule type="containsText" dxfId="1130" priority="96" operator="containsText" text="BAJA">
      <formula>NOT(ISERROR(SEARCH("BAJA",AU20)))</formula>
    </cfRule>
    <cfRule type="containsText" dxfId="1129" priority="97" operator="containsText" text="MEDIA">
      <formula>NOT(ISERROR(SEARCH("MEDIA",AU20)))</formula>
    </cfRule>
    <cfRule type="containsText" dxfId="1128" priority="98" operator="containsText" text="ALTA">
      <formula>NOT(ISERROR(SEARCH("ALTA",AU20)))</formula>
    </cfRule>
  </conditionalFormatting>
  <conditionalFormatting sqref="AV19">
    <cfRule type="cellIs" dxfId="1127" priority="71" operator="greaterThan">
      <formula>75%</formula>
    </cfRule>
    <cfRule type="cellIs" dxfId="1126" priority="72" operator="between">
      <formula>51%</formula>
      <formula>75%</formula>
    </cfRule>
    <cfRule type="cellIs" dxfId="1125" priority="73" operator="between">
      <formula>26%</formula>
      <formula>50%</formula>
    </cfRule>
    <cfRule type="cellIs" dxfId="1124" priority="74" operator="between">
      <formula>0%</formula>
      <formula>25%</formula>
    </cfRule>
    <cfRule type="containsText" dxfId="1123" priority="75" operator="containsText" text="BAJA">
      <formula>NOT(ISERROR(SEARCH("BAJA",AV19)))</formula>
    </cfRule>
    <cfRule type="containsText" dxfId="1122" priority="76" operator="containsText" text="MEDIA">
      <formula>NOT(ISERROR(SEARCH("MEDIA",AV19)))</formula>
    </cfRule>
    <cfRule type="containsText" dxfId="1121" priority="77" operator="containsText" text="ALTA">
      <formula>NOT(ISERROR(SEARCH("ALTA",AV19)))</formula>
    </cfRule>
  </conditionalFormatting>
  <conditionalFormatting sqref="AV20">
    <cfRule type="cellIs" dxfId="1120" priority="64" operator="greaterThan">
      <formula>75%</formula>
    </cfRule>
    <cfRule type="cellIs" dxfId="1119" priority="65" operator="between">
      <formula>51%</formula>
      <formula>75%</formula>
    </cfRule>
    <cfRule type="cellIs" dxfId="1118" priority="66" operator="between">
      <formula>26%</formula>
      <formula>50%</formula>
    </cfRule>
    <cfRule type="cellIs" dxfId="1117" priority="67" operator="between">
      <formula>0%</formula>
      <formula>25%</formula>
    </cfRule>
    <cfRule type="containsText" dxfId="1116" priority="68" operator="containsText" text="BAJA">
      <formula>NOT(ISERROR(SEARCH("BAJA",AV20)))</formula>
    </cfRule>
    <cfRule type="containsText" dxfId="1115" priority="69" operator="containsText" text="MEDIA">
      <formula>NOT(ISERROR(SEARCH("MEDIA",AV20)))</formula>
    </cfRule>
    <cfRule type="containsText" dxfId="1114" priority="70" operator="containsText" text="ALTA">
      <formula>NOT(ISERROR(SEARCH("ALTA",AV20)))</formula>
    </cfRule>
  </conditionalFormatting>
  <conditionalFormatting sqref="BA6">
    <cfRule type="containsText" dxfId="1113" priority="61" operator="containsText" text="BAJA">
      <formula>NOT(ISERROR(SEARCH("BAJA",BA6)))</formula>
    </cfRule>
    <cfRule type="containsText" dxfId="1112" priority="62" operator="containsText" text="MEDIA">
      <formula>NOT(ISERROR(SEARCH("MEDIA",BA6)))</formula>
    </cfRule>
    <cfRule type="containsText" dxfId="1111" priority="63" operator="containsText" text="ALTA">
      <formula>NOT(ISERROR(SEARCH("ALTA",BA6)))</formula>
    </cfRule>
  </conditionalFormatting>
  <conditionalFormatting sqref="BA11">
    <cfRule type="containsText" dxfId="1110" priority="58" operator="containsText" text="BAJA">
      <formula>NOT(ISERROR(SEARCH("BAJA",BA11)))</formula>
    </cfRule>
    <cfRule type="containsText" dxfId="1109" priority="59" operator="containsText" text="MEDIA">
      <formula>NOT(ISERROR(SEARCH("MEDIA",BA11)))</formula>
    </cfRule>
    <cfRule type="containsText" dxfId="1108" priority="60" operator="containsText" text="ALTA">
      <formula>NOT(ISERROR(SEARCH("ALTA",BA11)))</formula>
    </cfRule>
  </conditionalFormatting>
  <conditionalFormatting sqref="AD15">
    <cfRule type="containsText" dxfId="1107" priority="43" operator="containsText" text="BAJA">
      <formula>NOT(ISERROR(SEARCH("BAJA",AD15)))</formula>
    </cfRule>
    <cfRule type="containsText" dxfId="1106" priority="44" operator="containsText" text="MEDIA">
      <formula>NOT(ISERROR(SEARCH("MEDIA",AD15)))</formula>
    </cfRule>
    <cfRule type="containsText" dxfId="1105" priority="45" operator="containsText" text="ALTA">
      <formula>NOT(ISERROR(SEARCH("ALTA",AD15)))</formula>
    </cfRule>
  </conditionalFormatting>
  <conditionalFormatting sqref="AD12">
    <cfRule type="containsText" dxfId="1104" priority="52" operator="containsText" text="BAJA">
      <formula>NOT(ISERROR(SEARCH("BAJA",AD12)))</formula>
    </cfRule>
    <cfRule type="containsText" dxfId="1103" priority="53" operator="containsText" text="MEDIA">
      <formula>NOT(ISERROR(SEARCH("MEDIA",AD12)))</formula>
    </cfRule>
    <cfRule type="containsText" dxfId="1102" priority="54" operator="containsText" text="ALTA">
      <formula>NOT(ISERROR(SEARCH("ALTA",AD12)))</formula>
    </cfRule>
  </conditionalFormatting>
  <conditionalFormatting sqref="AD13">
    <cfRule type="containsText" dxfId="1101" priority="49" operator="containsText" text="BAJA">
      <formula>NOT(ISERROR(SEARCH("BAJA",AD13)))</formula>
    </cfRule>
    <cfRule type="containsText" dxfId="1100" priority="50" operator="containsText" text="MEDIA">
      <formula>NOT(ISERROR(SEARCH("MEDIA",AD13)))</formula>
    </cfRule>
    <cfRule type="containsText" dxfId="1099" priority="51" operator="containsText" text="ALTA">
      <formula>NOT(ISERROR(SEARCH("ALTA",AD13)))</formula>
    </cfRule>
  </conditionalFormatting>
  <conditionalFormatting sqref="AC12">
    <cfRule type="containsText" dxfId="1098" priority="31" operator="containsText" text="BAJA">
      <formula>NOT(ISERROR(SEARCH("BAJA",AC12)))</formula>
    </cfRule>
    <cfRule type="containsText" dxfId="1097" priority="32" operator="containsText" text="MEDIA">
      <formula>NOT(ISERROR(SEARCH("MEDIA",AC12)))</formula>
    </cfRule>
    <cfRule type="containsText" dxfId="1096" priority="33" operator="containsText" text="ALTA">
      <formula>NOT(ISERROR(SEARCH("ALTA",AC12)))</formula>
    </cfRule>
  </conditionalFormatting>
  <conditionalFormatting sqref="AC13">
    <cfRule type="containsText" dxfId="1095" priority="28" operator="containsText" text="BAJA">
      <formula>NOT(ISERROR(SEARCH("BAJA",AC13)))</formula>
    </cfRule>
    <cfRule type="containsText" dxfId="1094" priority="29" operator="containsText" text="MEDIA">
      <formula>NOT(ISERROR(SEARCH("MEDIA",AC13)))</formula>
    </cfRule>
    <cfRule type="containsText" dxfId="1093" priority="30" operator="containsText" text="ALTA">
      <formula>NOT(ISERROR(SEARCH("ALTA",AC13)))</formula>
    </cfRule>
  </conditionalFormatting>
  <conditionalFormatting sqref="AC15">
    <cfRule type="containsText" dxfId="1092" priority="25" operator="containsText" text="BAJA">
      <formula>NOT(ISERROR(SEARCH("BAJA",AC15)))</formula>
    </cfRule>
    <cfRule type="containsText" dxfId="1091" priority="26" operator="containsText" text="MEDIA">
      <formula>NOT(ISERROR(SEARCH("MEDIA",AC15)))</formula>
    </cfRule>
    <cfRule type="containsText" dxfId="1090" priority="27" operator="containsText" text="ALTA">
      <formula>NOT(ISERROR(SEARCH("ALTA",AC15)))</formula>
    </cfRule>
  </conditionalFormatting>
  <conditionalFormatting sqref="AJ20:AK20">
    <cfRule type="containsText" dxfId="1089" priority="22" operator="containsText" text="BAJA">
      <formula>NOT(ISERROR(SEARCH("BAJA",AJ20)))</formula>
    </cfRule>
    <cfRule type="containsText" dxfId="1088" priority="23" operator="containsText" text="MEDIA">
      <formula>NOT(ISERROR(SEARCH("MEDIA",AJ20)))</formula>
    </cfRule>
    <cfRule type="containsText" dxfId="1087" priority="24" operator="containsText" text="ALTA">
      <formula>NOT(ISERROR(SEARCH("ALTA",AJ20)))</formula>
    </cfRule>
  </conditionalFormatting>
  <conditionalFormatting sqref="AN20">
    <cfRule type="containsText" dxfId="1086" priority="19" operator="containsText" text="BAJA">
      <formula>NOT(ISERROR(SEARCH("BAJA",AN20)))</formula>
    </cfRule>
    <cfRule type="containsText" dxfId="1085" priority="20" operator="containsText" text="MEDIA">
      <formula>NOT(ISERROR(SEARCH("MEDIA",AN20)))</formula>
    </cfRule>
    <cfRule type="containsText" dxfId="1084" priority="21" operator="containsText" text="ALTA">
      <formula>NOT(ISERROR(SEARCH("ALTA",AN20)))</formula>
    </cfRule>
  </conditionalFormatting>
  <conditionalFormatting sqref="AS20">
    <cfRule type="containsText" dxfId="1083" priority="16" operator="containsText" text="BAJA">
      <formula>NOT(ISERROR(SEARCH("BAJA",AS20)))</formula>
    </cfRule>
    <cfRule type="containsText" dxfId="1082" priority="17" operator="containsText" text="MEDIA">
      <formula>NOT(ISERROR(SEARCH("MEDIA",AS20)))</formula>
    </cfRule>
    <cfRule type="containsText" dxfId="1081" priority="18" operator="containsText" text="ALTA">
      <formula>NOT(ISERROR(SEARCH("ALTA",AS20)))</formula>
    </cfRule>
  </conditionalFormatting>
  <conditionalFormatting sqref="AS20">
    <cfRule type="containsText" dxfId="1080" priority="13" operator="containsText" text="BAJA">
      <formula>NOT(ISERROR(SEARCH("BAJA",AS20)))</formula>
    </cfRule>
    <cfRule type="containsText" dxfId="1079" priority="14" operator="containsText" text="MEDIA">
      <formula>NOT(ISERROR(SEARCH("MEDIA",AS20)))</formula>
    </cfRule>
    <cfRule type="containsText" dxfId="1078" priority="15" operator="containsText" text="ALTA">
      <formula>NOT(ISERROR(SEARCH("ALTA",AS20)))</formula>
    </cfRule>
  </conditionalFormatting>
  <conditionalFormatting sqref="AP20">
    <cfRule type="containsText" dxfId="1077" priority="10" operator="containsText" text="BAJA">
      <formula>NOT(ISERROR(SEARCH("BAJA",AP20)))</formula>
    </cfRule>
    <cfRule type="containsText" dxfId="1076" priority="11" operator="containsText" text="MEDIA">
      <formula>NOT(ISERROR(SEARCH("MEDIA",AP20)))</formula>
    </cfRule>
    <cfRule type="containsText" dxfId="1075" priority="12" operator="containsText" text="ALTA">
      <formula>NOT(ISERROR(SEARCH("ALTA",AP20)))</formula>
    </cfRule>
  </conditionalFormatting>
  <conditionalFormatting sqref="AQ20">
    <cfRule type="containsText" dxfId="1074" priority="7" operator="containsText" text="BAJA">
      <formula>NOT(ISERROR(SEARCH("BAJA",AQ20)))</formula>
    </cfRule>
    <cfRule type="containsText" dxfId="1073" priority="8" operator="containsText" text="MEDIA">
      <formula>NOT(ISERROR(SEARCH("MEDIA",AQ20)))</formula>
    </cfRule>
    <cfRule type="containsText" dxfId="1072" priority="9" operator="containsText" text="ALTA">
      <formula>NOT(ISERROR(SEARCH("ALTA",AQ20)))</formula>
    </cfRule>
  </conditionalFormatting>
  <conditionalFormatting sqref="AD20">
    <cfRule type="containsText" dxfId="1071" priority="4" operator="containsText" text="BAJA">
      <formula>NOT(ISERROR(SEARCH("BAJA",AD20)))</formula>
    </cfRule>
    <cfRule type="containsText" dxfId="1070" priority="5" operator="containsText" text="MEDIA">
      <formula>NOT(ISERROR(SEARCH("MEDIA",AD20)))</formula>
    </cfRule>
    <cfRule type="containsText" dxfId="1069" priority="6" operator="containsText" text="ALTA">
      <formula>NOT(ISERROR(SEARCH("ALTA",AD20)))</formula>
    </cfRule>
  </conditionalFormatting>
  <conditionalFormatting sqref="AC20">
    <cfRule type="containsText" dxfId="1068" priority="1" operator="containsText" text="BAJA">
      <formula>NOT(ISERROR(SEARCH("BAJA",AC20)))</formula>
    </cfRule>
    <cfRule type="containsText" dxfId="1067" priority="2" operator="containsText" text="MEDIA">
      <formula>NOT(ISERROR(SEARCH("MEDIA",AC20)))</formula>
    </cfRule>
    <cfRule type="containsText" dxfId="1066" priority="3" operator="containsText" text="ALTA">
      <formula>NOT(ISERROR(SEARCH("ALTA",AC20)))</formula>
    </cfRule>
  </conditionalFormatting>
  <dataValidations count="5">
    <dataValidation type="list" allowBlank="1" showInputMessage="1" showErrorMessage="1" sqref="A4 A19 A9 A12 A14 AK4:AK20" xr:uid="{00000000-0002-0000-0D00-000000000000}">
      <formula1>"SI,NO"</formula1>
    </dataValidation>
    <dataValidation type="list" allowBlank="1" showInputMessage="1" showErrorMessage="1" sqref="AJ4:AJ20" xr:uid="{00000000-0002-0000-0D00-000001000000}">
      <formula1>"Confiable,No confiable"</formula1>
    </dataValidation>
    <dataValidation type="list" allowBlank="1" showInputMessage="1" showErrorMessage="1" sqref="AT4:AT20" xr:uid="{00000000-0002-0000-0D00-000002000000}">
      <formula1>"Adecuado,Inadecuado"</formula1>
    </dataValidation>
    <dataValidation type="list" allowBlank="1" showInputMessage="1" showErrorMessage="1" sqref="AR4:AR20" xr:uid="{00000000-0002-0000-0D00-000003000000}">
      <formula1>"Asignado,No Asignado"</formula1>
    </dataValidation>
    <dataValidation type="list" allowBlank="1" showInputMessage="1" showErrorMessage="1" sqref="AG4:AG20" xr:uid="{00000000-0002-0000-0D00-000004000000}">
      <formula1>"Manual,Automático"</formula1>
    </dataValidation>
  </dataValidations>
  <hyperlinks>
    <hyperlink ref="BI14" r:id="rId1" xr:uid="{00000000-0004-0000-0D00-000000000000}"/>
    <hyperlink ref="BI17" r:id="rId2" xr:uid="{00000000-0004-0000-0D00-000001000000}"/>
    <hyperlink ref="BI18" r:id="rId3" xr:uid="{00000000-0004-0000-0D00-000002000000}"/>
    <hyperlink ref="BO13" r:id="rId4" display="https://loteriadbogota-my.sharepoint.com/:b:/g/personal/claudia_vega_loteriadebogota_com/EU4fByOMoNpNm4BBuQ5AmKMBCZIC0F_l7M_zmT3rD_MYow?e=0Yw4W3" xr:uid="{1A261C43-0719-444C-974D-4A816308A136}"/>
    <hyperlink ref="BO14" r:id="rId5" display="https://loteriadbogota-my.sharepoint.com/:b:/g/personal/claudia_vega_loteriadebogota_com/EaaLE2XGh95Jr6TLHBY29dsBNXRQWv_gmDueC_8o7jJHag?e=YjjJQQ" xr:uid="{EBE6D982-BBC6-4937-9C4A-53791E4EDAF2}"/>
    <hyperlink ref="BO15" r:id="rId6" xr:uid="{3DFB55C4-B87F-4DBE-AF06-AEE5009CEEFE}"/>
    <hyperlink ref="BO17" r:id="rId7" display="https://loteriadbogota-my.sharepoint.com/:b:/g/personal/claudia_vega_loteriadebogota_com/ERBPHJ--e1xGk-lkAi4b4SgBwofb2dJOl9oX9mBcT46G_A?e=1HLnqI" xr:uid="{C9A217CB-3FA0-4994-9FEC-ACAB4631AAAE}"/>
    <hyperlink ref="BO18" r:id="rId8" display="https://loteriadbogota-my.sharepoint.com/:b:/g/personal/claudia_vega_loteriadebogota_com/EeJHbvSp6EBIqz5kpLS7XEMBcM8c3qU8HDXkMfoO9mab1g?e=B5PbN6" xr:uid="{E677F320-907E-407D-87BF-B80E332B10FD}"/>
    <hyperlink ref="BO19" r:id="rId9" display="https://loteriadbogota-my.sharepoint.com/:b:/g/personal/claudia_vega_loteriadebogota_com/ERaA9m7a8q5EoCxWQ1UYRSQBDB3feNnXKRpu4EW9vsPDgQ?e=boZ3lW" xr:uid="{666CDF1B-C2D9-4E7A-B56A-1552239B2B4B}"/>
    <hyperlink ref="BO20" r:id="rId10" display="https://loteriadbogota-my.sharepoint.com/:b:/g/personal/claudia_vega_loteriadebogota_com/EU4fByOMoNpNm4BBuQ5AmKMBCZIC0F_l7M_zmT3rD_MYow?e=0Yw4W3" xr:uid="{C8B4958F-4D1C-45BD-9FB2-BED480FF63D0}"/>
    <hyperlink ref="BR17" r:id="rId11" xr:uid="{EAC73435-4982-4F6C-AFAA-17F76BC3992A}"/>
    <hyperlink ref="BR16" r:id="rId12" xr:uid="{C47DA72B-6D52-45A3-8CA3-51CC54413BDC}"/>
    <hyperlink ref="BR13" r:id="rId13" xr:uid="{9A1FD966-1E97-433A-8C05-8306FBA2887F}"/>
    <hyperlink ref="BR20" r:id="rId14" xr:uid="{1A8A7D57-14FD-4634-A0CE-FC0611F0398B}"/>
    <hyperlink ref="BR19" r:id="rId15" xr:uid="{AA87F35A-85C8-42B7-8321-DA3CA25C69F2}"/>
    <hyperlink ref="BR15" r:id="rId16" display="https://loteriadbogota.sharepoint.com/:w:/r/sites/SecretaraGeneral/Documentos%20compartidos/01.%20Contrataci%C3%B3n/ACTAS%20COMITE%20DE%20CONTRATACION%202022/Comit%C3%A9%20sep%2026,27%20y%2028%20de%202022/ACTA%20COMIT%C3%89%20DE%20CONTRATACION%2026.27%20Y%2028%20DE%202022.docx?d=we1faead3c289458e917e499696fffd27&amp;csf=1&amp;web=1&amp;e=5TvlsG" xr:uid="{D0EBBF02-BC7B-45AB-9A08-E0B0BF4FB69E}"/>
    <hyperlink ref="BR14" r:id="rId17" xr:uid="{1DA18C3E-FFDE-4189-B4CD-BEA15AC0A6D0}"/>
  </hyperlinks>
  <pageMargins left="0.7" right="0.7" top="0.75" bottom="0.75" header="0.3" footer="0.3"/>
  <pageSetup paperSize="9" orientation="portrait" r:id="rId18"/>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D00-000005000000}">
          <x14:formula1>
            <xm:f>Listas!$B$2:$B$7</xm:f>
          </x14:formula1>
          <xm:sqref>D4 D9 D12 D14 D19</xm:sqref>
        </x14:dataValidation>
        <x14:dataValidation type="list" allowBlank="1" showInputMessage="1" showErrorMessage="1" xr:uid="{00000000-0002-0000-0D00-000006000000}">
          <x14:formula1>
            <xm:f>Listas!$J$2:$J$6</xm:f>
          </x14:formula1>
          <xm:sqref>AX4 AX9 AX12 AX14 AX19</xm:sqref>
        </x14:dataValidation>
        <x14:dataValidation type="list" allowBlank="1" showInputMessage="1" showErrorMessage="1" xr:uid="{00000000-0002-0000-0D00-000007000000}">
          <x14:formula1>
            <xm:f>Listas!$C$2:$C$8</xm:f>
          </x14:formula1>
          <xm:sqref>E4 E9 E12 E14 E19</xm:sqref>
        </x14:dataValidation>
        <x14:dataValidation type="list" allowBlank="1" showInputMessage="1" showErrorMessage="1" xr:uid="{00000000-0002-0000-0D00-000008000000}">
          <x14:formula1>
            <xm:f>Listas!$G$2:$G$11</xm:f>
          </x14:formula1>
          <xm:sqref>C4:C13 C19:C20</xm:sqref>
        </x14:dataValidation>
        <x14:dataValidation type="list" allowBlank="1" showInputMessage="1" showErrorMessage="1" xr:uid="{00000000-0002-0000-0D00-000009000000}">
          <x14:formula1>
            <xm:f>Listas!$I$2:$I$3</xm:f>
          </x14:formula1>
          <xm:sqref>AO4:AO20</xm:sqref>
        </x14:dataValidation>
        <x14:dataValidation type="list" allowBlank="1" showInputMessage="1" showErrorMessage="1" xr:uid="{00000000-0002-0000-0D00-00000A000000}">
          <x14:formula1>
            <xm:f>Listas!$H$2:$H$3</xm:f>
          </x14:formula1>
          <xm:sqref>AM4:AM20</xm:sqref>
        </x14:dataValidation>
        <x14:dataValidation type="list" allowBlank="1" showInputMessage="1" showErrorMessage="1" xr:uid="{00000000-0002-0000-0D00-00000B000000}">
          <x14:formula1>
            <xm:f>Listas!$F$2:$F$4</xm:f>
          </x14:formula1>
          <xm:sqref>AE4:AE20</xm:sqref>
        </x14:dataValidation>
        <x14:dataValidation type="list" allowBlank="1" showInputMessage="1" showErrorMessage="1" xr:uid="{00000000-0002-0000-0D00-00000C000000}">
          <x14:formula1>
            <xm:f>Listas!$P$2:$P$7</xm:f>
          </x14:formula1>
          <xm:sqref>Q4 Q9 Q12:Q14 Q19:Q20</xm:sqref>
        </x14:dataValidation>
        <x14:dataValidation type="list" allowBlank="1" showInputMessage="1" showErrorMessage="1" xr:uid="{00000000-0002-0000-0D00-00000D000000}">
          <x14:formula1>
            <xm:f>Listas!$O$2:$O$7</xm:f>
          </x14:formula1>
          <xm:sqref>O4 O9 O12:O14 O19:O20</xm:sqref>
        </x14:dataValidation>
        <x14:dataValidation type="list" allowBlank="1" showInputMessage="1" showErrorMessage="1" xr:uid="{00000000-0002-0000-0D00-00000E000000}">
          <x14:formula1>
            <xm:f>Listas!$N$2:$N$7</xm:f>
          </x14:formula1>
          <xm:sqref>M4 M9 M12:M14 M19:M20</xm:sqref>
        </x14:dataValidation>
        <x14:dataValidation type="list" allowBlank="1" showInputMessage="1" showErrorMessage="1" xr:uid="{00000000-0002-0000-0D00-00000F000000}">
          <x14:formula1>
            <xm:f>Listas!$Q$2:$Q$8</xm:f>
          </x14:formula1>
          <xm:sqref>J4 J12:J14 J9 J19:J20</xm:sqref>
        </x14:dataValidation>
        <x14:dataValidation type="list" allowBlank="1" showInputMessage="1" showErrorMessage="1" xr:uid="{00000000-0002-0000-0D00-000010000000}">
          <x14:formula1>
            <xm:f>Listas!$K$2:$K$7</xm:f>
          </x14:formula1>
          <xm:sqref>S4:S8</xm:sqref>
        </x14:dataValidation>
        <x14:dataValidation type="list" allowBlank="1" showInputMessage="1" showErrorMessage="1" xr:uid="{00000000-0002-0000-0D00-000011000000}">
          <x14:formula1>
            <xm:f>Listas!$L$2:$L$5</xm:f>
          </x14:formula1>
          <xm:sqref>T4:T20</xm:sqref>
        </x14:dataValidation>
        <x14:dataValidation type="list" allowBlank="1" showInputMessage="1" showErrorMessage="1" xr:uid="{00000000-0002-0000-0D00-000012000000}">
          <x14:formula1>
            <xm:f>Listas!$K$2:$K$6</xm:f>
          </x14:formula1>
          <xm:sqref>S9:S20</xm:sqref>
        </x14:dataValidation>
        <x14:dataValidation type="list" allowBlank="1" showInputMessage="1" showErrorMessage="1" xr:uid="{00000000-0002-0000-0D00-000013000000}">
          <x14:formula1>
            <xm:f>Listas!$G$2:$G$12</xm:f>
          </x14:formula1>
          <xm:sqref>C14:C18</xm:sqref>
        </x14:dataValidation>
        <x14:dataValidation type="list" allowBlank="1" showInputMessage="1" showErrorMessage="1" xr:uid="{00000000-0002-0000-0D00-000014000000}">
          <x14:formula1>
            <xm:f>Listas!$M$2:$M$15</xm:f>
          </x14:formula1>
          <xm:sqref>B4 B19 B14 B12 B9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U298"/>
  <sheetViews>
    <sheetView zoomScale="70" zoomScaleNormal="70" workbookViewId="0">
      <pane ySplit="3" topLeftCell="A5" activePane="bottomLeft" state="frozen"/>
      <selection pane="bottomLeft" activeCell="BN5" sqref="BN5:BN6"/>
      <selection activeCell="G4" sqref="G4:G13"/>
    </sheetView>
  </sheetViews>
  <sheetFormatPr defaultColWidth="11.42578125" defaultRowHeight="14.45"/>
  <cols>
    <col min="1" max="1" width="14.140625" style="1" customWidth="1"/>
    <col min="2" max="2" width="16.5703125" style="6" customWidth="1"/>
    <col min="3" max="3" width="17.28515625" style="6" customWidth="1"/>
    <col min="4" max="4" width="9.7109375" style="6" customWidth="1"/>
    <col min="5" max="5" width="19.5703125" style="6" customWidth="1"/>
    <col min="6" max="6" width="44.140625" style="2" customWidth="1"/>
    <col min="7" max="7" width="9.7109375" style="2" customWidth="1"/>
    <col min="8" max="8" width="32.5703125" style="2" customWidth="1"/>
    <col min="9" max="9" width="32.42578125" style="2" customWidth="1"/>
    <col min="10" max="10" width="17.140625" style="2" customWidth="1"/>
    <col min="11" max="11" width="14.5703125" style="2" customWidth="1"/>
    <col min="12" max="12" width="18.7109375" style="2" customWidth="1"/>
    <col min="13" max="13" width="15.28515625" style="2" customWidth="1"/>
    <col min="14" max="14" width="3.42578125" style="2" hidden="1" customWidth="1"/>
    <col min="15" max="15" width="19.7109375" style="2" customWidth="1"/>
    <col min="16" max="16" width="3.42578125" style="2" hidden="1" customWidth="1"/>
    <col min="17" max="17" width="21.28515625" style="2" customWidth="1"/>
    <col min="18" max="18" width="3" style="2" hidden="1" customWidth="1"/>
    <col min="19" max="20" width="21.85546875" style="2" customWidth="1"/>
    <col min="21" max="21" width="10.28515625" style="2" hidden="1" customWidth="1"/>
    <col min="22" max="22" width="15" style="2"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34.28515625" style="2" customWidth="1"/>
    <col min="29" max="29" width="28" style="2" customWidth="1"/>
    <col min="30" max="30" width="72.285156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4.7109375" style="2" customWidth="1"/>
    <col min="41" max="41" width="8.85546875" style="2" customWidth="1"/>
    <col min="42" max="42" width="13.5703125" style="2" customWidth="1"/>
    <col min="43" max="43" width="14.85546875" style="2" customWidth="1"/>
    <col min="44" max="44" width="9.140625" style="2" customWidth="1"/>
    <col min="45" max="45" width="33.7109375" style="2" customWidth="1"/>
    <col min="46" max="46" width="13.7109375" style="2" customWidth="1"/>
    <col min="47" max="47" width="13.7109375" style="2" hidden="1" customWidth="1"/>
    <col min="48" max="48" width="13.7109375" style="25"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customWidth="1"/>
    <col min="58" max="58" width="43.85546875" style="1" customWidth="1"/>
    <col min="59" max="59" width="14.85546875" style="1" customWidth="1"/>
    <col min="60" max="60" width="36.7109375" style="1" customWidth="1"/>
    <col min="61" max="61" width="24.42578125" style="1" customWidth="1"/>
    <col min="62" max="62" width="14.85546875" style="1" customWidth="1"/>
    <col min="63" max="63" width="33.5703125" style="1" customWidth="1"/>
    <col min="64" max="64" width="28.42578125" style="1" customWidth="1"/>
    <col min="65" max="65" width="11.5703125" style="1"/>
    <col min="66" max="66" width="27.5703125" style="1" customWidth="1"/>
    <col min="67" max="67" width="25.5703125" style="1" customWidth="1"/>
    <col min="68" max="68" width="11.5703125" style="1"/>
    <col min="69" max="69" width="24.140625" style="1" customWidth="1"/>
    <col min="70" max="70" width="27" style="1" customWidth="1"/>
    <col min="71" max="71" width="11.5703125" style="1"/>
    <col min="72" max="72" width="28.7109375" style="1" customWidth="1"/>
    <col min="73" max="73" width="24.140625" style="1" customWidth="1"/>
    <col min="74" max="251" width="11.5703125" style="1"/>
    <col min="252" max="252" width="21.85546875" style="1" customWidth="1"/>
    <col min="253" max="253" width="13.85546875" style="1" customWidth="1"/>
    <col min="254" max="254" width="38.7109375" style="1" customWidth="1"/>
    <col min="255" max="255" width="3" style="1" bestFit="1" customWidth="1"/>
    <col min="256" max="256" width="32.28515625" style="1" customWidth="1"/>
    <col min="257" max="257" width="46.28515625" style="1" customWidth="1"/>
    <col min="258" max="258" width="19" style="1" customWidth="1"/>
    <col min="259" max="259" width="0" style="1" hidden="1" customWidth="1"/>
    <col min="260" max="260" width="17.7109375" style="1" customWidth="1"/>
    <col min="261" max="261" width="0" style="1" hidden="1" customWidth="1"/>
    <col min="262" max="262" width="22.28515625" style="1" customWidth="1"/>
    <col min="263" max="263" width="5.28515625" style="1" customWidth="1"/>
    <col min="264" max="264" width="36.28515625" style="1" customWidth="1"/>
    <col min="265" max="265" width="5.7109375" style="1" customWidth="1"/>
    <col min="266" max="266" width="0" style="1" hidden="1" customWidth="1"/>
    <col min="267" max="267" width="20.7109375" style="1" customWidth="1"/>
    <col min="268" max="268" width="4.85546875" style="1" customWidth="1"/>
    <col min="269" max="269" width="0" style="1" hidden="1" customWidth="1"/>
    <col min="270" max="270" width="24.7109375" style="1" customWidth="1"/>
    <col min="271" max="271" width="12.28515625" style="1" customWidth="1"/>
    <col min="272" max="272" width="0" style="1" hidden="1" customWidth="1"/>
    <col min="273" max="273" width="3.42578125" style="1" customWidth="1"/>
    <col min="274" max="274" width="0" style="1" hidden="1" customWidth="1"/>
    <col min="275" max="275" width="17.7109375" style="1" customWidth="1"/>
    <col min="276" max="276" width="3.42578125" style="1" customWidth="1"/>
    <col min="277" max="277" width="0" style="1" hidden="1" customWidth="1"/>
    <col min="278" max="278" width="23.7109375" style="1" customWidth="1"/>
    <col min="279" max="279" width="10" style="1" customWidth="1"/>
    <col min="280" max="280" width="0" style="1" hidden="1" customWidth="1"/>
    <col min="281" max="282" width="14.7109375" style="1" customWidth="1"/>
    <col min="283" max="283" width="12.85546875" style="1" customWidth="1"/>
    <col min="284" max="284" width="3.28515625" style="1" customWidth="1"/>
    <col min="285" max="285" width="30.28515625" style="1" customWidth="1"/>
    <col min="286" max="286" width="5" style="1" customWidth="1"/>
    <col min="287" max="287" width="0" style="1" hidden="1" customWidth="1"/>
    <col min="288" max="288" width="14.28515625" style="1" customWidth="1"/>
    <col min="289" max="289" width="5.7109375" style="1" customWidth="1"/>
    <col min="290" max="290" width="0" style="1" hidden="1" customWidth="1"/>
    <col min="291" max="291" width="17.28515625" style="1" customWidth="1"/>
    <col min="292" max="292" width="12.7109375" style="1" customWidth="1"/>
    <col min="293" max="293" width="0" style="1" hidden="1" customWidth="1"/>
    <col min="294" max="294" width="5.28515625" style="1" customWidth="1"/>
    <col min="295" max="295" width="0" style="1" hidden="1" customWidth="1"/>
    <col min="296" max="296" width="17" style="1" customWidth="1"/>
    <col min="297" max="297" width="6.28515625" style="1" customWidth="1"/>
    <col min="298" max="298" width="0" style="1" hidden="1" customWidth="1"/>
    <col min="299" max="299" width="14.28515625" style="1" customWidth="1"/>
    <col min="300" max="300" width="7.5703125" style="1" customWidth="1"/>
    <col min="301" max="301" width="0" style="1" hidden="1" customWidth="1"/>
    <col min="302" max="303" width="14.28515625" style="1" customWidth="1"/>
    <col min="304" max="304" width="20.85546875" style="1" customWidth="1"/>
    <col min="305" max="305" width="14.42578125" style="1" customWidth="1"/>
    <col min="306" max="306" width="15" style="1" customWidth="1"/>
    <col min="307" max="307" width="2.7109375" style="1" customWidth="1"/>
    <col min="308" max="308" width="11.7109375" style="1" customWidth="1"/>
    <col min="309" max="309" width="11.5703125" style="1" customWidth="1"/>
    <col min="310" max="310" width="2.28515625" style="1" customWidth="1"/>
    <col min="311" max="311" width="41" style="1" customWidth="1"/>
    <col min="312" max="312" width="14.28515625" style="1" customWidth="1"/>
    <col min="313" max="314" width="11.5703125" style="1" customWidth="1"/>
    <col min="315" max="315" width="21.85546875" style="1" customWidth="1"/>
    <col min="316" max="507" width="11.5703125" style="1"/>
    <col min="508" max="508" width="21.85546875" style="1" customWidth="1"/>
    <col min="509" max="509" width="13.85546875" style="1" customWidth="1"/>
    <col min="510" max="510" width="38.7109375" style="1" customWidth="1"/>
    <col min="511" max="511" width="3" style="1" bestFit="1" customWidth="1"/>
    <col min="512" max="512" width="32.28515625" style="1" customWidth="1"/>
    <col min="513" max="513" width="46.28515625" style="1" customWidth="1"/>
    <col min="514" max="514" width="19" style="1" customWidth="1"/>
    <col min="515" max="515" width="0" style="1" hidden="1" customWidth="1"/>
    <col min="516" max="516" width="17.7109375" style="1" customWidth="1"/>
    <col min="517" max="517" width="0" style="1" hidden="1" customWidth="1"/>
    <col min="518" max="518" width="22.28515625" style="1" customWidth="1"/>
    <col min="519" max="519" width="5.28515625" style="1" customWidth="1"/>
    <col min="520" max="520" width="36.28515625" style="1" customWidth="1"/>
    <col min="521" max="521" width="5.7109375" style="1" customWidth="1"/>
    <col min="522" max="522" width="0" style="1" hidden="1" customWidth="1"/>
    <col min="523" max="523" width="20.7109375" style="1" customWidth="1"/>
    <col min="524" max="524" width="4.85546875" style="1" customWidth="1"/>
    <col min="525" max="525" width="0" style="1" hidden="1" customWidth="1"/>
    <col min="526" max="526" width="24.7109375" style="1" customWidth="1"/>
    <col min="527" max="527" width="12.28515625" style="1" customWidth="1"/>
    <col min="528" max="528" width="0" style="1" hidden="1" customWidth="1"/>
    <col min="529" max="529" width="3.42578125" style="1" customWidth="1"/>
    <col min="530" max="530" width="0" style="1" hidden="1" customWidth="1"/>
    <col min="531" max="531" width="17.7109375" style="1" customWidth="1"/>
    <col min="532" max="532" width="3.42578125" style="1" customWidth="1"/>
    <col min="533" max="533" width="0" style="1" hidden="1" customWidth="1"/>
    <col min="534" max="534" width="23.7109375" style="1" customWidth="1"/>
    <col min="535" max="535" width="10" style="1" customWidth="1"/>
    <col min="536" max="536" width="0" style="1" hidden="1" customWidth="1"/>
    <col min="537" max="538" width="14.7109375" style="1" customWidth="1"/>
    <col min="539" max="539" width="12.85546875" style="1" customWidth="1"/>
    <col min="540" max="540" width="3.28515625" style="1" customWidth="1"/>
    <col min="541" max="541" width="30.28515625" style="1" customWidth="1"/>
    <col min="542" max="542" width="5" style="1" customWidth="1"/>
    <col min="543" max="543" width="0" style="1" hidden="1" customWidth="1"/>
    <col min="544" max="544" width="14.28515625" style="1" customWidth="1"/>
    <col min="545" max="545" width="5.7109375" style="1" customWidth="1"/>
    <col min="546" max="546" width="0" style="1" hidden="1" customWidth="1"/>
    <col min="547" max="547" width="17.28515625" style="1" customWidth="1"/>
    <col min="548" max="548" width="12.7109375" style="1" customWidth="1"/>
    <col min="549" max="549" width="0" style="1" hidden="1" customWidth="1"/>
    <col min="550" max="550" width="5.28515625" style="1" customWidth="1"/>
    <col min="551" max="551" width="0" style="1" hidden="1" customWidth="1"/>
    <col min="552" max="552" width="17" style="1" customWidth="1"/>
    <col min="553" max="553" width="6.28515625" style="1" customWidth="1"/>
    <col min="554" max="554" width="0" style="1" hidden="1" customWidth="1"/>
    <col min="555" max="555" width="14.28515625" style="1" customWidth="1"/>
    <col min="556" max="556" width="7.5703125" style="1" customWidth="1"/>
    <col min="557" max="557" width="0" style="1" hidden="1" customWidth="1"/>
    <col min="558" max="559" width="14.28515625" style="1" customWidth="1"/>
    <col min="560" max="560" width="20.85546875" style="1" customWidth="1"/>
    <col min="561" max="561" width="14.42578125" style="1" customWidth="1"/>
    <col min="562" max="562" width="15" style="1" customWidth="1"/>
    <col min="563" max="563" width="2.7109375" style="1" customWidth="1"/>
    <col min="564" max="564" width="11.7109375" style="1" customWidth="1"/>
    <col min="565" max="565" width="11.5703125" style="1" customWidth="1"/>
    <col min="566" max="566" width="2.28515625" style="1" customWidth="1"/>
    <col min="567" max="567" width="41" style="1" customWidth="1"/>
    <col min="568" max="568" width="14.28515625" style="1" customWidth="1"/>
    <col min="569" max="570" width="11.5703125" style="1" customWidth="1"/>
    <col min="571" max="571" width="21.85546875" style="1" customWidth="1"/>
    <col min="572" max="763" width="11.5703125" style="1"/>
    <col min="764" max="764" width="21.85546875" style="1" customWidth="1"/>
    <col min="765" max="765" width="13.85546875" style="1" customWidth="1"/>
    <col min="766" max="766" width="38.7109375" style="1" customWidth="1"/>
    <col min="767" max="767" width="3" style="1" bestFit="1" customWidth="1"/>
    <col min="768" max="768" width="32.28515625" style="1" customWidth="1"/>
    <col min="769" max="769" width="46.28515625" style="1" customWidth="1"/>
    <col min="770" max="770" width="19" style="1" customWidth="1"/>
    <col min="771" max="771" width="0" style="1" hidden="1" customWidth="1"/>
    <col min="772" max="772" width="17.7109375" style="1" customWidth="1"/>
    <col min="773" max="773" width="0" style="1" hidden="1" customWidth="1"/>
    <col min="774" max="774" width="22.28515625" style="1" customWidth="1"/>
    <col min="775" max="775" width="5.28515625" style="1" customWidth="1"/>
    <col min="776" max="776" width="36.28515625" style="1" customWidth="1"/>
    <col min="777" max="777" width="5.7109375" style="1" customWidth="1"/>
    <col min="778" max="778" width="0" style="1" hidden="1" customWidth="1"/>
    <col min="779" max="779" width="20.7109375" style="1" customWidth="1"/>
    <col min="780" max="780" width="4.85546875" style="1" customWidth="1"/>
    <col min="781" max="781" width="0" style="1" hidden="1" customWidth="1"/>
    <col min="782" max="782" width="24.7109375" style="1" customWidth="1"/>
    <col min="783" max="783" width="12.28515625" style="1" customWidth="1"/>
    <col min="784" max="784" width="0" style="1" hidden="1" customWidth="1"/>
    <col min="785" max="785" width="3.42578125" style="1" customWidth="1"/>
    <col min="786" max="786" width="0" style="1" hidden="1" customWidth="1"/>
    <col min="787" max="787" width="17.7109375" style="1" customWidth="1"/>
    <col min="788" max="788" width="3.42578125" style="1" customWidth="1"/>
    <col min="789" max="789" width="0" style="1" hidden="1" customWidth="1"/>
    <col min="790" max="790" width="23.7109375" style="1" customWidth="1"/>
    <col min="791" max="791" width="10" style="1" customWidth="1"/>
    <col min="792" max="792" width="0" style="1" hidden="1" customWidth="1"/>
    <col min="793" max="794" width="14.7109375" style="1" customWidth="1"/>
    <col min="795" max="795" width="12.85546875" style="1" customWidth="1"/>
    <col min="796" max="796" width="3.28515625" style="1" customWidth="1"/>
    <col min="797" max="797" width="30.28515625" style="1" customWidth="1"/>
    <col min="798" max="798" width="5" style="1" customWidth="1"/>
    <col min="799" max="799" width="0" style="1" hidden="1" customWidth="1"/>
    <col min="800" max="800" width="14.28515625" style="1" customWidth="1"/>
    <col min="801" max="801" width="5.7109375" style="1" customWidth="1"/>
    <col min="802" max="802" width="0" style="1" hidden="1" customWidth="1"/>
    <col min="803" max="803" width="17.28515625" style="1" customWidth="1"/>
    <col min="804" max="804" width="12.7109375" style="1" customWidth="1"/>
    <col min="805" max="805" width="0" style="1" hidden="1" customWidth="1"/>
    <col min="806" max="806" width="5.28515625" style="1" customWidth="1"/>
    <col min="807" max="807" width="0" style="1" hidden="1" customWidth="1"/>
    <col min="808" max="808" width="17" style="1" customWidth="1"/>
    <col min="809" max="809" width="6.28515625" style="1" customWidth="1"/>
    <col min="810" max="810" width="0" style="1" hidden="1" customWidth="1"/>
    <col min="811" max="811" width="14.28515625" style="1" customWidth="1"/>
    <col min="812" max="812" width="7.5703125" style="1" customWidth="1"/>
    <col min="813" max="813" width="0" style="1" hidden="1" customWidth="1"/>
    <col min="814" max="815" width="14.28515625" style="1" customWidth="1"/>
    <col min="816" max="816" width="20.85546875" style="1" customWidth="1"/>
    <col min="817" max="817" width="14.42578125" style="1" customWidth="1"/>
    <col min="818" max="818" width="15" style="1" customWidth="1"/>
    <col min="819" max="819" width="2.7109375" style="1" customWidth="1"/>
    <col min="820" max="820" width="11.7109375" style="1" customWidth="1"/>
    <col min="821" max="821" width="11.5703125" style="1" customWidth="1"/>
    <col min="822" max="822" width="2.28515625" style="1" customWidth="1"/>
    <col min="823" max="823" width="41" style="1" customWidth="1"/>
    <col min="824" max="824" width="14.28515625" style="1" customWidth="1"/>
    <col min="825" max="826" width="11.5703125" style="1" customWidth="1"/>
    <col min="827" max="827" width="21.85546875" style="1" customWidth="1"/>
    <col min="828" max="1019" width="11.5703125" style="1"/>
    <col min="1020" max="1020" width="21.85546875" style="1" customWidth="1"/>
    <col min="1021" max="1021" width="13.85546875" style="1" customWidth="1"/>
    <col min="1022" max="1022" width="38.7109375" style="1" customWidth="1"/>
    <col min="1023" max="1023" width="3" style="1" bestFit="1" customWidth="1"/>
    <col min="1024" max="1024" width="32.28515625" style="1" customWidth="1"/>
    <col min="1025" max="1025" width="46.28515625" style="1" customWidth="1"/>
    <col min="1026" max="1026" width="19" style="1" customWidth="1"/>
    <col min="1027" max="1027" width="0" style="1" hidden="1" customWidth="1"/>
    <col min="1028" max="1028" width="17.7109375" style="1" customWidth="1"/>
    <col min="1029" max="1029" width="0" style="1" hidden="1" customWidth="1"/>
    <col min="1030" max="1030" width="22.28515625" style="1" customWidth="1"/>
    <col min="1031" max="1031" width="5.28515625" style="1" customWidth="1"/>
    <col min="1032" max="1032" width="36.28515625" style="1" customWidth="1"/>
    <col min="1033" max="1033" width="5.7109375" style="1" customWidth="1"/>
    <col min="1034" max="1034" width="0" style="1" hidden="1" customWidth="1"/>
    <col min="1035" max="1035" width="20.7109375" style="1" customWidth="1"/>
    <col min="1036" max="1036" width="4.85546875" style="1" customWidth="1"/>
    <col min="1037" max="1037" width="0" style="1" hidden="1" customWidth="1"/>
    <col min="1038" max="1038" width="24.7109375" style="1" customWidth="1"/>
    <col min="1039" max="1039" width="12.28515625" style="1" customWidth="1"/>
    <col min="1040" max="1040" width="0" style="1" hidden="1" customWidth="1"/>
    <col min="1041" max="1041" width="3.42578125" style="1" customWidth="1"/>
    <col min="1042" max="1042" width="0" style="1" hidden="1" customWidth="1"/>
    <col min="1043" max="1043" width="17.7109375" style="1" customWidth="1"/>
    <col min="1044" max="1044" width="3.42578125" style="1" customWidth="1"/>
    <col min="1045" max="1045" width="0" style="1" hidden="1" customWidth="1"/>
    <col min="1046" max="1046" width="23.7109375" style="1" customWidth="1"/>
    <col min="1047" max="1047" width="10" style="1" customWidth="1"/>
    <col min="1048" max="1048" width="0" style="1" hidden="1" customWidth="1"/>
    <col min="1049" max="1050" width="14.7109375" style="1" customWidth="1"/>
    <col min="1051" max="1051" width="12.85546875" style="1" customWidth="1"/>
    <col min="1052" max="1052" width="3.28515625" style="1" customWidth="1"/>
    <col min="1053" max="1053" width="30.28515625" style="1" customWidth="1"/>
    <col min="1054" max="1054" width="5" style="1" customWidth="1"/>
    <col min="1055" max="1055" width="0" style="1" hidden="1" customWidth="1"/>
    <col min="1056" max="1056" width="14.28515625" style="1" customWidth="1"/>
    <col min="1057" max="1057" width="5.7109375" style="1" customWidth="1"/>
    <col min="1058" max="1058" width="0" style="1" hidden="1" customWidth="1"/>
    <col min="1059" max="1059" width="17.28515625" style="1" customWidth="1"/>
    <col min="1060" max="1060" width="12.7109375" style="1" customWidth="1"/>
    <col min="1061" max="1061" width="0" style="1" hidden="1" customWidth="1"/>
    <col min="1062" max="1062" width="5.28515625" style="1" customWidth="1"/>
    <col min="1063" max="1063" width="0" style="1" hidden="1" customWidth="1"/>
    <col min="1064" max="1064" width="17" style="1" customWidth="1"/>
    <col min="1065" max="1065" width="6.28515625" style="1" customWidth="1"/>
    <col min="1066" max="1066" width="0" style="1" hidden="1" customWidth="1"/>
    <col min="1067" max="1067" width="14.28515625" style="1" customWidth="1"/>
    <col min="1068" max="1068" width="7.5703125" style="1" customWidth="1"/>
    <col min="1069" max="1069" width="0" style="1" hidden="1" customWidth="1"/>
    <col min="1070" max="1071" width="14.28515625" style="1" customWidth="1"/>
    <col min="1072" max="1072" width="20.85546875" style="1" customWidth="1"/>
    <col min="1073" max="1073" width="14.42578125" style="1" customWidth="1"/>
    <col min="1074" max="1074" width="15" style="1" customWidth="1"/>
    <col min="1075" max="1075" width="2.7109375" style="1" customWidth="1"/>
    <col min="1076" max="1076" width="11.7109375" style="1" customWidth="1"/>
    <col min="1077" max="1077" width="11.5703125" style="1" customWidth="1"/>
    <col min="1078" max="1078" width="2.28515625" style="1" customWidth="1"/>
    <col min="1079" max="1079" width="41" style="1" customWidth="1"/>
    <col min="1080" max="1080" width="14.28515625" style="1" customWidth="1"/>
    <col min="1081" max="1082" width="11.5703125" style="1" customWidth="1"/>
    <col min="1083" max="1083" width="21.85546875" style="1" customWidth="1"/>
    <col min="1084" max="1275" width="11.5703125" style="1"/>
    <col min="1276" max="1276" width="21.85546875" style="1" customWidth="1"/>
    <col min="1277" max="1277" width="13.85546875" style="1" customWidth="1"/>
    <col min="1278" max="1278" width="38.7109375" style="1" customWidth="1"/>
    <col min="1279" max="1279" width="3" style="1" bestFit="1" customWidth="1"/>
    <col min="1280" max="1280" width="32.28515625" style="1" customWidth="1"/>
    <col min="1281" max="1281" width="46.28515625" style="1" customWidth="1"/>
    <col min="1282" max="1282" width="19" style="1" customWidth="1"/>
    <col min="1283" max="1283" width="0" style="1" hidden="1" customWidth="1"/>
    <col min="1284" max="1284" width="17.7109375" style="1" customWidth="1"/>
    <col min="1285" max="1285" width="0" style="1" hidden="1" customWidth="1"/>
    <col min="1286" max="1286" width="22.28515625" style="1" customWidth="1"/>
    <col min="1287" max="1287" width="5.28515625" style="1" customWidth="1"/>
    <col min="1288" max="1288" width="36.28515625" style="1" customWidth="1"/>
    <col min="1289" max="1289" width="5.7109375" style="1" customWidth="1"/>
    <col min="1290" max="1290" width="0" style="1" hidden="1" customWidth="1"/>
    <col min="1291" max="1291" width="20.7109375" style="1" customWidth="1"/>
    <col min="1292" max="1292" width="4.85546875" style="1" customWidth="1"/>
    <col min="1293" max="1293" width="0" style="1" hidden="1" customWidth="1"/>
    <col min="1294" max="1294" width="24.7109375" style="1" customWidth="1"/>
    <col min="1295" max="1295" width="12.28515625" style="1" customWidth="1"/>
    <col min="1296" max="1296" width="0" style="1" hidden="1" customWidth="1"/>
    <col min="1297" max="1297" width="3.42578125" style="1" customWidth="1"/>
    <col min="1298" max="1298" width="0" style="1" hidden="1" customWidth="1"/>
    <col min="1299" max="1299" width="17.7109375" style="1" customWidth="1"/>
    <col min="1300" max="1300" width="3.42578125" style="1" customWidth="1"/>
    <col min="1301" max="1301" width="0" style="1" hidden="1" customWidth="1"/>
    <col min="1302" max="1302" width="23.7109375" style="1" customWidth="1"/>
    <col min="1303" max="1303" width="10" style="1" customWidth="1"/>
    <col min="1304" max="1304" width="0" style="1" hidden="1" customWidth="1"/>
    <col min="1305" max="1306" width="14.7109375" style="1" customWidth="1"/>
    <col min="1307" max="1307" width="12.85546875" style="1" customWidth="1"/>
    <col min="1308" max="1308" width="3.28515625" style="1" customWidth="1"/>
    <col min="1309" max="1309" width="30.28515625" style="1" customWidth="1"/>
    <col min="1310" max="1310" width="5" style="1" customWidth="1"/>
    <col min="1311" max="1311" width="0" style="1" hidden="1" customWidth="1"/>
    <col min="1312" max="1312" width="14.28515625" style="1" customWidth="1"/>
    <col min="1313" max="1313" width="5.7109375" style="1" customWidth="1"/>
    <col min="1314" max="1314" width="0" style="1" hidden="1" customWidth="1"/>
    <col min="1315" max="1315" width="17.28515625" style="1" customWidth="1"/>
    <col min="1316" max="1316" width="12.7109375" style="1" customWidth="1"/>
    <col min="1317" max="1317" width="0" style="1" hidden="1" customWidth="1"/>
    <col min="1318" max="1318" width="5.28515625" style="1" customWidth="1"/>
    <col min="1319" max="1319" width="0" style="1" hidden="1" customWidth="1"/>
    <col min="1320" max="1320" width="17" style="1" customWidth="1"/>
    <col min="1321" max="1321" width="6.28515625" style="1" customWidth="1"/>
    <col min="1322" max="1322" width="0" style="1" hidden="1" customWidth="1"/>
    <col min="1323" max="1323" width="14.28515625" style="1" customWidth="1"/>
    <col min="1324" max="1324" width="7.5703125" style="1" customWidth="1"/>
    <col min="1325" max="1325" width="0" style="1" hidden="1" customWidth="1"/>
    <col min="1326" max="1327" width="14.28515625" style="1" customWidth="1"/>
    <col min="1328" max="1328" width="20.85546875" style="1" customWidth="1"/>
    <col min="1329" max="1329" width="14.42578125" style="1" customWidth="1"/>
    <col min="1330" max="1330" width="15" style="1" customWidth="1"/>
    <col min="1331" max="1331" width="2.7109375" style="1" customWidth="1"/>
    <col min="1332" max="1332" width="11.7109375" style="1" customWidth="1"/>
    <col min="1333" max="1333" width="11.5703125" style="1" customWidth="1"/>
    <col min="1334" max="1334" width="2.28515625" style="1" customWidth="1"/>
    <col min="1335" max="1335" width="41" style="1" customWidth="1"/>
    <col min="1336" max="1336" width="14.28515625" style="1" customWidth="1"/>
    <col min="1337" max="1338" width="11.5703125" style="1" customWidth="1"/>
    <col min="1339" max="1339" width="21.85546875" style="1" customWidth="1"/>
    <col min="1340" max="1531" width="11.5703125" style="1"/>
    <col min="1532" max="1532" width="21.85546875" style="1" customWidth="1"/>
    <col min="1533" max="1533" width="13.85546875" style="1" customWidth="1"/>
    <col min="1534" max="1534" width="38.7109375" style="1" customWidth="1"/>
    <col min="1535" max="1535" width="3" style="1" bestFit="1" customWidth="1"/>
    <col min="1536" max="1536" width="32.28515625" style="1" customWidth="1"/>
    <col min="1537" max="1537" width="46.28515625" style="1" customWidth="1"/>
    <col min="1538" max="1538" width="19" style="1" customWidth="1"/>
    <col min="1539" max="1539" width="0" style="1" hidden="1" customWidth="1"/>
    <col min="1540" max="1540" width="17.7109375" style="1" customWidth="1"/>
    <col min="1541" max="1541" width="0" style="1" hidden="1" customWidth="1"/>
    <col min="1542" max="1542" width="22.28515625" style="1" customWidth="1"/>
    <col min="1543" max="1543" width="5.28515625" style="1" customWidth="1"/>
    <col min="1544" max="1544" width="36.28515625" style="1" customWidth="1"/>
    <col min="1545" max="1545" width="5.7109375" style="1" customWidth="1"/>
    <col min="1546" max="1546" width="0" style="1" hidden="1" customWidth="1"/>
    <col min="1547" max="1547" width="20.7109375" style="1" customWidth="1"/>
    <col min="1548" max="1548" width="4.85546875" style="1" customWidth="1"/>
    <col min="1549" max="1549" width="0" style="1" hidden="1" customWidth="1"/>
    <col min="1550" max="1550" width="24.7109375" style="1" customWidth="1"/>
    <col min="1551" max="1551" width="12.28515625" style="1" customWidth="1"/>
    <col min="1552" max="1552" width="0" style="1" hidden="1" customWidth="1"/>
    <col min="1553" max="1553" width="3.42578125" style="1" customWidth="1"/>
    <col min="1554" max="1554" width="0" style="1" hidden="1" customWidth="1"/>
    <col min="1555" max="1555" width="17.7109375" style="1" customWidth="1"/>
    <col min="1556" max="1556" width="3.42578125" style="1" customWidth="1"/>
    <col min="1557" max="1557" width="0" style="1" hidden="1" customWidth="1"/>
    <col min="1558" max="1558" width="23.7109375" style="1" customWidth="1"/>
    <col min="1559" max="1559" width="10" style="1" customWidth="1"/>
    <col min="1560" max="1560" width="0" style="1" hidden="1" customWidth="1"/>
    <col min="1561" max="1562" width="14.7109375" style="1" customWidth="1"/>
    <col min="1563" max="1563" width="12.85546875" style="1" customWidth="1"/>
    <col min="1564" max="1564" width="3.28515625" style="1" customWidth="1"/>
    <col min="1565" max="1565" width="30.28515625" style="1" customWidth="1"/>
    <col min="1566" max="1566" width="5" style="1" customWidth="1"/>
    <col min="1567" max="1567" width="0" style="1" hidden="1" customWidth="1"/>
    <col min="1568" max="1568" width="14.28515625" style="1" customWidth="1"/>
    <col min="1569" max="1569" width="5.7109375" style="1" customWidth="1"/>
    <col min="1570" max="1570" width="0" style="1" hidden="1" customWidth="1"/>
    <col min="1571" max="1571" width="17.28515625" style="1" customWidth="1"/>
    <col min="1572" max="1572" width="12.7109375" style="1" customWidth="1"/>
    <col min="1573" max="1573" width="0" style="1" hidden="1" customWidth="1"/>
    <col min="1574" max="1574" width="5.28515625" style="1" customWidth="1"/>
    <col min="1575" max="1575" width="0" style="1" hidden="1" customWidth="1"/>
    <col min="1576" max="1576" width="17" style="1" customWidth="1"/>
    <col min="1577" max="1577" width="6.28515625" style="1" customWidth="1"/>
    <col min="1578" max="1578" width="0" style="1" hidden="1" customWidth="1"/>
    <col min="1579" max="1579" width="14.28515625" style="1" customWidth="1"/>
    <col min="1580" max="1580" width="7.5703125" style="1" customWidth="1"/>
    <col min="1581" max="1581" width="0" style="1" hidden="1" customWidth="1"/>
    <col min="1582" max="1583" width="14.28515625" style="1" customWidth="1"/>
    <col min="1584" max="1584" width="20.85546875" style="1" customWidth="1"/>
    <col min="1585" max="1585" width="14.42578125" style="1" customWidth="1"/>
    <col min="1586" max="1586" width="15" style="1" customWidth="1"/>
    <col min="1587" max="1587" width="2.7109375" style="1" customWidth="1"/>
    <col min="1588" max="1588" width="11.7109375" style="1" customWidth="1"/>
    <col min="1589" max="1589" width="11.5703125" style="1" customWidth="1"/>
    <col min="1590" max="1590" width="2.28515625" style="1" customWidth="1"/>
    <col min="1591" max="1591" width="41" style="1" customWidth="1"/>
    <col min="1592" max="1592" width="14.28515625" style="1" customWidth="1"/>
    <col min="1593" max="1594" width="11.5703125" style="1" customWidth="1"/>
    <col min="1595" max="1595" width="21.85546875" style="1" customWidth="1"/>
    <col min="1596" max="1787" width="11.5703125" style="1"/>
    <col min="1788" max="1788" width="21.85546875" style="1" customWidth="1"/>
    <col min="1789" max="1789" width="13.85546875" style="1" customWidth="1"/>
    <col min="1790" max="1790" width="38.7109375" style="1" customWidth="1"/>
    <col min="1791" max="1791" width="3" style="1" bestFit="1" customWidth="1"/>
    <col min="1792" max="1792" width="32.28515625" style="1" customWidth="1"/>
    <col min="1793" max="1793" width="46.28515625" style="1" customWidth="1"/>
    <col min="1794" max="1794" width="19" style="1" customWidth="1"/>
    <col min="1795" max="1795" width="0" style="1" hidden="1" customWidth="1"/>
    <col min="1796" max="1796" width="17.7109375" style="1" customWidth="1"/>
    <col min="1797" max="1797" width="0" style="1" hidden="1" customWidth="1"/>
    <col min="1798" max="1798" width="22.28515625" style="1" customWidth="1"/>
    <col min="1799" max="1799" width="5.28515625" style="1" customWidth="1"/>
    <col min="1800" max="1800" width="36.28515625" style="1" customWidth="1"/>
    <col min="1801" max="1801" width="5.7109375" style="1" customWidth="1"/>
    <col min="1802" max="1802" width="0" style="1" hidden="1" customWidth="1"/>
    <col min="1803" max="1803" width="20.7109375" style="1" customWidth="1"/>
    <col min="1804" max="1804" width="4.85546875" style="1" customWidth="1"/>
    <col min="1805" max="1805" width="0" style="1" hidden="1" customWidth="1"/>
    <col min="1806" max="1806" width="24.7109375" style="1" customWidth="1"/>
    <col min="1807" max="1807" width="12.28515625" style="1" customWidth="1"/>
    <col min="1808" max="1808" width="0" style="1" hidden="1" customWidth="1"/>
    <col min="1809" max="1809" width="3.42578125" style="1" customWidth="1"/>
    <col min="1810" max="1810" width="0" style="1" hidden="1" customWidth="1"/>
    <col min="1811" max="1811" width="17.7109375" style="1" customWidth="1"/>
    <col min="1812" max="1812" width="3.42578125" style="1" customWidth="1"/>
    <col min="1813" max="1813" width="0" style="1" hidden="1" customWidth="1"/>
    <col min="1814" max="1814" width="23.7109375" style="1" customWidth="1"/>
    <col min="1815" max="1815" width="10" style="1" customWidth="1"/>
    <col min="1816" max="1816" width="0" style="1" hidden="1" customWidth="1"/>
    <col min="1817" max="1818" width="14.7109375" style="1" customWidth="1"/>
    <col min="1819" max="1819" width="12.85546875" style="1" customWidth="1"/>
    <col min="1820" max="1820" width="3.28515625" style="1" customWidth="1"/>
    <col min="1821" max="1821" width="30.28515625" style="1" customWidth="1"/>
    <col min="1822" max="1822" width="5" style="1" customWidth="1"/>
    <col min="1823" max="1823" width="0" style="1" hidden="1" customWidth="1"/>
    <col min="1824" max="1824" width="14.28515625" style="1" customWidth="1"/>
    <col min="1825" max="1825" width="5.7109375" style="1" customWidth="1"/>
    <col min="1826" max="1826" width="0" style="1" hidden="1" customWidth="1"/>
    <col min="1827" max="1827" width="17.28515625" style="1" customWidth="1"/>
    <col min="1828" max="1828" width="12.7109375" style="1" customWidth="1"/>
    <col min="1829" max="1829" width="0" style="1" hidden="1" customWidth="1"/>
    <col min="1830" max="1830" width="5.28515625" style="1" customWidth="1"/>
    <col min="1831" max="1831" width="0" style="1" hidden="1" customWidth="1"/>
    <col min="1832" max="1832" width="17" style="1" customWidth="1"/>
    <col min="1833" max="1833" width="6.28515625" style="1" customWidth="1"/>
    <col min="1834" max="1834" width="0" style="1" hidden="1" customWidth="1"/>
    <col min="1835" max="1835" width="14.28515625" style="1" customWidth="1"/>
    <col min="1836" max="1836" width="7.5703125" style="1" customWidth="1"/>
    <col min="1837" max="1837" width="0" style="1" hidden="1" customWidth="1"/>
    <col min="1838" max="1839" width="14.28515625" style="1" customWidth="1"/>
    <col min="1840" max="1840" width="20.85546875" style="1" customWidth="1"/>
    <col min="1841" max="1841" width="14.42578125" style="1" customWidth="1"/>
    <col min="1842" max="1842" width="15" style="1" customWidth="1"/>
    <col min="1843" max="1843" width="2.7109375" style="1" customWidth="1"/>
    <col min="1844" max="1844" width="11.7109375" style="1" customWidth="1"/>
    <col min="1845" max="1845" width="11.5703125" style="1" customWidth="1"/>
    <col min="1846" max="1846" width="2.28515625" style="1" customWidth="1"/>
    <col min="1847" max="1847" width="41" style="1" customWidth="1"/>
    <col min="1848" max="1848" width="14.28515625" style="1" customWidth="1"/>
    <col min="1849" max="1850" width="11.5703125" style="1" customWidth="1"/>
    <col min="1851" max="1851" width="21.85546875" style="1" customWidth="1"/>
    <col min="1852" max="2043" width="11.5703125" style="1"/>
    <col min="2044" max="2044" width="21.85546875" style="1" customWidth="1"/>
    <col min="2045" max="2045" width="13.85546875" style="1" customWidth="1"/>
    <col min="2046" max="2046" width="38.7109375" style="1" customWidth="1"/>
    <col min="2047" max="2047" width="3" style="1" bestFit="1" customWidth="1"/>
    <col min="2048" max="2048" width="32.28515625" style="1" customWidth="1"/>
    <col min="2049" max="2049" width="46.28515625" style="1" customWidth="1"/>
    <col min="2050" max="2050" width="19" style="1" customWidth="1"/>
    <col min="2051" max="2051" width="0" style="1" hidden="1" customWidth="1"/>
    <col min="2052" max="2052" width="17.7109375" style="1" customWidth="1"/>
    <col min="2053" max="2053" width="0" style="1" hidden="1" customWidth="1"/>
    <col min="2054" max="2054" width="22.28515625" style="1" customWidth="1"/>
    <col min="2055" max="2055" width="5.28515625" style="1" customWidth="1"/>
    <col min="2056" max="2056" width="36.28515625" style="1" customWidth="1"/>
    <col min="2057" max="2057" width="5.7109375" style="1" customWidth="1"/>
    <col min="2058" max="2058" width="0" style="1" hidden="1" customWidth="1"/>
    <col min="2059" max="2059" width="20.7109375" style="1" customWidth="1"/>
    <col min="2060" max="2060" width="4.85546875" style="1" customWidth="1"/>
    <col min="2061" max="2061" width="0" style="1" hidden="1" customWidth="1"/>
    <col min="2062" max="2062" width="24.7109375" style="1" customWidth="1"/>
    <col min="2063" max="2063" width="12.28515625" style="1" customWidth="1"/>
    <col min="2064" max="2064" width="0" style="1" hidden="1" customWidth="1"/>
    <col min="2065" max="2065" width="3.42578125" style="1" customWidth="1"/>
    <col min="2066" max="2066" width="0" style="1" hidden="1" customWidth="1"/>
    <col min="2067" max="2067" width="17.7109375" style="1" customWidth="1"/>
    <col min="2068" max="2068" width="3.42578125" style="1" customWidth="1"/>
    <col min="2069" max="2069" width="0" style="1" hidden="1" customWidth="1"/>
    <col min="2070" max="2070" width="23.7109375" style="1" customWidth="1"/>
    <col min="2071" max="2071" width="10" style="1" customWidth="1"/>
    <col min="2072" max="2072" width="0" style="1" hidden="1" customWidth="1"/>
    <col min="2073" max="2074" width="14.7109375" style="1" customWidth="1"/>
    <col min="2075" max="2075" width="12.85546875" style="1" customWidth="1"/>
    <col min="2076" max="2076" width="3.28515625" style="1" customWidth="1"/>
    <col min="2077" max="2077" width="30.28515625" style="1" customWidth="1"/>
    <col min="2078" max="2078" width="5" style="1" customWidth="1"/>
    <col min="2079" max="2079" width="0" style="1" hidden="1" customWidth="1"/>
    <col min="2080" max="2080" width="14.28515625" style="1" customWidth="1"/>
    <col min="2081" max="2081" width="5.7109375" style="1" customWidth="1"/>
    <col min="2082" max="2082" width="0" style="1" hidden="1" customWidth="1"/>
    <col min="2083" max="2083" width="17.28515625" style="1" customWidth="1"/>
    <col min="2084" max="2084" width="12.7109375" style="1" customWidth="1"/>
    <col min="2085" max="2085" width="0" style="1" hidden="1" customWidth="1"/>
    <col min="2086" max="2086" width="5.28515625" style="1" customWidth="1"/>
    <col min="2087" max="2087" width="0" style="1" hidden="1" customWidth="1"/>
    <col min="2088" max="2088" width="17" style="1" customWidth="1"/>
    <col min="2089" max="2089" width="6.28515625" style="1" customWidth="1"/>
    <col min="2090" max="2090" width="0" style="1" hidden="1" customWidth="1"/>
    <col min="2091" max="2091" width="14.28515625" style="1" customWidth="1"/>
    <col min="2092" max="2092" width="7.5703125" style="1" customWidth="1"/>
    <col min="2093" max="2093" width="0" style="1" hidden="1" customWidth="1"/>
    <col min="2094" max="2095" width="14.28515625" style="1" customWidth="1"/>
    <col min="2096" max="2096" width="20.85546875" style="1" customWidth="1"/>
    <col min="2097" max="2097" width="14.42578125" style="1" customWidth="1"/>
    <col min="2098" max="2098" width="15" style="1" customWidth="1"/>
    <col min="2099" max="2099" width="2.7109375" style="1" customWidth="1"/>
    <col min="2100" max="2100" width="11.7109375" style="1" customWidth="1"/>
    <col min="2101" max="2101" width="11.5703125" style="1" customWidth="1"/>
    <col min="2102" max="2102" width="2.28515625" style="1" customWidth="1"/>
    <col min="2103" max="2103" width="41" style="1" customWidth="1"/>
    <col min="2104" max="2104" width="14.28515625" style="1" customWidth="1"/>
    <col min="2105" max="2106" width="11.5703125" style="1" customWidth="1"/>
    <col min="2107" max="2107" width="21.85546875" style="1" customWidth="1"/>
    <col min="2108" max="2299" width="11.5703125" style="1"/>
    <col min="2300" max="2300" width="21.85546875" style="1" customWidth="1"/>
    <col min="2301" max="2301" width="13.85546875" style="1" customWidth="1"/>
    <col min="2302" max="2302" width="38.7109375" style="1" customWidth="1"/>
    <col min="2303" max="2303" width="3" style="1" bestFit="1" customWidth="1"/>
    <col min="2304" max="2304" width="32.28515625" style="1" customWidth="1"/>
    <col min="2305" max="2305" width="46.28515625" style="1" customWidth="1"/>
    <col min="2306" max="2306" width="19" style="1" customWidth="1"/>
    <col min="2307" max="2307" width="0" style="1" hidden="1" customWidth="1"/>
    <col min="2308" max="2308" width="17.7109375" style="1" customWidth="1"/>
    <col min="2309" max="2309" width="0" style="1" hidden="1" customWidth="1"/>
    <col min="2310" max="2310" width="22.28515625" style="1" customWidth="1"/>
    <col min="2311" max="2311" width="5.28515625" style="1" customWidth="1"/>
    <col min="2312" max="2312" width="36.28515625" style="1" customWidth="1"/>
    <col min="2313" max="2313" width="5.7109375" style="1" customWidth="1"/>
    <col min="2314" max="2314" width="0" style="1" hidden="1" customWidth="1"/>
    <col min="2315" max="2315" width="20.7109375" style="1" customWidth="1"/>
    <col min="2316" max="2316" width="4.85546875" style="1" customWidth="1"/>
    <col min="2317" max="2317" width="0" style="1" hidden="1" customWidth="1"/>
    <col min="2318" max="2318" width="24.7109375" style="1" customWidth="1"/>
    <col min="2319" max="2319" width="12.28515625" style="1" customWidth="1"/>
    <col min="2320" max="2320" width="0" style="1" hidden="1" customWidth="1"/>
    <col min="2321" max="2321" width="3.42578125" style="1" customWidth="1"/>
    <col min="2322" max="2322" width="0" style="1" hidden="1" customWidth="1"/>
    <col min="2323" max="2323" width="17.7109375" style="1" customWidth="1"/>
    <col min="2324" max="2324" width="3.42578125" style="1" customWidth="1"/>
    <col min="2325" max="2325" width="0" style="1" hidden="1" customWidth="1"/>
    <col min="2326" max="2326" width="23.7109375" style="1" customWidth="1"/>
    <col min="2327" max="2327" width="10" style="1" customWidth="1"/>
    <col min="2328" max="2328" width="0" style="1" hidden="1" customWidth="1"/>
    <col min="2329" max="2330" width="14.7109375" style="1" customWidth="1"/>
    <col min="2331" max="2331" width="12.85546875" style="1" customWidth="1"/>
    <col min="2332" max="2332" width="3.28515625" style="1" customWidth="1"/>
    <col min="2333" max="2333" width="30.28515625" style="1" customWidth="1"/>
    <col min="2334" max="2334" width="5" style="1" customWidth="1"/>
    <col min="2335" max="2335" width="0" style="1" hidden="1" customWidth="1"/>
    <col min="2336" max="2336" width="14.28515625" style="1" customWidth="1"/>
    <col min="2337" max="2337" width="5.7109375" style="1" customWidth="1"/>
    <col min="2338" max="2338" width="0" style="1" hidden="1" customWidth="1"/>
    <col min="2339" max="2339" width="17.28515625" style="1" customWidth="1"/>
    <col min="2340" max="2340" width="12.7109375" style="1" customWidth="1"/>
    <col min="2341" max="2341" width="0" style="1" hidden="1" customWidth="1"/>
    <col min="2342" max="2342" width="5.28515625" style="1" customWidth="1"/>
    <col min="2343" max="2343" width="0" style="1" hidden="1" customWidth="1"/>
    <col min="2344" max="2344" width="17" style="1" customWidth="1"/>
    <col min="2345" max="2345" width="6.28515625" style="1" customWidth="1"/>
    <col min="2346" max="2346" width="0" style="1" hidden="1" customWidth="1"/>
    <col min="2347" max="2347" width="14.28515625" style="1" customWidth="1"/>
    <col min="2348" max="2348" width="7.5703125" style="1" customWidth="1"/>
    <col min="2349" max="2349" width="0" style="1" hidden="1" customWidth="1"/>
    <col min="2350" max="2351" width="14.28515625" style="1" customWidth="1"/>
    <col min="2352" max="2352" width="20.85546875" style="1" customWidth="1"/>
    <col min="2353" max="2353" width="14.42578125" style="1" customWidth="1"/>
    <col min="2354" max="2354" width="15" style="1" customWidth="1"/>
    <col min="2355" max="2355" width="2.7109375" style="1" customWidth="1"/>
    <col min="2356" max="2356" width="11.7109375" style="1" customWidth="1"/>
    <col min="2357" max="2357" width="11.5703125" style="1" customWidth="1"/>
    <col min="2358" max="2358" width="2.28515625" style="1" customWidth="1"/>
    <col min="2359" max="2359" width="41" style="1" customWidth="1"/>
    <col min="2360" max="2360" width="14.28515625" style="1" customWidth="1"/>
    <col min="2361" max="2362" width="11.5703125" style="1" customWidth="1"/>
    <col min="2363" max="2363" width="21.85546875" style="1" customWidth="1"/>
    <col min="2364" max="2555" width="11.5703125" style="1"/>
    <col min="2556" max="2556" width="21.85546875" style="1" customWidth="1"/>
    <col min="2557" max="2557" width="13.85546875" style="1" customWidth="1"/>
    <col min="2558" max="2558" width="38.7109375" style="1" customWidth="1"/>
    <col min="2559" max="2559" width="3" style="1" bestFit="1" customWidth="1"/>
    <col min="2560" max="2560" width="32.28515625" style="1" customWidth="1"/>
    <col min="2561" max="2561" width="46.28515625" style="1" customWidth="1"/>
    <col min="2562" max="2562" width="19" style="1" customWidth="1"/>
    <col min="2563" max="2563" width="0" style="1" hidden="1" customWidth="1"/>
    <col min="2564" max="2564" width="17.7109375" style="1" customWidth="1"/>
    <col min="2565" max="2565" width="0" style="1" hidden="1" customWidth="1"/>
    <col min="2566" max="2566" width="22.28515625" style="1" customWidth="1"/>
    <col min="2567" max="2567" width="5.28515625" style="1" customWidth="1"/>
    <col min="2568" max="2568" width="36.28515625" style="1" customWidth="1"/>
    <col min="2569" max="2569" width="5.7109375" style="1" customWidth="1"/>
    <col min="2570" max="2570" width="0" style="1" hidden="1" customWidth="1"/>
    <col min="2571" max="2571" width="20.7109375" style="1" customWidth="1"/>
    <col min="2572" max="2572" width="4.85546875" style="1" customWidth="1"/>
    <col min="2573" max="2573" width="0" style="1" hidden="1" customWidth="1"/>
    <col min="2574" max="2574" width="24.7109375" style="1" customWidth="1"/>
    <col min="2575" max="2575" width="12.28515625" style="1" customWidth="1"/>
    <col min="2576" max="2576" width="0" style="1" hidden="1" customWidth="1"/>
    <col min="2577" max="2577" width="3.42578125" style="1" customWidth="1"/>
    <col min="2578" max="2578" width="0" style="1" hidden="1" customWidth="1"/>
    <col min="2579" max="2579" width="17.7109375" style="1" customWidth="1"/>
    <col min="2580" max="2580" width="3.42578125" style="1" customWidth="1"/>
    <col min="2581" max="2581" width="0" style="1" hidden="1" customWidth="1"/>
    <col min="2582" max="2582" width="23.7109375" style="1" customWidth="1"/>
    <col min="2583" max="2583" width="10" style="1" customWidth="1"/>
    <col min="2584" max="2584" width="0" style="1" hidden="1" customWidth="1"/>
    <col min="2585" max="2586" width="14.7109375" style="1" customWidth="1"/>
    <col min="2587" max="2587" width="12.85546875" style="1" customWidth="1"/>
    <col min="2588" max="2588" width="3.28515625" style="1" customWidth="1"/>
    <col min="2589" max="2589" width="30.28515625" style="1" customWidth="1"/>
    <col min="2590" max="2590" width="5" style="1" customWidth="1"/>
    <col min="2591" max="2591" width="0" style="1" hidden="1" customWidth="1"/>
    <col min="2592" max="2592" width="14.28515625" style="1" customWidth="1"/>
    <col min="2593" max="2593" width="5.7109375" style="1" customWidth="1"/>
    <col min="2594" max="2594" width="0" style="1" hidden="1" customWidth="1"/>
    <col min="2595" max="2595" width="17.28515625" style="1" customWidth="1"/>
    <col min="2596" max="2596" width="12.7109375" style="1" customWidth="1"/>
    <col min="2597" max="2597" width="0" style="1" hidden="1" customWidth="1"/>
    <col min="2598" max="2598" width="5.28515625" style="1" customWidth="1"/>
    <col min="2599" max="2599" width="0" style="1" hidden="1" customWidth="1"/>
    <col min="2600" max="2600" width="17" style="1" customWidth="1"/>
    <col min="2601" max="2601" width="6.28515625" style="1" customWidth="1"/>
    <col min="2602" max="2602" width="0" style="1" hidden="1" customWidth="1"/>
    <col min="2603" max="2603" width="14.28515625" style="1" customWidth="1"/>
    <col min="2604" max="2604" width="7.5703125" style="1" customWidth="1"/>
    <col min="2605" max="2605" width="0" style="1" hidden="1" customWidth="1"/>
    <col min="2606" max="2607" width="14.28515625" style="1" customWidth="1"/>
    <col min="2608" max="2608" width="20.85546875" style="1" customWidth="1"/>
    <col min="2609" max="2609" width="14.42578125" style="1" customWidth="1"/>
    <col min="2610" max="2610" width="15" style="1" customWidth="1"/>
    <col min="2611" max="2611" width="2.7109375" style="1" customWidth="1"/>
    <col min="2612" max="2612" width="11.7109375" style="1" customWidth="1"/>
    <col min="2613" max="2613" width="11.5703125" style="1" customWidth="1"/>
    <col min="2614" max="2614" width="2.28515625" style="1" customWidth="1"/>
    <col min="2615" max="2615" width="41" style="1" customWidth="1"/>
    <col min="2616" max="2616" width="14.28515625" style="1" customWidth="1"/>
    <col min="2617" max="2618" width="11.5703125" style="1" customWidth="1"/>
    <col min="2619" max="2619" width="21.85546875" style="1" customWidth="1"/>
    <col min="2620" max="2811" width="11.5703125" style="1"/>
    <col min="2812" max="2812" width="21.85546875" style="1" customWidth="1"/>
    <col min="2813" max="2813" width="13.85546875" style="1" customWidth="1"/>
    <col min="2814" max="2814" width="38.7109375" style="1" customWidth="1"/>
    <col min="2815" max="2815" width="3" style="1" bestFit="1" customWidth="1"/>
    <col min="2816" max="2816" width="32.28515625" style="1" customWidth="1"/>
    <col min="2817" max="2817" width="46.28515625" style="1" customWidth="1"/>
    <col min="2818" max="2818" width="19" style="1" customWidth="1"/>
    <col min="2819" max="2819" width="0" style="1" hidden="1" customWidth="1"/>
    <col min="2820" max="2820" width="17.7109375" style="1" customWidth="1"/>
    <col min="2821" max="2821" width="0" style="1" hidden="1" customWidth="1"/>
    <col min="2822" max="2822" width="22.28515625" style="1" customWidth="1"/>
    <col min="2823" max="2823" width="5.28515625" style="1" customWidth="1"/>
    <col min="2824" max="2824" width="36.28515625" style="1" customWidth="1"/>
    <col min="2825" max="2825" width="5.7109375" style="1" customWidth="1"/>
    <col min="2826" max="2826" width="0" style="1" hidden="1" customWidth="1"/>
    <col min="2827" max="2827" width="20.7109375" style="1" customWidth="1"/>
    <col min="2828" max="2828" width="4.85546875" style="1" customWidth="1"/>
    <col min="2829" max="2829" width="0" style="1" hidden="1" customWidth="1"/>
    <col min="2830" max="2830" width="24.7109375" style="1" customWidth="1"/>
    <col min="2831" max="2831" width="12.28515625" style="1" customWidth="1"/>
    <col min="2832" max="2832" width="0" style="1" hidden="1" customWidth="1"/>
    <col min="2833" max="2833" width="3.42578125" style="1" customWidth="1"/>
    <col min="2834" max="2834" width="0" style="1" hidden="1" customWidth="1"/>
    <col min="2835" max="2835" width="17.7109375" style="1" customWidth="1"/>
    <col min="2836" max="2836" width="3.42578125" style="1" customWidth="1"/>
    <col min="2837" max="2837" width="0" style="1" hidden="1" customWidth="1"/>
    <col min="2838" max="2838" width="23.7109375" style="1" customWidth="1"/>
    <col min="2839" max="2839" width="10" style="1" customWidth="1"/>
    <col min="2840" max="2840" width="0" style="1" hidden="1" customWidth="1"/>
    <col min="2841" max="2842" width="14.7109375" style="1" customWidth="1"/>
    <col min="2843" max="2843" width="12.85546875" style="1" customWidth="1"/>
    <col min="2844" max="2844" width="3.28515625" style="1" customWidth="1"/>
    <col min="2845" max="2845" width="30.28515625" style="1" customWidth="1"/>
    <col min="2846" max="2846" width="5" style="1" customWidth="1"/>
    <col min="2847" max="2847" width="0" style="1" hidden="1" customWidth="1"/>
    <col min="2848" max="2848" width="14.28515625" style="1" customWidth="1"/>
    <col min="2849" max="2849" width="5.7109375" style="1" customWidth="1"/>
    <col min="2850" max="2850" width="0" style="1" hidden="1" customWidth="1"/>
    <col min="2851" max="2851" width="17.28515625" style="1" customWidth="1"/>
    <col min="2852" max="2852" width="12.7109375" style="1" customWidth="1"/>
    <col min="2853" max="2853" width="0" style="1" hidden="1" customWidth="1"/>
    <col min="2854" max="2854" width="5.28515625" style="1" customWidth="1"/>
    <col min="2855" max="2855" width="0" style="1" hidden="1" customWidth="1"/>
    <col min="2856" max="2856" width="17" style="1" customWidth="1"/>
    <col min="2857" max="2857" width="6.28515625" style="1" customWidth="1"/>
    <col min="2858" max="2858" width="0" style="1" hidden="1" customWidth="1"/>
    <col min="2859" max="2859" width="14.28515625" style="1" customWidth="1"/>
    <col min="2860" max="2860" width="7.5703125" style="1" customWidth="1"/>
    <col min="2861" max="2861" width="0" style="1" hidden="1" customWidth="1"/>
    <col min="2862" max="2863" width="14.28515625" style="1" customWidth="1"/>
    <col min="2864" max="2864" width="20.85546875" style="1" customWidth="1"/>
    <col min="2865" max="2865" width="14.42578125" style="1" customWidth="1"/>
    <col min="2866" max="2866" width="15" style="1" customWidth="1"/>
    <col min="2867" max="2867" width="2.7109375" style="1" customWidth="1"/>
    <col min="2868" max="2868" width="11.7109375" style="1" customWidth="1"/>
    <col min="2869" max="2869" width="11.5703125" style="1" customWidth="1"/>
    <col min="2870" max="2870" width="2.28515625" style="1" customWidth="1"/>
    <col min="2871" max="2871" width="41" style="1" customWidth="1"/>
    <col min="2872" max="2872" width="14.28515625" style="1" customWidth="1"/>
    <col min="2873" max="2874" width="11.5703125" style="1" customWidth="1"/>
    <col min="2875" max="2875" width="21.85546875" style="1" customWidth="1"/>
    <col min="2876" max="3067" width="11.5703125" style="1"/>
    <col min="3068" max="3068" width="21.85546875" style="1" customWidth="1"/>
    <col min="3069" max="3069" width="13.85546875" style="1" customWidth="1"/>
    <col min="3070" max="3070" width="38.7109375" style="1" customWidth="1"/>
    <col min="3071" max="3071" width="3" style="1" bestFit="1" customWidth="1"/>
    <col min="3072" max="3072" width="32.28515625" style="1" customWidth="1"/>
    <col min="3073" max="3073" width="46.28515625" style="1" customWidth="1"/>
    <col min="3074" max="3074" width="19" style="1" customWidth="1"/>
    <col min="3075" max="3075" width="0" style="1" hidden="1" customWidth="1"/>
    <col min="3076" max="3076" width="17.7109375" style="1" customWidth="1"/>
    <col min="3077" max="3077" width="0" style="1" hidden="1" customWidth="1"/>
    <col min="3078" max="3078" width="22.28515625" style="1" customWidth="1"/>
    <col min="3079" max="3079" width="5.28515625" style="1" customWidth="1"/>
    <col min="3080" max="3080" width="36.28515625" style="1" customWidth="1"/>
    <col min="3081" max="3081" width="5.7109375" style="1" customWidth="1"/>
    <col min="3082" max="3082" width="0" style="1" hidden="1" customWidth="1"/>
    <col min="3083" max="3083" width="20.7109375" style="1" customWidth="1"/>
    <col min="3084" max="3084" width="4.85546875" style="1" customWidth="1"/>
    <col min="3085" max="3085" width="0" style="1" hidden="1" customWidth="1"/>
    <col min="3086" max="3086" width="24.7109375" style="1" customWidth="1"/>
    <col min="3087" max="3087" width="12.28515625" style="1" customWidth="1"/>
    <col min="3088" max="3088" width="0" style="1" hidden="1" customWidth="1"/>
    <col min="3089" max="3089" width="3.42578125" style="1" customWidth="1"/>
    <col min="3090" max="3090" width="0" style="1" hidden="1" customWidth="1"/>
    <col min="3091" max="3091" width="17.7109375" style="1" customWidth="1"/>
    <col min="3092" max="3092" width="3.42578125" style="1" customWidth="1"/>
    <col min="3093" max="3093" width="0" style="1" hidden="1" customWidth="1"/>
    <col min="3094" max="3094" width="23.7109375" style="1" customWidth="1"/>
    <col min="3095" max="3095" width="10" style="1" customWidth="1"/>
    <col min="3096" max="3096" width="0" style="1" hidden="1" customWidth="1"/>
    <col min="3097" max="3098" width="14.7109375" style="1" customWidth="1"/>
    <col min="3099" max="3099" width="12.85546875" style="1" customWidth="1"/>
    <col min="3100" max="3100" width="3.28515625" style="1" customWidth="1"/>
    <col min="3101" max="3101" width="30.28515625" style="1" customWidth="1"/>
    <col min="3102" max="3102" width="5" style="1" customWidth="1"/>
    <col min="3103" max="3103" width="0" style="1" hidden="1" customWidth="1"/>
    <col min="3104" max="3104" width="14.28515625" style="1" customWidth="1"/>
    <col min="3105" max="3105" width="5.7109375" style="1" customWidth="1"/>
    <col min="3106" max="3106" width="0" style="1" hidden="1" customWidth="1"/>
    <col min="3107" max="3107" width="17.28515625" style="1" customWidth="1"/>
    <col min="3108" max="3108" width="12.7109375" style="1" customWidth="1"/>
    <col min="3109" max="3109" width="0" style="1" hidden="1" customWidth="1"/>
    <col min="3110" max="3110" width="5.28515625" style="1" customWidth="1"/>
    <col min="3111" max="3111" width="0" style="1" hidden="1" customWidth="1"/>
    <col min="3112" max="3112" width="17" style="1" customWidth="1"/>
    <col min="3113" max="3113" width="6.28515625" style="1" customWidth="1"/>
    <col min="3114" max="3114" width="0" style="1" hidden="1" customWidth="1"/>
    <col min="3115" max="3115" width="14.28515625" style="1" customWidth="1"/>
    <col min="3116" max="3116" width="7.5703125" style="1" customWidth="1"/>
    <col min="3117" max="3117" width="0" style="1" hidden="1" customWidth="1"/>
    <col min="3118" max="3119" width="14.28515625" style="1" customWidth="1"/>
    <col min="3120" max="3120" width="20.85546875" style="1" customWidth="1"/>
    <col min="3121" max="3121" width="14.42578125" style="1" customWidth="1"/>
    <col min="3122" max="3122" width="15" style="1" customWidth="1"/>
    <col min="3123" max="3123" width="2.7109375" style="1" customWidth="1"/>
    <col min="3124" max="3124" width="11.7109375" style="1" customWidth="1"/>
    <col min="3125" max="3125" width="11.5703125" style="1" customWidth="1"/>
    <col min="3126" max="3126" width="2.28515625" style="1" customWidth="1"/>
    <col min="3127" max="3127" width="41" style="1" customWidth="1"/>
    <col min="3128" max="3128" width="14.28515625" style="1" customWidth="1"/>
    <col min="3129" max="3130" width="11.5703125" style="1" customWidth="1"/>
    <col min="3131" max="3131" width="21.85546875" style="1" customWidth="1"/>
    <col min="3132" max="3323" width="11.5703125" style="1"/>
    <col min="3324" max="3324" width="21.85546875" style="1" customWidth="1"/>
    <col min="3325" max="3325" width="13.85546875" style="1" customWidth="1"/>
    <col min="3326" max="3326" width="38.7109375" style="1" customWidth="1"/>
    <col min="3327" max="3327" width="3" style="1" bestFit="1" customWidth="1"/>
    <col min="3328" max="3328" width="32.28515625" style="1" customWidth="1"/>
    <col min="3329" max="3329" width="46.28515625" style="1" customWidth="1"/>
    <col min="3330" max="3330" width="19" style="1" customWidth="1"/>
    <col min="3331" max="3331" width="0" style="1" hidden="1" customWidth="1"/>
    <col min="3332" max="3332" width="17.7109375" style="1" customWidth="1"/>
    <col min="3333" max="3333" width="0" style="1" hidden="1" customWidth="1"/>
    <col min="3334" max="3334" width="22.28515625" style="1" customWidth="1"/>
    <col min="3335" max="3335" width="5.28515625" style="1" customWidth="1"/>
    <col min="3336" max="3336" width="36.28515625" style="1" customWidth="1"/>
    <col min="3337" max="3337" width="5.7109375" style="1" customWidth="1"/>
    <col min="3338" max="3338" width="0" style="1" hidden="1" customWidth="1"/>
    <col min="3339" max="3339" width="20.7109375" style="1" customWidth="1"/>
    <col min="3340" max="3340" width="4.85546875" style="1" customWidth="1"/>
    <col min="3341" max="3341" width="0" style="1" hidden="1" customWidth="1"/>
    <col min="3342" max="3342" width="24.7109375" style="1" customWidth="1"/>
    <col min="3343" max="3343" width="12.28515625" style="1" customWidth="1"/>
    <col min="3344" max="3344" width="0" style="1" hidden="1" customWidth="1"/>
    <col min="3345" max="3345" width="3.42578125" style="1" customWidth="1"/>
    <col min="3346" max="3346" width="0" style="1" hidden="1" customWidth="1"/>
    <col min="3347" max="3347" width="17.7109375" style="1" customWidth="1"/>
    <col min="3348" max="3348" width="3.42578125" style="1" customWidth="1"/>
    <col min="3349" max="3349" width="0" style="1" hidden="1" customWidth="1"/>
    <col min="3350" max="3350" width="23.7109375" style="1" customWidth="1"/>
    <col min="3351" max="3351" width="10" style="1" customWidth="1"/>
    <col min="3352" max="3352" width="0" style="1" hidden="1" customWidth="1"/>
    <col min="3353" max="3354" width="14.7109375" style="1" customWidth="1"/>
    <col min="3355" max="3355" width="12.85546875" style="1" customWidth="1"/>
    <col min="3356" max="3356" width="3.28515625" style="1" customWidth="1"/>
    <col min="3357" max="3357" width="30.28515625" style="1" customWidth="1"/>
    <col min="3358" max="3358" width="5" style="1" customWidth="1"/>
    <col min="3359" max="3359" width="0" style="1" hidden="1" customWidth="1"/>
    <col min="3360" max="3360" width="14.28515625" style="1" customWidth="1"/>
    <col min="3361" max="3361" width="5.7109375" style="1" customWidth="1"/>
    <col min="3362" max="3362" width="0" style="1" hidden="1" customWidth="1"/>
    <col min="3363" max="3363" width="17.28515625" style="1" customWidth="1"/>
    <col min="3364" max="3364" width="12.7109375" style="1" customWidth="1"/>
    <col min="3365" max="3365" width="0" style="1" hidden="1" customWidth="1"/>
    <col min="3366" max="3366" width="5.28515625" style="1" customWidth="1"/>
    <col min="3367" max="3367" width="0" style="1" hidden="1" customWidth="1"/>
    <col min="3368" max="3368" width="17" style="1" customWidth="1"/>
    <col min="3369" max="3369" width="6.28515625" style="1" customWidth="1"/>
    <col min="3370" max="3370" width="0" style="1" hidden="1" customWidth="1"/>
    <col min="3371" max="3371" width="14.28515625" style="1" customWidth="1"/>
    <col min="3372" max="3372" width="7.5703125" style="1" customWidth="1"/>
    <col min="3373" max="3373" width="0" style="1" hidden="1" customWidth="1"/>
    <col min="3374" max="3375" width="14.28515625" style="1" customWidth="1"/>
    <col min="3376" max="3376" width="20.85546875" style="1" customWidth="1"/>
    <col min="3377" max="3377" width="14.42578125" style="1" customWidth="1"/>
    <col min="3378" max="3378" width="15" style="1" customWidth="1"/>
    <col min="3379" max="3379" width="2.7109375" style="1" customWidth="1"/>
    <col min="3380" max="3380" width="11.7109375" style="1" customWidth="1"/>
    <col min="3381" max="3381" width="11.5703125" style="1" customWidth="1"/>
    <col min="3382" max="3382" width="2.28515625" style="1" customWidth="1"/>
    <col min="3383" max="3383" width="41" style="1" customWidth="1"/>
    <col min="3384" max="3384" width="14.28515625" style="1" customWidth="1"/>
    <col min="3385" max="3386" width="11.5703125" style="1" customWidth="1"/>
    <col min="3387" max="3387" width="21.85546875" style="1" customWidth="1"/>
    <col min="3388" max="3579" width="11.5703125" style="1"/>
    <col min="3580" max="3580" width="21.85546875" style="1" customWidth="1"/>
    <col min="3581" max="3581" width="13.85546875" style="1" customWidth="1"/>
    <col min="3582" max="3582" width="38.7109375" style="1" customWidth="1"/>
    <col min="3583" max="3583" width="3" style="1" bestFit="1" customWidth="1"/>
    <col min="3584" max="3584" width="32.28515625" style="1" customWidth="1"/>
    <col min="3585" max="3585" width="46.28515625" style="1" customWidth="1"/>
    <col min="3586" max="3586" width="19" style="1" customWidth="1"/>
    <col min="3587" max="3587" width="0" style="1" hidden="1" customWidth="1"/>
    <col min="3588" max="3588" width="17.7109375" style="1" customWidth="1"/>
    <col min="3589" max="3589" width="0" style="1" hidden="1" customWidth="1"/>
    <col min="3590" max="3590" width="22.28515625" style="1" customWidth="1"/>
    <col min="3591" max="3591" width="5.28515625" style="1" customWidth="1"/>
    <col min="3592" max="3592" width="36.28515625" style="1" customWidth="1"/>
    <col min="3593" max="3593" width="5.7109375" style="1" customWidth="1"/>
    <col min="3594" max="3594" width="0" style="1" hidden="1" customWidth="1"/>
    <col min="3595" max="3595" width="20.7109375" style="1" customWidth="1"/>
    <col min="3596" max="3596" width="4.85546875" style="1" customWidth="1"/>
    <col min="3597" max="3597" width="0" style="1" hidden="1" customWidth="1"/>
    <col min="3598" max="3598" width="24.7109375" style="1" customWidth="1"/>
    <col min="3599" max="3599" width="12.28515625" style="1" customWidth="1"/>
    <col min="3600" max="3600" width="0" style="1" hidden="1" customWidth="1"/>
    <col min="3601" max="3601" width="3.42578125" style="1" customWidth="1"/>
    <col min="3602" max="3602" width="0" style="1" hidden="1" customWidth="1"/>
    <col min="3603" max="3603" width="17.7109375" style="1" customWidth="1"/>
    <col min="3604" max="3604" width="3.42578125" style="1" customWidth="1"/>
    <col min="3605" max="3605" width="0" style="1" hidden="1" customWidth="1"/>
    <col min="3606" max="3606" width="23.7109375" style="1" customWidth="1"/>
    <col min="3607" max="3607" width="10" style="1" customWidth="1"/>
    <col min="3608" max="3608" width="0" style="1" hidden="1" customWidth="1"/>
    <col min="3609" max="3610" width="14.7109375" style="1" customWidth="1"/>
    <col min="3611" max="3611" width="12.85546875" style="1" customWidth="1"/>
    <col min="3612" max="3612" width="3.28515625" style="1" customWidth="1"/>
    <col min="3613" max="3613" width="30.28515625" style="1" customWidth="1"/>
    <col min="3614" max="3614" width="5" style="1" customWidth="1"/>
    <col min="3615" max="3615" width="0" style="1" hidden="1" customWidth="1"/>
    <col min="3616" max="3616" width="14.28515625" style="1" customWidth="1"/>
    <col min="3617" max="3617" width="5.7109375" style="1" customWidth="1"/>
    <col min="3618" max="3618" width="0" style="1" hidden="1" customWidth="1"/>
    <col min="3619" max="3619" width="17.28515625" style="1" customWidth="1"/>
    <col min="3620" max="3620" width="12.7109375" style="1" customWidth="1"/>
    <col min="3621" max="3621" width="0" style="1" hidden="1" customWidth="1"/>
    <col min="3622" max="3622" width="5.28515625" style="1" customWidth="1"/>
    <col min="3623" max="3623" width="0" style="1" hidden="1" customWidth="1"/>
    <col min="3624" max="3624" width="17" style="1" customWidth="1"/>
    <col min="3625" max="3625" width="6.28515625" style="1" customWidth="1"/>
    <col min="3626" max="3626" width="0" style="1" hidden="1" customWidth="1"/>
    <col min="3627" max="3627" width="14.28515625" style="1" customWidth="1"/>
    <col min="3628" max="3628" width="7.5703125" style="1" customWidth="1"/>
    <col min="3629" max="3629" width="0" style="1" hidden="1" customWidth="1"/>
    <col min="3630" max="3631" width="14.28515625" style="1" customWidth="1"/>
    <col min="3632" max="3632" width="20.85546875" style="1" customWidth="1"/>
    <col min="3633" max="3633" width="14.42578125" style="1" customWidth="1"/>
    <col min="3634" max="3634" width="15" style="1" customWidth="1"/>
    <col min="3635" max="3635" width="2.7109375" style="1" customWidth="1"/>
    <col min="3636" max="3636" width="11.7109375" style="1" customWidth="1"/>
    <col min="3637" max="3637" width="11.5703125" style="1" customWidth="1"/>
    <col min="3638" max="3638" width="2.28515625" style="1" customWidth="1"/>
    <col min="3639" max="3639" width="41" style="1" customWidth="1"/>
    <col min="3640" max="3640" width="14.28515625" style="1" customWidth="1"/>
    <col min="3641" max="3642" width="11.5703125" style="1" customWidth="1"/>
    <col min="3643" max="3643" width="21.85546875" style="1" customWidth="1"/>
    <col min="3644" max="3835" width="11.5703125" style="1"/>
    <col min="3836" max="3836" width="21.85546875" style="1" customWidth="1"/>
    <col min="3837" max="3837" width="13.85546875" style="1" customWidth="1"/>
    <col min="3838" max="3838" width="38.7109375" style="1" customWidth="1"/>
    <col min="3839" max="3839" width="3" style="1" bestFit="1" customWidth="1"/>
    <col min="3840" max="3840" width="32.28515625" style="1" customWidth="1"/>
    <col min="3841" max="3841" width="46.28515625" style="1" customWidth="1"/>
    <col min="3842" max="3842" width="19" style="1" customWidth="1"/>
    <col min="3843" max="3843" width="0" style="1" hidden="1" customWidth="1"/>
    <col min="3844" max="3844" width="17.7109375" style="1" customWidth="1"/>
    <col min="3845" max="3845" width="0" style="1" hidden="1" customWidth="1"/>
    <col min="3846" max="3846" width="22.28515625" style="1" customWidth="1"/>
    <col min="3847" max="3847" width="5.28515625" style="1" customWidth="1"/>
    <col min="3848" max="3848" width="36.28515625" style="1" customWidth="1"/>
    <col min="3849" max="3849" width="5.7109375" style="1" customWidth="1"/>
    <col min="3850" max="3850" width="0" style="1" hidden="1" customWidth="1"/>
    <col min="3851" max="3851" width="20.7109375" style="1" customWidth="1"/>
    <col min="3852" max="3852" width="4.85546875" style="1" customWidth="1"/>
    <col min="3853" max="3853" width="0" style="1" hidden="1" customWidth="1"/>
    <col min="3854" max="3854" width="24.7109375" style="1" customWidth="1"/>
    <col min="3855" max="3855" width="12.28515625" style="1" customWidth="1"/>
    <col min="3856" max="3856" width="0" style="1" hidden="1" customWidth="1"/>
    <col min="3857" max="3857" width="3.42578125" style="1" customWidth="1"/>
    <col min="3858" max="3858" width="0" style="1" hidden="1" customWidth="1"/>
    <col min="3859" max="3859" width="17.7109375" style="1" customWidth="1"/>
    <col min="3860" max="3860" width="3.42578125" style="1" customWidth="1"/>
    <col min="3861" max="3861" width="0" style="1" hidden="1" customWidth="1"/>
    <col min="3862" max="3862" width="23.7109375" style="1" customWidth="1"/>
    <col min="3863" max="3863" width="10" style="1" customWidth="1"/>
    <col min="3864" max="3864" width="0" style="1" hidden="1" customWidth="1"/>
    <col min="3865" max="3866" width="14.7109375" style="1" customWidth="1"/>
    <col min="3867" max="3867" width="12.85546875" style="1" customWidth="1"/>
    <col min="3868" max="3868" width="3.28515625" style="1" customWidth="1"/>
    <col min="3869" max="3869" width="30.28515625" style="1" customWidth="1"/>
    <col min="3870" max="3870" width="5" style="1" customWidth="1"/>
    <col min="3871" max="3871" width="0" style="1" hidden="1" customWidth="1"/>
    <col min="3872" max="3872" width="14.28515625" style="1" customWidth="1"/>
    <col min="3873" max="3873" width="5.7109375" style="1" customWidth="1"/>
    <col min="3874" max="3874" width="0" style="1" hidden="1" customWidth="1"/>
    <col min="3875" max="3875" width="17.28515625" style="1" customWidth="1"/>
    <col min="3876" max="3876" width="12.7109375" style="1" customWidth="1"/>
    <col min="3877" max="3877" width="0" style="1" hidden="1" customWidth="1"/>
    <col min="3878" max="3878" width="5.28515625" style="1" customWidth="1"/>
    <col min="3879" max="3879" width="0" style="1" hidden="1" customWidth="1"/>
    <col min="3880" max="3880" width="17" style="1" customWidth="1"/>
    <col min="3881" max="3881" width="6.28515625" style="1" customWidth="1"/>
    <col min="3882" max="3882" width="0" style="1" hidden="1" customWidth="1"/>
    <col min="3883" max="3883" width="14.28515625" style="1" customWidth="1"/>
    <col min="3884" max="3884" width="7.5703125" style="1" customWidth="1"/>
    <col min="3885" max="3885" width="0" style="1" hidden="1" customWidth="1"/>
    <col min="3886" max="3887" width="14.28515625" style="1" customWidth="1"/>
    <col min="3888" max="3888" width="20.85546875" style="1" customWidth="1"/>
    <col min="3889" max="3889" width="14.42578125" style="1" customWidth="1"/>
    <col min="3890" max="3890" width="15" style="1" customWidth="1"/>
    <col min="3891" max="3891" width="2.7109375" style="1" customWidth="1"/>
    <col min="3892" max="3892" width="11.7109375" style="1" customWidth="1"/>
    <col min="3893" max="3893" width="11.5703125" style="1" customWidth="1"/>
    <col min="3894" max="3894" width="2.28515625" style="1" customWidth="1"/>
    <col min="3895" max="3895" width="41" style="1" customWidth="1"/>
    <col min="3896" max="3896" width="14.28515625" style="1" customWidth="1"/>
    <col min="3897" max="3898" width="11.5703125" style="1" customWidth="1"/>
    <col min="3899" max="3899" width="21.85546875" style="1" customWidth="1"/>
    <col min="3900" max="4091" width="11.5703125" style="1"/>
    <col min="4092" max="4092" width="21.85546875" style="1" customWidth="1"/>
    <col min="4093" max="4093" width="13.85546875" style="1" customWidth="1"/>
    <col min="4094" max="4094" width="38.7109375" style="1" customWidth="1"/>
    <col min="4095" max="4095" width="3" style="1" bestFit="1" customWidth="1"/>
    <col min="4096" max="4096" width="32.28515625" style="1" customWidth="1"/>
    <col min="4097" max="4097" width="46.28515625" style="1" customWidth="1"/>
    <col min="4098" max="4098" width="19" style="1" customWidth="1"/>
    <col min="4099" max="4099" width="0" style="1" hidden="1" customWidth="1"/>
    <col min="4100" max="4100" width="17.7109375" style="1" customWidth="1"/>
    <col min="4101" max="4101" width="0" style="1" hidden="1" customWidth="1"/>
    <col min="4102" max="4102" width="22.28515625" style="1" customWidth="1"/>
    <col min="4103" max="4103" width="5.28515625" style="1" customWidth="1"/>
    <col min="4104" max="4104" width="36.28515625" style="1" customWidth="1"/>
    <col min="4105" max="4105" width="5.7109375" style="1" customWidth="1"/>
    <col min="4106" max="4106" width="0" style="1" hidden="1" customWidth="1"/>
    <col min="4107" max="4107" width="20.7109375" style="1" customWidth="1"/>
    <col min="4108" max="4108" width="4.85546875" style="1" customWidth="1"/>
    <col min="4109" max="4109" width="0" style="1" hidden="1" customWidth="1"/>
    <col min="4110" max="4110" width="24.7109375" style="1" customWidth="1"/>
    <col min="4111" max="4111" width="12.28515625" style="1" customWidth="1"/>
    <col min="4112" max="4112" width="0" style="1" hidden="1" customWidth="1"/>
    <col min="4113" max="4113" width="3.42578125" style="1" customWidth="1"/>
    <col min="4114" max="4114" width="0" style="1" hidden="1" customWidth="1"/>
    <col min="4115" max="4115" width="17.7109375" style="1" customWidth="1"/>
    <col min="4116" max="4116" width="3.42578125" style="1" customWidth="1"/>
    <col min="4117" max="4117" width="0" style="1" hidden="1" customWidth="1"/>
    <col min="4118" max="4118" width="23.7109375" style="1" customWidth="1"/>
    <col min="4119" max="4119" width="10" style="1" customWidth="1"/>
    <col min="4120" max="4120" width="0" style="1" hidden="1" customWidth="1"/>
    <col min="4121" max="4122" width="14.7109375" style="1" customWidth="1"/>
    <col min="4123" max="4123" width="12.85546875" style="1" customWidth="1"/>
    <col min="4124" max="4124" width="3.28515625" style="1" customWidth="1"/>
    <col min="4125" max="4125" width="30.28515625" style="1" customWidth="1"/>
    <col min="4126" max="4126" width="5" style="1" customWidth="1"/>
    <col min="4127" max="4127" width="0" style="1" hidden="1" customWidth="1"/>
    <col min="4128" max="4128" width="14.28515625" style="1" customWidth="1"/>
    <col min="4129" max="4129" width="5.7109375" style="1" customWidth="1"/>
    <col min="4130" max="4130" width="0" style="1" hidden="1" customWidth="1"/>
    <col min="4131" max="4131" width="17.28515625" style="1" customWidth="1"/>
    <col min="4132" max="4132" width="12.7109375" style="1" customWidth="1"/>
    <col min="4133" max="4133" width="0" style="1" hidden="1" customWidth="1"/>
    <col min="4134" max="4134" width="5.28515625" style="1" customWidth="1"/>
    <col min="4135" max="4135" width="0" style="1" hidden="1" customWidth="1"/>
    <col min="4136" max="4136" width="17" style="1" customWidth="1"/>
    <col min="4137" max="4137" width="6.28515625" style="1" customWidth="1"/>
    <col min="4138" max="4138" width="0" style="1" hidden="1" customWidth="1"/>
    <col min="4139" max="4139" width="14.28515625" style="1" customWidth="1"/>
    <col min="4140" max="4140" width="7.5703125" style="1" customWidth="1"/>
    <col min="4141" max="4141" width="0" style="1" hidden="1" customWidth="1"/>
    <col min="4142" max="4143" width="14.28515625" style="1" customWidth="1"/>
    <col min="4144" max="4144" width="20.85546875" style="1" customWidth="1"/>
    <col min="4145" max="4145" width="14.42578125" style="1" customWidth="1"/>
    <col min="4146" max="4146" width="15" style="1" customWidth="1"/>
    <col min="4147" max="4147" width="2.7109375" style="1" customWidth="1"/>
    <col min="4148" max="4148" width="11.7109375" style="1" customWidth="1"/>
    <col min="4149" max="4149" width="11.5703125" style="1" customWidth="1"/>
    <col min="4150" max="4150" width="2.28515625" style="1" customWidth="1"/>
    <col min="4151" max="4151" width="41" style="1" customWidth="1"/>
    <col min="4152" max="4152" width="14.28515625" style="1" customWidth="1"/>
    <col min="4153" max="4154" width="11.5703125" style="1" customWidth="1"/>
    <col min="4155" max="4155" width="21.85546875" style="1" customWidth="1"/>
    <col min="4156" max="4347" width="11.5703125" style="1"/>
    <col min="4348" max="4348" width="21.85546875" style="1" customWidth="1"/>
    <col min="4349" max="4349" width="13.85546875" style="1" customWidth="1"/>
    <col min="4350" max="4350" width="38.7109375" style="1" customWidth="1"/>
    <col min="4351" max="4351" width="3" style="1" bestFit="1" customWidth="1"/>
    <col min="4352" max="4352" width="32.28515625" style="1" customWidth="1"/>
    <col min="4353" max="4353" width="46.28515625" style="1" customWidth="1"/>
    <col min="4354" max="4354" width="19" style="1" customWidth="1"/>
    <col min="4355" max="4355" width="0" style="1" hidden="1" customWidth="1"/>
    <col min="4356" max="4356" width="17.7109375" style="1" customWidth="1"/>
    <col min="4357" max="4357" width="0" style="1" hidden="1" customWidth="1"/>
    <col min="4358" max="4358" width="22.28515625" style="1" customWidth="1"/>
    <col min="4359" max="4359" width="5.28515625" style="1" customWidth="1"/>
    <col min="4360" max="4360" width="36.28515625" style="1" customWidth="1"/>
    <col min="4361" max="4361" width="5.7109375" style="1" customWidth="1"/>
    <col min="4362" max="4362" width="0" style="1" hidden="1" customWidth="1"/>
    <col min="4363" max="4363" width="20.7109375" style="1" customWidth="1"/>
    <col min="4364" max="4364" width="4.85546875" style="1" customWidth="1"/>
    <col min="4365" max="4365" width="0" style="1" hidden="1" customWidth="1"/>
    <col min="4366" max="4366" width="24.7109375" style="1" customWidth="1"/>
    <col min="4367" max="4367" width="12.28515625" style="1" customWidth="1"/>
    <col min="4368" max="4368" width="0" style="1" hidden="1" customWidth="1"/>
    <col min="4369" max="4369" width="3.42578125" style="1" customWidth="1"/>
    <col min="4370" max="4370" width="0" style="1" hidden="1" customWidth="1"/>
    <col min="4371" max="4371" width="17.7109375" style="1" customWidth="1"/>
    <col min="4372" max="4372" width="3.42578125" style="1" customWidth="1"/>
    <col min="4373" max="4373" width="0" style="1" hidden="1" customWidth="1"/>
    <col min="4374" max="4374" width="23.7109375" style="1" customWidth="1"/>
    <col min="4375" max="4375" width="10" style="1" customWidth="1"/>
    <col min="4376" max="4376" width="0" style="1" hidden="1" customWidth="1"/>
    <col min="4377" max="4378" width="14.7109375" style="1" customWidth="1"/>
    <col min="4379" max="4379" width="12.85546875" style="1" customWidth="1"/>
    <col min="4380" max="4380" width="3.28515625" style="1" customWidth="1"/>
    <col min="4381" max="4381" width="30.28515625" style="1" customWidth="1"/>
    <col min="4382" max="4382" width="5" style="1" customWidth="1"/>
    <col min="4383" max="4383" width="0" style="1" hidden="1" customWidth="1"/>
    <col min="4384" max="4384" width="14.28515625" style="1" customWidth="1"/>
    <col min="4385" max="4385" width="5.7109375" style="1" customWidth="1"/>
    <col min="4386" max="4386" width="0" style="1" hidden="1" customWidth="1"/>
    <col min="4387" max="4387" width="17.28515625" style="1" customWidth="1"/>
    <col min="4388" max="4388" width="12.7109375" style="1" customWidth="1"/>
    <col min="4389" max="4389" width="0" style="1" hidden="1" customWidth="1"/>
    <col min="4390" max="4390" width="5.28515625" style="1" customWidth="1"/>
    <col min="4391" max="4391" width="0" style="1" hidden="1" customWidth="1"/>
    <col min="4392" max="4392" width="17" style="1" customWidth="1"/>
    <col min="4393" max="4393" width="6.28515625" style="1" customWidth="1"/>
    <col min="4394" max="4394" width="0" style="1" hidden="1" customWidth="1"/>
    <col min="4395" max="4395" width="14.28515625" style="1" customWidth="1"/>
    <col min="4396" max="4396" width="7.5703125" style="1" customWidth="1"/>
    <col min="4397" max="4397" width="0" style="1" hidden="1" customWidth="1"/>
    <col min="4398" max="4399" width="14.28515625" style="1" customWidth="1"/>
    <col min="4400" max="4400" width="20.85546875" style="1" customWidth="1"/>
    <col min="4401" max="4401" width="14.42578125" style="1" customWidth="1"/>
    <col min="4402" max="4402" width="15" style="1" customWidth="1"/>
    <col min="4403" max="4403" width="2.7109375" style="1" customWidth="1"/>
    <col min="4404" max="4404" width="11.7109375" style="1" customWidth="1"/>
    <col min="4405" max="4405" width="11.5703125" style="1" customWidth="1"/>
    <col min="4406" max="4406" width="2.28515625" style="1" customWidth="1"/>
    <col min="4407" max="4407" width="41" style="1" customWidth="1"/>
    <col min="4408" max="4408" width="14.28515625" style="1" customWidth="1"/>
    <col min="4409" max="4410" width="11.5703125" style="1" customWidth="1"/>
    <col min="4411" max="4411" width="21.85546875" style="1" customWidth="1"/>
    <col min="4412" max="4603" width="11.5703125" style="1"/>
    <col min="4604" max="4604" width="21.85546875" style="1" customWidth="1"/>
    <col min="4605" max="4605" width="13.85546875" style="1" customWidth="1"/>
    <col min="4606" max="4606" width="38.7109375" style="1" customWidth="1"/>
    <col min="4607" max="4607" width="3" style="1" bestFit="1" customWidth="1"/>
    <col min="4608" max="4608" width="32.28515625" style="1" customWidth="1"/>
    <col min="4609" max="4609" width="46.28515625" style="1" customWidth="1"/>
    <col min="4610" max="4610" width="19" style="1" customWidth="1"/>
    <col min="4611" max="4611" width="0" style="1" hidden="1" customWidth="1"/>
    <col min="4612" max="4612" width="17.7109375" style="1" customWidth="1"/>
    <col min="4613" max="4613" width="0" style="1" hidden="1" customWidth="1"/>
    <col min="4614" max="4614" width="22.28515625" style="1" customWidth="1"/>
    <col min="4615" max="4615" width="5.28515625" style="1" customWidth="1"/>
    <col min="4616" max="4616" width="36.28515625" style="1" customWidth="1"/>
    <col min="4617" max="4617" width="5.7109375" style="1" customWidth="1"/>
    <col min="4618" max="4618" width="0" style="1" hidden="1" customWidth="1"/>
    <col min="4619" max="4619" width="20.7109375" style="1" customWidth="1"/>
    <col min="4620" max="4620" width="4.85546875" style="1" customWidth="1"/>
    <col min="4621" max="4621" width="0" style="1" hidden="1" customWidth="1"/>
    <col min="4622" max="4622" width="24.7109375" style="1" customWidth="1"/>
    <col min="4623" max="4623" width="12.28515625" style="1" customWidth="1"/>
    <col min="4624" max="4624" width="0" style="1" hidden="1" customWidth="1"/>
    <col min="4625" max="4625" width="3.42578125" style="1" customWidth="1"/>
    <col min="4626" max="4626" width="0" style="1" hidden="1" customWidth="1"/>
    <col min="4627" max="4627" width="17.7109375" style="1" customWidth="1"/>
    <col min="4628" max="4628" width="3.42578125" style="1" customWidth="1"/>
    <col min="4629" max="4629" width="0" style="1" hidden="1" customWidth="1"/>
    <col min="4630" max="4630" width="23.7109375" style="1" customWidth="1"/>
    <col min="4631" max="4631" width="10" style="1" customWidth="1"/>
    <col min="4632" max="4632" width="0" style="1" hidden="1" customWidth="1"/>
    <col min="4633" max="4634" width="14.7109375" style="1" customWidth="1"/>
    <col min="4635" max="4635" width="12.85546875" style="1" customWidth="1"/>
    <col min="4636" max="4636" width="3.28515625" style="1" customWidth="1"/>
    <col min="4637" max="4637" width="30.28515625" style="1" customWidth="1"/>
    <col min="4638" max="4638" width="5" style="1" customWidth="1"/>
    <col min="4639" max="4639" width="0" style="1" hidden="1" customWidth="1"/>
    <col min="4640" max="4640" width="14.28515625" style="1" customWidth="1"/>
    <col min="4641" max="4641" width="5.7109375" style="1" customWidth="1"/>
    <col min="4642" max="4642" width="0" style="1" hidden="1" customWidth="1"/>
    <col min="4643" max="4643" width="17.28515625" style="1" customWidth="1"/>
    <col min="4644" max="4644" width="12.7109375" style="1" customWidth="1"/>
    <col min="4645" max="4645" width="0" style="1" hidden="1" customWidth="1"/>
    <col min="4646" max="4646" width="5.28515625" style="1" customWidth="1"/>
    <col min="4647" max="4647" width="0" style="1" hidden="1" customWidth="1"/>
    <col min="4648" max="4648" width="17" style="1" customWidth="1"/>
    <col min="4649" max="4649" width="6.28515625" style="1" customWidth="1"/>
    <col min="4650" max="4650" width="0" style="1" hidden="1" customWidth="1"/>
    <col min="4651" max="4651" width="14.28515625" style="1" customWidth="1"/>
    <col min="4652" max="4652" width="7.5703125" style="1" customWidth="1"/>
    <col min="4653" max="4653" width="0" style="1" hidden="1" customWidth="1"/>
    <col min="4654" max="4655" width="14.28515625" style="1" customWidth="1"/>
    <col min="4656" max="4656" width="20.85546875" style="1" customWidth="1"/>
    <col min="4657" max="4657" width="14.42578125" style="1" customWidth="1"/>
    <col min="4658" max="4658" width="15" style="1" customWidth="1"/>
    <col min="4659" max="4659" width="2.7109375" style="1" customWidth="1"/>
    <col min="4660" max="4660" width="11.7109375" style="1" customWidth="1"/>
    <col min="4661" max="4661" width="11.5703125" style="1" customWidth="1"/>
    <col min="4662" max="4662" width="2.28515625" style="1" customWidth="1"/>
    <col min="4663" max="4663" width="41" style="1" customWidth="1"/>
    <col min="4664" max="4664" width="14.28515625" style="1" customWidth="1"/>
    <col min="4665" max="4666" width="11.5703125" style="1" customWidth="1"/>
    <col min="4667" max="4667" width="21.85546875" style="1" customWidth="1"/>
    <col min="4668" max="4859" width="11.5703125" style="1"/>
    <col min="4860" max="4860" width="21.85546875" style="1" customWidth="1"/>
    <col min="4861" max="4861" width="13.85546875" style="1" customWidth="1"/>
    <col min="4862" max="4862" width="38.7109375" style="1" customWidth="1"/>
    <col min="4863" max="4863" width="3" style="1" bestFit="1" customWidth="1"/>
    <col min="4864" max="4864" width="32.28515625" style="1" customWidth="1"/>
    <col min="4865" max="4865" width="46.28515625" style="1" customWidth="1"/>
    <col min="4866" max="4866" width="19" style="1" customWidth="1"/>
    <col min="4867" max="4867" width="0" style="1" hidden="1" customWidth="1"/>
    <col min="4868" max="4868" width="17.7109375" style="1" customWidth="1"/>
    <col min="4869" max="4869" width="0" style="1" hidden="1" customWidth="1"/>
    <col min="4870" max="4870" width="22.28515625" style="1" customWidth="1"/>
    <col min="4871" max="4871" width="5.28515625" style="1" customWidth="1"/>
    <col min="4872" max="4872" width="36.28515625" style="1" customWidth="1"/>
    <col min="4873" max="4873" width="5.7109375" style="1" customWidth="1"/>
    <col min="4874" max="4874" width="0" style="1" hidden="1" customWidth="1"/>
    <col min="4875" max="4875" width="20.7109375" style="1" customWidth="1"/>
    <col min="4876" max="4876" width="4.85546875" style="1" customWidth="1"/>
    <col min="4877" max="4877" width="0" style="1" hidden="1" customWidth="1"/>
    <col min="4878" max="4878" width="24.7109375" style="1" customWidth="1"/>
    <col min="4879" max="4879" width="12.28515625" style="1" customWidth="1"/>
    <col min="4880" max="4880" width="0" style="1" hidden="1" customWidth="1"/>
    <col min="4881" max="4881" width="3.42578125" style="1" customWidth="1"/>
    <col min="4882" max="4882" width="0" style="1" hidden="1" customWidth="1"/>
    <col min="4883" max="4883" width="17.7109375" style="1" customWidth="1"/>
    <col min="4884" max="4884" width="3.42578125" style="1" customWidth="1"/>
    <col min="4885" max="4885" width="0" style="1" hidden="1" customWidth="1"/>
    <col min="4886" max="4886" width="23.7109375" style="1" customWidth="1"/>
    <col min="4887" max="4887" width="10" style="1" customWidth="1"/>
    <col min="4888" max="4888" width="0" style="1" hidden="1" customWidth="1"/>
    <col min="4889" max="4890" width="14.7109375" style="1" customWidth="1"/>
    <col min="4891" max="4891" width="12.85546875" style="1" customWidth="1"/>
    <col min="4892" max="4892" width="3.28515625" style="1" customWidth="1"/>
    <col min="4893" max="4893" width="30.28515625" style="1" customWidth="1"/>
    <col min="4894" max="4894" width="5" style="1" customWidth="1"/>
    <col min="4895" max="4895" width="0" style="1" hidden="1" customWidth="1"/>
    <col min="4896" max="4896" width="14.28515625" style="1" customWidth="1"/>
    <col min="4897" max="4897" width="5.7109375" style="1" customWidth="1"/>
    <col min="4898" max="4898" width="0" style="1" hidden="1" customWidth="1"/>
    <col min="4899" max="4899" width="17.28515625" style="1" customWidth="1"/>
    <col min="4900" max="4900" width="12.7109375" style="1" customWidth="1"/>
    <col min="4901" max="4901" width="0" style="1" hidden="1" customWidth="1"/>
    <col min="4902" max="4902" width="5.28515625" style="1" customWidth="1"/>
    <col min="4903" max="4903" width="0" style="1" hidden="1" customWidth="1"/>
    <col min="4904" max="4904" width="17" style="1" customWidth="1"/>
    <col min="4905" max="4905" width="6.28515625" style="1" customWidth="1"/>
    <col min="4906" max="4906" width="0" style="1" hidden="1" customWidth="1"/>
    <col min="4907" max="4907" width="14.28515625" style="1" customWidth="1"/>
    <col min="4908" max="4908" width="7.5703125" style="1" customWidth="1"/>
    <col min="4909" max="4909" width="0" style="1" hidden="1" customWidth="1"/>
    <col min="4910" max="4911" width="14.28515625" style="1" customWidth="1"/>
    <col min="4912" max="4912" width="20.85546875" style="1" customWidth="1"/>
    <col min="4913" max="4913" width="14.42578125" style="1" customWidth="1"/>
    <col min="4914" max="4914" width="15" style="1" customWidth="1"/>
    <col min="4915" max="4915" width="2.7109375" style="1" customWidth="1"/>
    <col min="4916" max="4916" width="11.7109375" style="1" customWidth="1"/>
    <col min="4917" max="4917" width="11.5703125" style="1" customWidth="1"/>
    <col min="4918" max="4918" width="2.28515625" style="1" customWidth="1"/>
    <col min="4919" max="4919" width="41" style="1" customWidth="1"/>
    <col min="4920" max="4920" width="14.28515625" style="1" customWidth="1"/>
    <col min="4921" max="4922" width="11.5703125" style="1" customWidth="1"/>
    <col min="4923" max="4923" width="21.85546875" style="1" customWidth="1"/>
    <col min="4924" max="5115" width="11.5703125" style="1"/>
    <col min="5116" max="5116" width="21.85546875" style="1" customWidth="1"/>
    <col min="5117" max="5117" width="13.85546875" style="1" customWidth="1"/>
    <col min="5118" max="5118" width="38.7109375" style="1" customWidth="1"/>
    <col min="5119" max="5119" width="3" style="1" bestFit="1" customWidth="1"/>
    <col min="5120" max="5120" width="32.28515625" style="1" customWidth="1"/>
    <col min="5121" max="5121" width="46.28515625" style="1" customWidth="1"/>
    <col min="5122" max="5122" width="19" style="1" customWidth="1"/>
    <col min="5123" max="5123" width="0" style="1" hidden="1" customWidth="1"/>
    <col min="5124" max="5124" width="17.7109375" style="1" customWidth="1"/>
    <col min="5125" max="5125" width="0" style="1" hidden="1" customWidth="1"/>
    <col min="5126" max="5126" width="22.28515625" style="1" customWidth="1"/>
    <col min="5127" max="5127" width="5.28515625" style="1" customWidth="1"/>
    <col min="5128" max="5128" width="36.28515625" style="1" customWidth="1"/>
    <col min="5129" max="5129" width="5.7109375" style="1" customWidth="1"/>
    <col min="5130" max="5130" width="0" style="1" hidden="1" customWidth="1"/>
    <col min="5131" max="5131" width="20.7109375" style="1" customWidth="1"/>
    <col min="5132" max="5132" width="4.85546875" style="1" customWidth="1"/>
    <col min="5133" max="5133" width="0" style="1" hidden="1" customWidth="1"/>
    <col min="5134" max="5134" width="24.7109375" style="1" customWidth="1"/>
    <col min="5135" max="5135" width="12.28515625" style="1" customWidth="1"/>
    <col min="5136" max="5136" width="0" style="1" hidden="1" customWidth="1"/>
    <col min="5137" max="5137" width="3.42578125" style="1" customWidth="1"/>
    <col min="5138" max="5138" width="0" style="1" hidden="1" customWidth="1"/>
    <col min="5139" max="5139" width="17.7109375" style="1" customWidth="1"/>
    <col min="5140" max="5140" width="3.42578125" style="1" customWidth="1"/>
    <col min="5141" max="5141" width="0" style="1" hidden="1" customWidth="1"/>
    <col min="5142" max="5142" width="23.7109375" style="1" customWidth="1"/>
    <col min="5143" max="5143" width="10" style="1" customWidth="1"/>
    <col min="5144" max="5144" width="0" style="1" hidden="1" customWidth="1"/>
    <col min="5145" max="5146" width="14.7109375" style="1" customWidth="1"/>
    <col min="5147" max="5147" width="12.85546875" style="1" customWidth="1"/>
    <col min="5148" max="5148" width="3.28515625" style="1" customWidth="1"/>
    <col min="5149" max="5149" width="30.28515625" style="1" customWidth="1"/>
    <col min="5150" max="5150" width="5" style="1" customWidth="1"/>
    <col min="5151" max="5151" width="0" style="1" hidden="1" customWidth="1"/>
    <col min="5152" max="5152" width="14.28515625" style="1" customWidth="1"/>
    <col min="5153" max="5153" width="5.7109375" style="1" customWidth="1"/>
    <col min="5154" max="5154" width="0" style="1" hidden="1" customWidth="1"/>
    <col min="5155" max="5155" width="17.28515625" style="1" customWidth="1"/>
    <col min="5156" max="5156" width="12.7109375" style="1" customWidth="1"/>
    <col min="5157" max="5157" width="0" style="1" hidden="1" customWidth="1"/>
    <col min="5158" max="5158" width="5.28515625" style="1" customWidth="1"/>
    <col min="5159" max="5159" width="0" style="1" hidden="1" customWidth="1"/>
    <col min="5160" max="5160" width="17" style="1" customWidth="1"/>
    <col min="5161" max="5161" width="6.28515625" style="1" customWidth="1"/>
    <col min="5162" max="5162" width="0" style="1" hidden="1" customWidth="1"/>
    <col min="5163" max="5163" width="14.28515625" style="1" customWidth="1"/>
    <col min="5164" max="5164" width="7.5703125" style="1" customWidth="1"/>
    <col min="5165" max="5165" width="0" style="1" hidden="1" customWidth="1"/>
    <col min="5166" max="5167" width="14.28515625" style="1" customWidth="1"/>
    <col min="5168" max="5168" width="20.85546875" style="1" customWidth="1"/>
    <col min="5169" max="5169" width="14.42578125" style="1" customWidth="1"/>
    <col min="5170" max="5170" width="15" style="1" customWidth="1"/>
    <col min="5171" max="5171" width="2.7109375" style="1" customWidth="1"/>
    <col min="5172" max="5172" width="11.7109375" style="1" customWidth="1"/>
    <col min="5173" max="5173" width="11.5703125" style="1" customWidth="1"/>
    <col min="5174" max="5174" width="2.28515625" style="1" customWidth="1"/>
    <col min="5175" max="5175" width="41" style="1" customWidth="1"/>
    <col min="5176" max="5176" width="14.28515625" style="1" customWidth="1"/>
    <col min="5177" max="5178" width="11.5703125" style="1" customWidth="1"/>
    <col min="5179" max="5179" width="21.85546875" style="1" customWidth="1"/>
    <col min="5180" max="5371" width="11.5703125" style="1"/>
    <col min="5372" max="5372" width="21.85546875" style="1" customWidth="1"/>
    <col min="5373" max="5373" width="13.85546875" style="1" customWidth="1"/>
    <col min="5374" max="5374" width="38.7109375" style="1" customWidth="1"/>
    <col min="5375" max="5375" width="3" style="1" bestFit="1" customWidth="1"/>
    <col min="5376" max="5376" width="32.28515625" style="1" customWidth="1"/>
    <col min="5377" max="5377" width="46.28515625" style="1" customWidth="1"/>
    <col min="5378" max="5378" width="19" style="1" customWidth="1"/>
    <col min="5379" max="5379" width="0" style="1" hidden="1" customWidth="1"/>
    <col min="5380" max="5380" width="17.7109375" style="1" customWidth="1"/>
    <col min="5381" max="5381" width="0" style="1" hidden="1" customWidth="1"/>
    <col min="5382" max="5382" width="22.28515625" style="1" customWidth="1"/>
    <col min="5383" max="5383" width="5.28515625" style="1" customWidth="1"/>
    <col min="5384" max="5384" width="36.28515625" style="1" customWidth="1"/>
    <col min="5385" max="5385" width="5.7109375" style="1" customWidth="1"/>
    <col min="5386" max="5386" width="0" style="1" hidden="1" customWidth="1"/>
    <col min="5387" max="5387" width="20.7109375" style="1" customWidth="1"/>
    <col min="5388" max="5388" width="4.85546875" style="1" customWidth="1"/>
    <col min="5389" max="5389" width="0" style="1" hidden="1" customWidth="1"/>
    <col min="5390" max="5390" width="24.7109375" style="1" customWidth="1"/>
    <col min="5391" max="5391" width="12.28515625" style="1" customWidth="1"/>
    <col min="5392" max="5392" width="0" style="1" hidden="1" customWidth="1"/>
    <col min="5393" max="5393" width="3.42578125" style="1" customWidth="1"/>
    <col min="5394" max="5394" width="0" style="1" hidden="1" customWidth="1"/>
    <col min="5395" max="5395" width="17.7109375" style="1" customWidth="1"/>
    <col min="5396" max="5396" width="3.42578125" style="1" customWidth="1"/>
    <col min="5397" max="5397" width="0" style="1" hidden="1" customWidth="1"/>
    <col min="5398" max="5398" width="23.7109375" style="1" customWidth="1"/>
    <col min="5399" max="5399" width="10" style="1" customWidth="1"/>
    <col min="5400" max="5400" width="0" style="1" hidden="1" customWidth="1"/>
    <col min="5401" max="5402" width="14.7109375" style="1" customWidth="1"/>
    <col min="5403" max="5403" width="12.85546875" style="1" customWidth="1"/>
    <col min="5404" max="5404" width="3.28515625" style="1" customWidth="1"/>
    <col min="5405" max="5405" width="30.28515625" style="1" customWidth="1"/>
    <col min="5406" max="5406" width="5" style="1" customWidth="1"/>
    <col min="5407" max="5407" width="0" style="1" hidden="1" customWidth="1"/>
    <col min="5408" max="5408" width="14.28515625" style="1" customWidth="1"/>
    <col min="5409" max="5409" width="5.7109375" style="1" customWidth="1"/>
    <col min="5410" max="5410" width="0" style="1" hidden="1" customWidth="1"/>
    <col min="5411" max="5411" width="17.28515625" style="1" customWidth="1"/>
    <col min="5412" max="5412" width="12.7109375" style="1" customWidth="1"/>
    <col min="5413" max="5413" width="0" style="1" hidden="1" customWidth="1"/>
    <col min="5414" max="5414" width="5.28515625" style="1" customWidth="1"/>
    <col min="5415" max="5415" width="0" style="1" hidden="1" customWidth="1"/>
    <col min="5416" max="5416" width="17" style="1" customWidth="1"/>
    <col min="5417" max="5417" width="6.28515625" style="1" customWidth="1"/>
    <col min="5418" max="5418" width="0" style="1" hidden="1" customWidth="1"/>
    <col min="5419" max="5419" width="14.28515625" style="1" customWidth="1"/>
    <col min="5420" max="5420" width="7.5703125" style="1" customWidth="1"/>
    <col min="5421" max="5421" width="0" style="1" hidden="1" customWidth="1"/>
    <col min="5422" max="5423" width="14.28515625" style="1" customWidth="1"/>
    <col min="5424" max="5424" width="20.85546875" style="1" customWidth="1"/>
    <col min="5425" max="5425" width="14.42578125" style="1" customWidth="1"/>
    <col min="5426" max="5426" width="15" style="1" customWidth="1"/>
    <col min="5427" max="5427" width="2.7109375" style="1" customWidth="1"/>
    <col min="5428" max="5428" width="11.7109375" style="1" customWidth="1"/>
    <col min="5429" max="5429" width="11.5703125" style="1" customWidth="1"/>
    <col min="5430" max="5430" width="2.28515625" style="1" customWidth="1"/>
    <col min="5431" max="5431" width="41" style="1" customWidth="1"/>
    <col min="5432" max="5432" width="14.28515625" style="1" customWidth="1"/>
    <col min="5433" max="5434" width="11.5703125" style="1" customWidth="1"/>
    <col min="5435" max="5435" width="21.85546875" style="1" customWidth="1"/>
    <col min="5436" max="5627" width="11.5703125" style="1"/>
    <col min="5628" max="5628" width="21.85546875" style="1" customWidth="1"/>
    <col min="5629" max="5629" width="13.85546875" style="1" customWidth="1"/>
    <col min="5630" max="5630" width="38.7109375" style="1" customWidth="1"/>
    <col min="5631" max="5631" width="3" style="1" bestFit="1" customWidth="1"/>
    <col min="5632" max="5632" width="32.28515625" style="1" customWidth="1"/>
    <col min="5633" max="5633" width="46.28515625" style="1" customWidth="1"/>
    <col min="5634" max="5634" width="19" style="1" customWidth="1"/>
    <col min="5635" max="5635" width="0" style="1" hidden="1" customWidth="1"/>
    <col min="5636" max="5636" width="17.7109375" style="1" customWidth="1"/>
    <col min="5637" max="5637" width="0" style="1" hidden="1" customWidth="1"/>
    <col min="5638" max="5638" width="22.28515625" style="1" customWidth="1"/>
    <col min="5639" max="5639" width="5.28515625" style="1" customWidth="1"/>
    <col min="5640" max="5640" width="36.28515625" style="1" customWidth="1"/>
    <col min="5641" max="5641" width="5.7109375" style="1" customWidth="1"/>
    <col min="5642" max="5642" width="0" style="1" hidden="1" customWidth="1"/>
    <col min="5643" max="5643" width="20.7109375" style="1" customWidth="1"/>
    <col min="5644" max="5644" width="4.85546875" style="1" customWidth="1"/>
    <col min="5645" max="5645" width="0" style="1" hidden="1" customWidth="1"/>
    <col min="5646" max="5646" width="24.7109375" style="1" customWidth="1"/>
    <col min="5647" max="5647" width="12.28515625" style="1" customWidth="1"/>
    <col min="5648" max="5648" width="0" style="1" hidden="1" customWidth="1"/>
    <col min="5649" max="5649" width="3.42578125" style="1" customWidth="1"/>
    <col min="5650" max="5650" width="0" style="1" hidden="1" customWidth="1"/>
    <col min="5651" max="5651" width="17.7109375" style="1" customWidth="1"/>
    <col min="5652" max="5652" width="3.42578125" style="1" customWidth="1"/>
    <col min="5653" max="5653" width="0" style="1" hidden="1" customWidth="1"/>
    <col min="5654" max="5654" width="23.7109375" style="1" customWidth="1"/>
    <col min="5655" max="5655" width="10" style="1" customWidth="1"/>
    <col min="5656" max="5656" width="0" style="1" hidden="1" customWidth="1"/>
    <col min="5657" max="5658" width="14.7109375" style="1" customWidth="1"/>
    <col min="5659" max="5659" width="12.85546875" style="1" customWidth="1"/>
    <col min="5660" max="5660" width="3.28515625" style="1" customWidth="1"/>
    <col min="5661" max="5661" width="30.28515625" style="1" customWidth="1"/>
    <col min="5662" max="5662" width="5" style="1" customWidth="1"/>
    <col min="5663" max="5663" width="0" style="1" hidden="1" customWidth="1"/>
    <col min="5664" max="5664" width="14.28515625" style="1" customWidth="1"/>
    <col min="5665" max="5665" width="5.7109375" style="1" customWidth="1"/>
    <col min="5666" max="5666" width="0" style="1" hidden="1" customWidth="1"/>
    <col min="5667" max="5667" width="17.28515625" style="1" customWidth="1"/>
    <col min="5668" max="5668" width="12.7109375" style="1" customWidth="1"/>
    <col min="5669" max="5669" width="0" style="1" hidden="1" customWidth="1"/>
    <col min="5670" max="5670" width="5.28515625" style="1" customWidth="1"/>
    <col min="5671" max="5671" width="0" style="1" hidden="1" customWidth="1"/>
    <col min="5672" max="5672" width="17" style="1" customWidth="1"/>
    <col min="5673" max="5673" width="6.28515625" style="1" customWidth="1"/>
    <col min="5674" max="5674" width="0" style="1" hidden="1" customWidth="1"/>
    <col min="5675" max="5675" width="14.28515625" style="1" customWidth="1"/>
    <col min="5676" max="5676" width="7.5703125" style="1" customWidth="1"/>
    <col min="5677" max="5677" width="0" style="1" hidden="1" customWidth="1"/>
    <col min="5678" max="5679" width="14.28515625" style="1" customWidth="1"/>
    <col min="5680" max="5680" width="20.85546875" style="1" customWidth="1"/>
    <col min="5681" max="5681" width="14.42578125" style="1" customWidth="1"/>
    <col min="5682" max="5682" width="15" style="1" customWidth="1"/>
    <col min="5683" max="5683" width="2.7109375" style="1" customWidth="1"/>
    <col min="5684" max="5684" width="11.7109375" style="1" customWidth="1"/>
    <col min="5685" max="5685" width="11.5703125" style="1" customWidth="1"/>
    <col min="5686" max="5686" width="2.28515625" style="1" customWidth="1"/>
    <col min="5687" max="5687" width="41" style="1" customWidth="1"/>
    <col min="5688" max="5688" width="14.28515625" style="1" customWidth="1"/>
    <col min="5689" max="5690" width="11.5703125" style="1" customWidth="1"/>
    <col min="5691" max="5691" width="21.85546875" style="1" customWidth="1"/>
    <col min="5692" max="5883" width="11.5703125" style="1"/>
    <col min="5884" max="5884" width="21.85546875" style="1" customWidth="1"/>
    <col min="5885" max="5885" width="13.85546875" style="1" customWidth="1"/>
    <col min="5886" max="5886" width="38.7109375" style="1" customWidth="1"/>
    <col min="5887" max="5887" width="3" style="1" bestFit="1" customWidth="1"/>
    <col min="5888" max="5888" width="32.28515625" style="1" customWidth="1"/>
    <col min="5889" max="5889" width="46.28515625" style="1" customWidth="1"/>
    <col min="5890" max="5890" width="19" style="1" customWidth="1"/>
    <col min="5891" max="5891" width="0" style="1" hidden="1" customWidth="1"/>
    <col min="5892" max="5892" width="17.7109375" style="1" customWidth="1"/>
    <col min="5893" max="5893" width="0" style="1" hidden="1" customWidth="1"/>
    <col min="5894" max="5894" width="22.28515625" style="1" customWidth="1"/>
    <col min="5895" max="5895" width="5.28515625" style="1" customWidth="1"/>
    <col min="5896" max="5896" width="36.28515625" style="1" customWidth="1"/>
    <col min="5897" max="5897" width="5.7109375" style="1" customWidth="1"/>
    <col min="5898" max="5898" width="0" style="1" hidden="1" customWidth="1"/>
    <col min="5899" max="5899" width="20.7109375" style="1" customWidth="1"/>
    <col min="5900" max="5900" width="4.85546875" style="1" customWidth="1"/>
    <col min="5901" max="5901" width="0" style="1" hidden="1" customWidth="1"/>
    <col min="5902" max="5902" width="24.7109375" style="1" customWidth="1"/>
    <col min="5903" max="5903" width="12.28515625" style="1" customWidth="1"/>
    <col min="5904" max="5904" width="0" style="1" hidden="1" customWidth="1"/>
    <col min="5905" max="5905" width="3.42578125" style="1" customWidth="1"/>
    <col min="5906" max="5906" width="0" style="1" hidden="1" customWidth="1"/>
    <col min="5907" max="5907" width="17.7109375" style="1" customWidth="1"/>
    <col min="5908" max="5908" width="3.42578125" style="1" customWidth="1"/>
    <col min="5909" max="5909" width="0" style="1" hidden="1" customWidth="1"/>
    <col min="5910" max="5910" width="23.7109375" style="1" customWidth="1"/>
    <col min="5911" max="5911" width="10" style="1" customWidth="1"/>
    <col min="5912" max="5912" width="0" style="1" hidden="1" customWidth="1"/>
    <col min="5913" max="5914" width="14.7109375" style="1" customWidth="1"/>
    <col min="5915" max="5915" width="12.85546875" style="1" customWidth="1"/>
    <col min="5916" max="5916" width="3.28515625" style="1" customWidth="1"/>
    <col min="5917" max="5917" width="30.28515625" style="1" customWidth="1"/>
    <col min="5918" max="5918" width="5" style="1" customWidth="1"/>
    <col min="5919" max="5919" width="0" style="1" hidden="1" customWidth="1"/>
    <col min="5920" max="5920" width="14.28515625" style="1" customWidth="1"/>
    <col min="5921" max="5921" width="5.7109375" style="1" customWidth="1"/>
    <col min="5922" max="5922" width="0" style="1" hidden="1" customWidth="1"/>
    <col min="5923" max="5923" width="17.28515625" style="1" customWidth="1"/>
    <col min="5924" max="5924" width="12.7109375" style="1" customWidth="1"/>
    <col min="5925" max="5925" width="0" style="1" hidden="1" customWidth="1"/>
    <col min="5926" max="5926" width="5.28515625" style="1" customWidth="1"/>
    <col min="5927" max="5927" width="0" style="1" hidden="1" customWidth="1"/>
    <col min="5928" max="5928" width="17" style="1" customWidth="1"/>
    <col min="5929" max="5929" width="6.28515625" style="1" customWidth="1"/>
    <col min="5930" max="5930" width="0" style="1" hidden="1" customWidth="1"/>
    <col min="5931" max="5931" width="14.28515625" style="1" customWidth="1"/>
    <col min="5932" max="5932" width="7.5703125" style="1" customWidth="1"/>
    <col min="5933" max="5933" width="0" style="1" hidden="1" customWidth="1"/>
    <col min="5934" max="5935" width="14.28515625" style="1" customWidth="1"/>
    <col min="5936" max="5936" width="20.85546875" style="1" customWidth="1"/>
    <col min="5937" max="5937" width="14.42578125" style="1" customWidth="1"/>
    <col min="5938" max="5938" width="15" style="1" customWidth="1"/>
    <col min="5939" max="5939" width="2.7109375" style="1" customWidth="1"/>
    <col min="5940" max="5940" width="11.7109375" style="1" customWidth="1"/>
    <col min="5941" max="5941" width="11.5703125" style="1" customWidth="1"/>
    <col min="5942" max="5942" width="2.28515625" style="1" customWidth="1"/>
    <col min="5943" max="5943" width="41" style="1" customWidth="1"/>
    <col min="5944" max="5944" width="14.28515625" style="1" customWidth="1"/>
    <col min="5945" max="5946" width="11.5703125" style="1" customWidth="1"/>
    <col min="5947" max="5947" width="21.85546875" style="1" customWidth="1"/>
    <col min="5948" max="6139" width="11.5703125" style="1"/>
    <col min="6140" max="6140" width="21.85546875" style="1" customWidth="1"/>
    <col min="6141" max="6141" width="13.85546875" style="1" customWidth="1"/>
    <col min="6142" max="6142" width="38.7109375" style="1" customWidth="1"/>
    <col min="6143" max="6143" width="3" style="1" bestFit="1" customWidth="1"/>
    <col min="6144" max="6144" width="32.28515625" style="1" customWidth="1"/>
    <col min="6145" max="6145" width="46.28515625" style="1" customWidth="1"/>
    <col min="6146" max="6146" width="19" style="1" customWidth="1"/>
    <col min="6147" max="6147" width="0" style="1" hidden="1" customWidth="1"/>
    <col min="6148" max="6148" width="17.7109375" style="1" customWidth="1"/>
    <col min="6149" max="6149" width="0" style="1" hidden="1" customWidth="1"/>
    <col min="6150" max="6150" width="22.28515625" style="1" customWidth="1"/>
    <col min="6151" max="6151" width="5.28515625" style="1" customWidth="1"/>
    <col min="6152" max="6152" width="36.28515625" style="1" customWidth="1"/>
    <col min="6153" max="6153" width="5.7109375" style="1" customWidth="1"/>
    <col min="6154" max="6154" width="0" style="1" hidden="1" customWidth="1"/>
    <col min="6155" max="6155" width="20.7109375" style="1" customWidth="1"/>
    <col min="6156" max="6156" width="4.85546875" style="1" customWidth="1"/>
    <col min="6157" max="6157" width="0" style="1" hidden="1" customWidth="1"/>
    <col min="6158" max="6158" width="24.7109375" style="1" customWidth="1"/>
    <col min="6159" max="6159" width="12.28515625" style="1" customWidth="1"/>
    <col min="6160" max="6160" width="0" style="1" hidden="1" customWidth="1"/>
    <col min="6161" max="6161" width="3.42578125" style="1" customWidth="1"/>
    <col min="6162" max="6162" width="0" style="1" hidden="1" customWidth="1"/>
    <col min="6163" max="6163" width="17.7109375" style="1" customWidth="1"/>
    <col min="6164" max="6164" width="3.42578125" style="1" customWidth="1"/>
    <col min="6165" max="6165" width="0" style="1" hidden="1" customWidth="1"/>
    <col min="6166" max="6166" width="23.7109375" style="1" customWidth="1"/>
    <col min="6167" max="6167" width="10" style="1" customWidth="1"/>
    <col min="6168" max="6168" width="0" style="1" hidden="1" customWidth="1"/>
    <col min="6169" max="6170" width="14.7109375" style="1" customWidth="1"/>
    <col min="6171" max="6171" width="12.85546875" style="1" customWidth="1"/>
    <col min="6172" max="6172" width="3.28515625" style="1" customWidth="1"/>
    <col min="6173" max="6173" width="30.28515625" style="1" customWidth="1"/>
    <col min="6174" max="6174" width="5" style="1" customWidth="1"/>
    <col min="6175" max="6175" width="0" style="1" hidden="1" customWidth="1"/>
    <col min="6176" max="6176" width="14.28515625" style="1" customWidth="1"/>
    <col min="6177" max="6177" width="5.7109375" style="1" customWidth="1"/>
    <col min="6178" max="6178" width="0" style="1" hidden="1" customWidth="1"/>
    <col min="6179" max="6179" width="17.28515625" style="1" customWidth="1"/>
    <col min="6180" max="6180" width="12.7109375" style="1" customWidth="1"/>
    <col min="6181" max="6181" width="0" style="1" hidden="1" customWidth="1"/>
    <col min="6182" max="6182" width="5.28515625" style="1" customWidth="1"/>
    <col min="6183" max="6183" width="0" style="1" hidden="1" customWidth="1"/>
    <col min="6184" max="6184" width="17" style="1" customWidth="1"/>
    <col min="6185" max="6185" width="6.28515625" style="1" customWidth="1"/>
    <col min="6186" max="6186" width="0" style="1" hidden="1" customWidth="1"/>
    <col min="6187" max="6187" width="14.28515625" style="1" customWidth="1"/>
    <col min="6188" max="6188" width="7.5703125" style="1" customWidth="1"/>
    <col min="6189" max="6189" width="0" style="1" hidden="1" customWidth="1"/>
    <col min="6190" max="6191" width="14.28515625" style="1" customWidth="1"/>
    <col min="6192" max="6192" width="20.85546875" style="1" customWidth="1"/>
    <col min="6193" max="6193" width="14.42578125" style="1" customWidth="1"/>
    <col min="6194" max="6194" width="15" style="1" customWidth="1"/>
    <col min="6195" max="6195" width="2.7109375" style="1" customWidth="1"/>
    <col min="6196" max="6196" width="11.7109375" style="1" customWidth="1"/>
    <col min="6197" max="6197" width="11.5703125" style="1" customWidth="1"/>
    <col min="6198" max="6198" width="2.28515625" style="1" customWidth="1"/>
    <col min="6199" max="6199" width="41" style="1" customWidth="1"/>
    <col min="6200" max="6200" width="14.28515625" style="1" customWidth="1"/>
    <col min="6201" max="6202" width="11.5703125" style="1" customWidth="1"/>
    <col min="6203" max="6203" width="21.85546875" style="1" customWidth="1"/>
    <col min="6204" max="6395" width="11.5703125" style="1"/>
    <col min="6396" max="6396" width="21.85546875" style="1" customWidth="1"/>
    <col min="6397" max="6397" width="13.85546875" style="1" customWidth="1"/>
    <col min="6398" max="6398" width="38.7109375" style="1" customWidth="1"/>
    <col min="6399" max="6399" width="3" style="1" bestFit="1" customWidth="1"/>
    <col min="6400" max="6400" width="32.28515625" style="1" customWidth="1"/>
    <col min="6401" max="6401" width="46.28515625" style="1" customWidth="1"/>
    <col min="6402" max="6402" width="19" style="1" customWidth="1"/>
    <col min="6403" max="6403" width="0" style="1" hidden="1" customWidth="1"/>
    <col min="6404" max="6404" width="17.7109375" style="1" customWidth="1"/>
    <col min="6405" max="6405" width="0" style="1" hidden="1" customWidth="1"/>
    <col min="6406" max="6406" width="22.28515625" style="1" customWidth="1"/>
    <col min="6407" max="6407" width="5.28515625" style="1" customWidth="1"/>
    <col min="6408" max="6408" width="36.28515625" style="1" customWidth="1"/>
    <col min="6409" max="6409" width="5.7109375" style="1" customWidth="1"/>
    <col min="6410" max="6410" width="0" style="1" hidden="1" customWidth="1"/>
    <col min="6411" max="6411" width="20.7109375" style="1" customWidth="1"/>
    <col min="6412" max="6412" width="4.85546875" style="1" customWidth="1"/>
    <col min="6413" max="6413" width="0" style="1" hidden="1" customWidth="1"/>
    <col min="6414" max="6414" width="24.7109375" style="1" customWidth="1"/>
    <col min="6415" max="6415" width="12.28515625" style="1" customWidth="1"/>
    <col min="6416" max="6416" width="0" style="1" hidden="1" customWidth="1"/>
    <col min="6417" max="6417" width="3.42578125" style="1" customWidth="1"/>
    <col min="6418" max="6418" width="0" style="1" hidden="1" customWidth="1"/>
    <col min="6419" max="6419" width="17.7109375" style="1" customWidth="1"/>
    <col min="6420" max="6420" width="3.42578125" style="1" customWidth="1"/>
    <col min="6421" max="6421" width="0" style="1" hidden="1" customWidth="1"/>
    <col min="6422" max="6422" width="23.7109375" style="1" customWidth="1"/>
    <col min="6423" max="6423" width="10" style="1" customWidth="1"/>
    <col min="6424" max="6424" width="0" style="1" hidden="1" customWidth="1"/>
    <col min="6425" max="6426" width="14.7109375" style="1" customWidth="1"/>
    <col min="6427" max="6427" width="12.85546875" style="1" customWidth="1"/>
    <col min="6428" max="6428" width="3.28515625" style="1" customWidth="1"/>
    <col min="6429" max="6429" width="30.28515625" style="1" customWidth="1"/>
    <col min="6430" max="6430" width="5" style="1" customWidth="1"/>
    <col min="6431" max="6431" width="0" style="1" hidden="1" customWidth="1"/>
    <col min="6432" max="6432" width="14.28515625" style="1" customWidth="1"/>
    <col min="6433" max="6433" width="5.7109375" style="1" customWidth="1"/>
    <col min="6434" max="6434" width="0" style="1" hidden="1" customWidth="1"/>
    <col min="6435" max="6435" width="17.28515625" style="1" customWidth="1"/>
    <col min="6436" max="6436" width="12.7109375" style="1" customWidth="1"/>
    <col min="6437" max="6437" width="0" style="1" hidden="1" customWidth="1"/>
    <col min="6438" max="6438" width="5.28515625" style="1" customWidth="1"/>
    <col min="6439" max="6439" width="0" style="1" hidden="1" customWidth="1"/>
    <col min="6440" max="6440" width="17" style="1" customWidth="1"/>
    <col min="6441" max="6441" width="6.28515625" style="1" customWidth="1"/>
    <col min="6442" max="6442" width="0" style="1" hidden="1" customWidth="1"/>
    <col min="6443" max="6443" width="14.28515625" style="1" customWidth="1"/>
    <col min="6444" max="6444" width="7.5703125" style="1" customWidth="1"/>
    <col min="6445" max="6445" width="0" style="1" hidden="1" customWidth="1"/>
    <col min="6446" max="6447" width="14.28515625" style="1" customWidth="1"/>
    <col min="6448" max="6448" width="20.85546875" style="1" customWidth="1"/>
    <col min="6449" max="6449" width="14.42578125" style="1" customWidth="1"/>
    <col min="6450" max="6450" width="15" style="1" customWidth="1"/>
    <col min="6451" max="6451" width="2.7109375" style="1" customWidth="1"/>
    <col min="6452" max="6452" width="11.7109375" style="1" customWidth="1"/>
    <col min="6453" max="6453" width="11.5703125" style="1" customWidth="1"/>
    <col min="6454" max="6454" width="2.28515625" style="1" customWidth="1"/>
    <col min="6455" max="6455" width="41" style="1" customWidth="1"/>
    <col min="6456" max="6456" width="14.28515625" style="1" customWidth="1"/>
    <col min="6457" max="6458" width="11.5703125" style="1" customWidth="1"/>
    <col min="6459" max="6459" width="21.85546875" style="1" customWidth="1"/>
    <col min="6460" max="6651" width="11.5703125" style="1"/>
    <col min="6652" max="6652" width="21.85546875" style="1" customWidth="1"/>
    <col min="6653" max="6653" width="13.85546875" style="1" customWidth="1"/>
    <col min="6654" max="6654" width="38.7109375" style="1" customWidth="1"/>
    <col min="6655" max="6655" width="3" style="1" bestFit="1" customWidth="1"/>
    <col min="6656" max="6656" width="32.28515625" style="1" customWidth="1"/>
    <col min="6657" max="6657" width="46.28515625" style="1" customWidth="1"/>
    <col min="6658" max="6658" width="19" style="1" customWidth="1"/>
    <col min="6659" max="6659" width="0" style="1" hidden="1" customWidth="1"/>
    <col min="6660" max="6660" width="17.7109375" style="1" customWidth="1"/>
    <col min="6661" max="6661" width="0" style="1" hidden="1" customWidth="1"/>
    <col min="6662" max="6662" width="22.28515625" style="1" customWidth="1"/>
    <col min="6663" max="6663" width="5.28515625" style="1" customWidth="1"/>
    <col min="6664" max="6664" width="36.28515625" style="1" customWidth="1"/>
    <col min="6665" max="6665" width="5.7109375" style="1" customWidth="1"/>
    <col min="6666" max="6666" width="0" style="1" hidden="1" customWidth="1"/>
    <col min="6667" max="6667" width="20.7109375" style="1" customWidth="1"/>
    <col min="6668" max="6668" width="4.85546875" style="1" customWidth="1"/>
    <col min="6669" max="6669" width="0" style="1" hidden="1" customWidth="1"/>
    <col min="6670" max="6670" width="24.7109375" style="1" customWidth="1"/>
    <col min="6671" max="6671" width="12.28515625" style="1" customWidth="1"/>
    <col min="6672" max="6672" width="0" style="1" hidden="1" customWidth="1"/>
    <col min="6673" max="6673" width="3.42578125" style="1" customWidth="1"/>
    <col min="6674" max="6674" width="0" style="1" hidden="1" customWidth="1"/>
    <col min="6675" max="6675" width="17.7109375" style="1" customWidth="1"/>
    <col min="6676" max="6676" width="3.42578125" style="1" customWidth="1"/>
    <col min="6677" max="6677" width="0" style="1" hidden="1" customWidth="1"/>
    <col min="6678" max="6678" width="23.7109375" style="1" customWidth="1"/>
    <col min="6679" max="6679" width="10" style="1" customWidth="1"/>
    <col min="6680" max="6680" width="0" style="1" hidden="1" customWidth="1"/>
    <col min="6681" max="6682" width="14.7109375" style="1" customWidth="1"/>
    <col min="6683" max="6683" width="12.85546875" style="1" customWidth="1"/>
    <col min="6684" max="6684" width="3.28515625" style="1" customWidth="1"/>
    <col min="6685" max="6685" width="30.28515625" style="1" customWidth="1"/>
    <col min="6686" max="6686" width="5" style="1" customWidth="1"/>
    <col min="6687" max="6687" width="0" style="1" hidden="1" customWidth="1"/>
    <col min="6688" max="6688" width="14.28515625" style="1" customWidth="1"/>
    <col min="6689" max="6689" width="5.7109375" style="1" customWidth="1"/>
    <col min="6690" max="6690" width="0" style="1" hidden="1" customWidth="1"/>
    <col min="6691" max="6691" width="17.28515625" style="1" customWidth="1"/>
    <col min="6692" max="6692" width="12.7109375" style="1" customWidth="1"/>
    <col min="6693" max="6693" width="0" style="1" hidden="1" customWidth="1"/>
    <col min="6694" max="6694" width="5.28515625" style="1" customWidth="1"/>
    <col min="6695" max="6695" width="0" style="1" hidden="1" customWidth="1"/>
    <col min="6696" max="6696" width="17" style="1" customWidth="1"/>
    <col min="6697" max="6697" width="6.28515625" style="1" customWidth="1"/>
    <col min="6698" max="6698" width="0" style="1" hidden="1" customWidth="1"/>
    <col min="6699" max="6699" width="14.28515625" style="1" customWidth="1"/>
    <col min="6700" max="6700" width="7.5703125" style="1" customWidth="1"/>
    <col min="6701" max="6701" width="0" style="1" hidden="1" customWidth="1"/>
    <col min="6702" max="6703" width="14.28515625" style="1" customWidth="1"/>
    <col min="6704" max="6704" width="20.85546875" style="1" customWidth="1"/>
    <col min="6705" max="6705" width="14.42578125" style="1" customWidth="1"/>
    <col min="6706" max="6706" width="15" style="1" customWidth="1"/>
    <col min="6707" max="6707" width="2.7109375" style="1" customWidth="1"/>
    <col min="6708" max="6708" width="11.7109375" style="1" customWidth="1"/>
    <col min="6709" max="6709" width="11.5703125" style="1" customWidth="1"/>
    <col min="6710" max="6710" width="2.28515625" style="1" customWidth="1"/>
    <col min="6711" max="6711" width="41" style="1" customWidth="1"/>
    <col min="6712" max="6712" width="14.28515625" style="1" customWidth="1"/>
    <col min="6713" max="6714" width="11.5703125" style="1" customWidth="1"/>
    <col min="6715" max="6715" width="21.85546875" style="1" customWidth="1"/>
    <col min="6716" max="6907" width="11.5703125" style="1"/>
    <col min="6908" max="6908" width="21.85546875" style="1" customWidth="1"/>
    <col min="6909" max="6909" width="13.85546875" style="1" customWidth="1"/>
    <col min="6910" max="6910" width="38.7109375" style="1" customWidth="1"/>
    <col min="6911" max="6911" width="3" style="1" bestFit="1" customWidth="1"/>
    <col min="6912" max="6912" width="32.28515625" style="1" customWidth="1"/>
    <col min="6913" max="6913" width="46.28515625" style="1" customWidth="1"/>
    <col min="6914" max="6914" width="19" style="1" customWidth="1"/>
    <col min="6915" max="6915" width="0" style="1" hidden="1" customWidth="1"/>
    <col min="6916" max="6916" width="17.7109375" style="1" customWidth="1"/>
    <col min="6917" max="6917" width="0" style="1" hidden="1" customWidth="1"/>
    <col min="6918" max="6918" width="22.28515625" style="1" customWidth="1"/>
    <col min="6919" max="6919" width="5.28515625" style="1" customWidth="1"/>
    <col min="6920" max="6920" width="36.28515625" style="1" customWidth="1"/>
    <col min="6921" max="6921" width="5.7109375" style="1" customWidth="1"/>
    <col min="6922" max="6922" width="0" style="1" hidden="1" customWidth="1"/>
    <col min="6923" max="6923" width="20.7109375" style="1" customWidth="1"/>
    <col min="6924" max="6924" width="4.85546875" style="1" customWidth="1"/>
    <col min="6925" max="6925" width="0" style="1" hidden="1" customWidth="1"/>
    <col min="6926" max="6926" width="24.7109375" style="1" customWidth="1"/>
    <col min="6927" max="6927" width="12.28515625" style="1" customWidth="1"/>
    <col min="6928" max="6928" width="0" style="1" hidden="1" customWidth="1"/>
    <col min="6929" max="6929" width="3.42578125" style="1" customWidth="1"/>
    <col min="6930" max="6930" width="0" style="1" hidden="1" customWidth="1"/>
    <col min="6931" max="6931" width="17.7109375" style="1" customWidth="1"/>
    <col min="6932" max="6932" width="3.42578125" style="1" customWidth="1"/>
    <col min="6933" max="6933" width="0" style="1" hidden="1" customWidth="1"/>
    <col min="6934" max="6934" width="23.7109375" style="1" customWidth="1"/>
    <col min="6935" max="6935" width="10" style="1" customWidth="1"/>
    <col min="6936" max="6936" width="0" style="1" hidden="1" customWidth="1"/>
    <col min="6937" max="6938" width="14.7109375" style="1" customWidth="1"/>
    <col min="6939" max="6939" width="12.85546875" style="1" customWidth="1"/>
    <col min="6940" max="6940" width="3.28515625" style="1" customWidth="1"/>
    <col min="6941" max="6941" width="30.28515625" style="1" customWidth="1"/>
    <col min="6942" max="6942" width="5" style="1" customWidth="1"/>
    <col min="6943" max="6943" width="0" style="1" hidden="1" customWidth="1"/>
    <col min="6944" max="6944" width="14.28515625" style="1" customWidth="1"/>
    <col min="6945" max="6945" width="5.7109375" style="1" customWidth="1"/>
    <col min="6946" max="6946" width="0" style="1" hidden="1" customWidth="1"/>
    <col min="6947" max="6947" width="17.28515625" style="1" customWidth="1"/>
    <col min="6948" max="6948" width="12.7109375" style="1" customWidth="1"/>
    <col min="6949" max="6949" width="0" style="1" hidden="1" customWidth="1"/>
    <col min="6950" max="6950" width="5.28515625" style="1" customWidth="1"/>
    <col min="6951" max="6951" width="0" style="1" hidden="1" customWidth="1"/>
    <col min="6952" max="6952" width="17" style="1" customWidth="1"/>
    <col min="6953" max="6953" width="6.28515625" style="1" customWidth="1"/>
    <col min="6954" max="6954" width="0" style="1" hidden="1" customWidth="1"/>
    <col min="6955" max="6955" width="14.28515625" style="1" customWidth="1"/>
    <col min="6956" max="6956" width="7.5703125" style="1" customWidth="1"/>
    <col min="6957" max="6957" width="0" style="1" hidden="1" customWidth="1"/>
    <col min="6958" max="6959" width="14.28515625" style="1" customWidth="1"/>
    <col min="6960" max="6960" width="20.85546875" style="1" customWidth="1"/>
    <col min="6961" max="6961" width="14.42578125" style="1" customWidth="1"/>
    <col min="6962" max="6962" width="15" style="1" customWidth="1"/>
    <col min="6963" max="6963" width="2.7109375" style="1" customWidth="1"/>
    <col min="6964" max="6964" width="11.7109375" style="1" customWidth="1"/>
    <col min="6965" max="6965" width="11.5703125" style="1" customWidth="1"/>
    <col min="6966" max="6966" width="2.28515625" style="1" customWidth="1"/>
    <col min="6967" max="6967" width="41" style="1" customWidth="1"/>
    <col min="6968" max="6968" width="14.28515625" style="1" customWidth="1"/>
    <col min="6969" max="6970" width="11.5703125" style="1" customWidth="1"/>
    <col min="6971" max="6971" width="21.85546875" style="1" customWidth="1"/>
    <col min="6972" max="7163" width="11.5703125" style="1"/>
    <col min="7164" max="7164" width="21.85546875" style="1" customWidth="1"/>
    <col min="7165" max="7165" width="13.85546875" style="1" customWidth="1"/>
    <col min="7166" max="7166" width="38.7109375" style="1" customWidth="1"/>
    <col min="7167" max="7167" width="3" style="1" bestFit="1" customWidth="1"/>
    <col min="7168" max="7168" width="32.28515625" style="1" customWidth="1"/>
    <col min="7169" max="7169" width="46.28515625" style="1" customWidth="1"/>
    <col min="7170" max="7170" width="19" style="1" customWidth="1"/>
    <col min="7171" max="7171" width="0" style="1" hidden="1" customWidth="1"/>
    <col min="7172" max="7172" width="17.7109375" style="1" customWidth="1"/>
    <col min="7173" max="7173" width="0" style="1" hidden="1" customWidth="1"/>
    <col min="7174" max="7174" width="22.28515625" style="1" customWidth="1"/>
    <col min="7175" max="7175" width="5.28515625" style="1" customWidth="1"/>
    <col min="7176" max="7176" width="36.28515625" style="1" customWidth="1"/>
    <col min="7177" max="7177" width="5.7109375" style="1" customWidth="1"/>
    <col min="7178" max="7178" width="0" style="1" hidden="1" customWidth="1"/>
    <col min="7179" max="7179" width="20.7109375" style="1" customWidth="1"/>
    <col min="7180" max="7180" width="4.85546875" style="1" customWidth="1"/>
    <col min="7181" max="7181" width="0" style="1" hidden="1" customWidth="1"/>
    <col min="7182" max="7182" width="24.7109375" style="1" customWidth="1"/>
    <col min="7183" max="7183" width="12.28515625" style="1" customWidth="1"/>
    <col min="7184" max="7184" width="0" style="1" hidden="1" customWidth="1"/>
    <col min="7185" max="7185" width="3.42578125" style="1" customWidth="1"/>
    <col min="7186" max="7186" width="0" style="1" hidden="1" customWidth="1"/>
    <col min="7187" max="7187" width="17.7109375" style="1" customWidth="1"/>
    <col min="7188" max="7188" width="3.42578125" style="1" customWidth="1"/>
    <col min="7189" max="7189" width="0" style="1" hidden="1" customWidth="1"/>
    <col min="7190" max="7190" width="23.7109375" style="1" customWidth="1"/>
    <col min="7191" max="7191" width="10" style="1" customWidth="1"/>
    <col min="7192" max="7192" width="0" style="1" hidden="1" customWidth="1"/>
    <col min="7193" max="7194" width="14.7109375" style="1" customWidth="1"/>
    <col min="7195" max="7195" width="12.85546875" style="1" customWidth="1"/>
    <col min="7196" max="7196" width="3.28515625" style="1" customWidth="1"/>
    <col min="7197" max="7197" width="30.28515625" style="1" customWidth="1"/>
    <col min="7198" max="7198" width="5" style="1" customWidth="1"/>
    <col min="7199" max="7199" width="0" style="1" hidden="1" customWidth="1"/>
    <col min="7200" max="7200" width="14.28515625" style="1" customWidth="1"/>
    <col min="7201" max="7201" width="5.7109375" style="1" customWidth="1"/>
    <col min="7202" max="7202" width="0" style="1" hidden="1" customWidth="1"/>
    <col min="7203" max="7203" width="17.28515625" style="1" customWidth="1"/>
    <col min="7204" max="7204" width="12.7109375" style="1" customWidth="1"/>
    <col min="7205" max="7205" width="0" style="1" hidden="1" customWidth="1"/>
    <col min="7206" max="7206" width="5.28515625" style="1" customWidth="1"/>
    <col min="7207" max="7207" width="0" style="1" hidden="1" customWidth="1"/>
    <col min="7208" max="7208" width="17" style="1" customWidth="1"/>
    <col min="7209" max="7209" width="6.28515625" style="1" customWidth="1"/>
    <col min="7210" max="7210" width="0" style="1" hidden="1" customWidth="1"/>
    <col min="7211" max="7211" width="14.28515625" style="1" customWidth="1"/>
    <col min="7212" max="7212" width="7.5703125" style="1" customWidth="1"/>
    <col min="7213" max="7213" width="0" style="1" hidden="1" customWidth="1"/>
    <col min="7214" max="7215" width="14.28515625" style="1" customWidth="1"/>
    <col min="7216" max="7216" width="20.85546875" style="1" customWidth="1"/>
    <col min="7217" max="7217" width="14.42578125" style="1" customWidth="1"/>
    <col min="7218" max="7218" width="15" style="1" customWidth="1"/>
    <col min="7219" max="7219" width="2.7109375" style="1" customWidth="1"/>
    <col min="7220" max="7220" width="11.7109375" style="1" customWidth="1"/>
    <col min="7221" max="7221" width="11.5703125" style="1" customWidth="1"/>
    <col min="7222" max="7222" width="2.28515625" style="1" customWidth="1"/>
    <col min="7223" max="7223" width="41" style="1" customWidth="1"/>
    <col min="7224" max="7224" width="14.28515625" style="1" customWidth="1"/>
    <col min="7225" max="7226" width="11.5703125" style="1" customWidth="1"/>
    <col min="7227" max="7227" width="21.85546875" style="1" customWidth="1"/>
    <col min="7228" max="7419" width="11.5703125" style="1"/>
    <col min="7420" max="7420" width="21.85546875" style="1" customWidth="1"/>
    <col min="7421" max="7421" width="13.85546875" style="1" customWidth="1"/>
    <col min="7422" max="7422" width="38.7109375" style="1" customWidth="1"/>
    <col min="7423" max="7423" width="3" style="1" bestFit="1" customWidth="1"/>
    <col min="7424" max="7424" width="32.28515625" style="1" customWidth="1"/>
    <col min="7425" max="7425" width="46.28515625" style="1" customWidth="1"/>
    <col min="7426" max="7426" width="19" style="1" customWidth="1"/>
    <col min="7427" max="7427" width="0" style="1" hidden="1" customWidth="1"/>
    <col min="7428" max="7428" width="17.7109375" style="1" customWidth="1"/>
    <col min="7429" max="7429" width="0" style="1" hidden="1" customWidth="1"/>
    <col min="7430" max="7430" width="22.28515625" style="1" customWidth="1"/>
    <col min="7431" max="7431" width="5.28515625" style="1" customWidth="1"/>
    <col min="7432" max="7432" width="36.28515625" style="1" customWidth="1"/>
    <col min="7433" max="7433" width="5.7109375" style="1" customWidth="1"/>
    <col min="7434" max="7434" width="0" style="1" hidden="1" customWidth="1"/>
    <col min="7435" max="7435" width="20.7109375" style="1" customWidth="1"/>
    <col min="7436" max="7436" width="4.85546875" style="1" customWidth="1"/>
    <col min="7437" max="7437" width="0" style="1" hidden="1" customWidth="1"/>
    <col min="7438" max="7438" width="24.7109375" style="1" customWidth="1"/>
    <col min="7439" max="7439" width="12.28515625" style="1" customWidth="1"/>
    <col min="7440" max="7440" width="0" style="1" hidden="1" customWidth="1"/>
    <col min="7441" max="7441" width="3.42578125" style="1" customWidth="1"/>
    <col min="7442" max="7442" width="0" style="1" hidden="1" customWidth="1"/>
    <col min="7443" max="7443" width="17.7109375" style="1" customWidth="1"/>
    <col min="7444" max="7444" width="3.42578125" style="1" customWidth="1"/>
    <col min="7445" max="7445" width="0" style="1" hidden="1" customWidth="1"/>
    <col min="7446" max="7446" width="23.7109375" style="1" customWidth="1"/>
    <col min="7447" max="7447" width="10" style="1" customWidth="1"/>
    <col min="7448" max="7448" width="0" style="1" hidden="1" customWidth="1"/>
    <col min="7449" max="7450" width="14.7109375" style="1" customWidth="1"/>
    <col min="7451" max="7451" width="12.85546875" style="1" customWidth="1"/>
    <col min="7452" max="7452" width="3.28515625" style="1" customWidth="1"/>
    <col min="7453" max="7453" width="30.28515625" style="1" customWidth="1"/>
    <col min="7454" max="7454" width="5" style="1" customWidth="1"/>
    <col min="7455" max="7455" width="0" style="1" hidden="1" customWidth="1"/>
    <col min="7456" max="7456" width="14.28515625" style="1" customWidth="1"/>
    <col min="7457" max="7457" width="5.7109375" style="1" customWidth="1"/>
    <col min="7458" max="7458" width="0" style="1" hidden="1" customWidth="1"/>
    <col min="7459" max="7459" width="17.28515625" style="1" customWidth="1"/>
    <col min="7460" max="7460" width="12.7109375" style="1" customWidth="1"/>
    <col min="7461" max="7461" width="0" style="1" hidden="1" customWidth="1"/>
    <col min="7462" max="7462" width="5.28515625" style="1" customWidth="1"/>
    <col min="7463" max="7463" width="0" style="1" hidden="1" customWidth="1"/>
    <col min="7464" max="7464" width="17" style="1" customWidth="1"/>
    <col min="7465" max="7465" width="6.28515625" style="1" customWidth="1"/>
    <col min="7466" max="7466" width="0" style="1" hidden="1" customWidth="1"/>
    <col min="7467" max="7467" width="14.28515625" style="1" customWidth="1"/>
    <col min="7468" max="7468" width="7.5703125" style="1" customWidth="1"/>
    <col min="7469" max="7469" width="0" style="1" hidden="1" customWidth="1"/>
    <col min="7470" max="7471" width="14.28515625" style="1" customWidth="1"/>
    <col min="7472" max="7472" width="20.85546875" style="1" customWidth="1"/>
    <col min="7473" max="7473" width="14.42578125" style="1" customWidth="1"/>
    <col min="7474" max="7474" width="15" style="1" customWidth="1"/>
    <col min="7475" max="7475" width="2.7109375" style="1" customWidth="1"/>
    <col min="7476" max="7476" width="11.7109375" style="1" customWidth="1"/>
    <col min="7477" max="7477" width="11.5703125" style="1" customWidth="1"/>
    <col min="7478" max="7478" width="2.28515625" style="1" customWidth="1"/>
    <col min="7479" max="7479" width="41" style="1" customWidth="1"/>
    <col min="7480" max="7480" width="14.28515625" style="1" customWidth="1"/>
    <col min="7481" max="7482" width="11.5703125" style="1" customWidth="1"/>
    <col min="7483" max="7483" width="21.85546875" style="1" customWidth="1"/>
    <col min="7484" max="7675" width="11.5703125" style="1"/>
    <col min="7676" max="7676" width="21.85546875" style="1" customWidth="1"/>
    <col min="7677" max="7677" width="13.85546875" style="1" customWidth="1"/>
    <col min="7678" max="7678" width="38.7109375" style="1" customWidth="1"/>
    <col min="7679" max="7679" width="3" style="1" bestFit="1" customWidth="1"/>
    <col min="7680" max="7680" width="32.28515625" style="1" customWidth="1"/>
    <col min="7681" max="7681" width="46.28515625" style="1" customWidth="1"/>
    <col min="7682" max="7682" width="19" style="1" customWidth="1"/>
    <col min="7683" max="7683" width="0" style="1" hidden="1" customWidth="1"/>
    <col min="7684" max="7684" width="17.7109375" style="1" customWidth="1"/>
    <col min="7685" max="7685" width="0" style="1" hidden="1" customWidth="1"/>
    <col min="7686" max="7686" width="22.28515625" style="1" customWidth="1"/>
    <col min="7687" max="7687" width="5.28515625" style="1" customWidth="1"/>
    <col min="7688" max="7688" width="36.28515625" style="1" customWidth="1"/>
    <col min="7689" max="7689" width="5.7109375" style="1" customWidth="1"/>
    <col min="7690" max="7690" width="0" style="1" hidden="1" customWidth="1"/>
    <col min="7691" max="7691" width="20.7109375" style="1" customWidth="1"/>
    <col min="7692" max="7692" width="4.85546875" style="1" customWidth="1"/>
    <col min="7693" max="7693" width="0" style="1" hidden="1" customWidth="1"/>
    <col min="7694" max="7694" width="24.7109375" style="1" customWidth="1"/>
    <col min="7695" max="7695" width="12.28515625" style="1" customWidth="1"/>
    <col min="7696" max="7696" width="0" style="1" hidden="1" customWidth="1"/>
    <col min="7697" max="7697" width="3.42578125" style="1" customWidth="1"/>
    <col min="7698" max="7698" width="0" style="1" hidden="1" customWidth="1"/>
    <col min="7699" max="7699" width="17.7109375" style="1" customWidth="1"/>
    <col min="7700" max="7700" width="3.42578125" style="1" customWidth="1"/>
    <col min="7701" max="7701" width="0" style="1" hidden="1" customWidth="1"/>
    <col min="7702" max="7702" width="23.7109375" style="1" customWidth="1"/>
    <col min="7703" max="7703" width="10" style="1" customWidth="1"/>
    <col min="7704" max="7704" width="0" style="1" hidden="1" customWidth="1"/>
    <col min="7705" max="7706" width="14.7109375" style="1" customWidth="1"/>
    <col min="7707" max="7707" width="12.85546875" style="1" customWidth="1"/>
    <col min="7708" max="7708" width="3.28515625" style="1" customWidth="1"/>
    <col min="7709" max="7709" width="30.28515625" style="1" customWidth="1"/>
    <col min="7710" max="7710" width="5" style="1" customWidth="1"/>
    <col min="7711" max="7711" width="0" style="1" hidden="1" customWidth="1"/>
    <col min="7712" max="7712" width="14.28515625" style="1" customWidth="1"/>
    <col min="7713" max="7713" width="5.7109375" style="1" customWidth="1"/>
    <col min="7714" max="7714" width="0" style="1" hidden="1" customWidth="1"/>
    <col min="7715" max="7715" width="17.28515625" style="1" customWidth="1"/>
    <col min="7716" max="7716" width="12.7109375" style="1" customWidth="1"/>
    <col min="7717" max="7717" width="0" style="1" hidden="1" customWidth="1"/>
    <col min="7718" max="7718" width="5.28515625" style="1" customWidth="1"/>
    <col min="7719" max="7719" width="0" style="1" hidden="1" customWidth="1"/>
    <col min="7720" max="7720" width="17" style="1" customWidth="1"/>
    <col min="7721" max="7721" width="6.28515625" style="1" customWidth="1"/>
    <col min="7722" max="7722" width="0" style="1" hidden="1" customWidth="1"/>
    <col min="7723" max="7723" width="14.28515625" style="1" customWidth="1"/>
    <col min="7724" max="7724" width="7.5703125" style="1" customWidth="1"/>
    <col min="7725" max="7725" width="0" style="1" hidden="1" customWidth="1"/>
    <col min="7726" max="7727" width="14.28515625" style="1" customWidth="1"/>
    <col min="7728" max="7728" width="20.85546875" style="1" customWidth="1"/>
    <col min="7729" max="7729" width="14.42578125" style="1" customWidth="1"/>
    <col min="7730" max="7730" width="15" style="1" customWidth="1"/>
    <col min="7731" max="7731" width="2.7109375" style="1" customWidth="1"/>
    <col min="7732" max="7732" width="11.7109375" style="1" customWidth="1"/>
    <col min="7733" max="7733" width="11.5703125" style="1" customWidth="1"/>
    <col min="7734" max="7734" width="2.28515625" style="1" customWidth="1"/>
    <col min="7735" max="7735" width="41" style="1" customWidth="1"/>
    <col min="7736" max="7736" width="14.28515625" style="1" customWidth="1"/>
    <col min="7737" max="7738" width="11.5703125" style="1" customWidth="1"/>
    <col min="7739" max="7739" width="21.85546875" style="1" customWidth="1"/>
    <col min="7740" max="7931" width="11.5703125" style="1"/>
    <col min="7932" max="7932" width="21.85546875" style="1" customWidth="1"/>
    <col min="7933" max="7933" width="13.85546875" style="1" customWidth="1"/>
    <col min="7934" max="7934" width="38.7109375" style="1" customWidth="1"/>
    <col min="7935" max="7935" width="3" style="1" bestFit="1" customWidth="1"/>
    <col min="7936" max="7936" width="32.28515625" style="1" customWidth="1"/>
    <col min="7937" max="7937" width="46.28515625" style="1" customWidth="1"/>
    <col min="7938" max="7938" width="19" style="1" customWidth="1"/>
    <col min="7939" max="7939" width="0" style="1" hidden="1" customWidth="1"/>
    <col min="7940" max="7940" width="17.7109375" style="1" customWidth="1"/>
    <col min="7941" max="7941" width="0" style="1" hidden="1" customWidth="1"/>
    <col min="7942" max="7942" width="22.28515625" style="1" customWidth="1"/>
    <col min="7943" max="7943" width="5.28515625" style="1" customWidth="1"/>
    <col min="7944" max="7944" width="36.28515625" style="1" customWidth="1"/>
    <col min="7945" max="7945" width="5.7109375" style="1" customWidth="1"/>
    <col min="7946" max="7946" width="0" style="1" hidden="1" customWidth="1"/>
    <col min="7947" max="7947" width="20.7109375" style="1" customWidth="1"/>
    <col min="7948" max="7948" width="4.85546875" style="1" customWidth="1"/>
    <col min="7949" max="7949" width="0" style="1" hidden="1" customWidth="1"/>
    <col min="7950" max="7950" width="24.7109375" style="1" customWidth="1"/>
    <col min="7951" max="7951" width="12.28515625" style="1" customWidth="1"/>
    <col min="7952" max="7952" width="0" style="1" hidden="1" customWidth="1"/>
    <col min="7953" max="7953" width="3.42578125" style="1" customWidth="1"/>
    <col min="7954" max="7954" width="0" style="1" hidden="1" customWidth="1"/>
    <col min="7955" max="7955" width="17.7109375" style="1" customWidth="1"/>
    <col min="7956" max="7956" width="3.42578125" style="1" customWidth="1"/>
    <col min="7957" max="7957" width="0" style="1" hidden="1" customWidth="1"/>
    <col min="7958" max="7958" width="23.7109375" style="1" customWidth="1"/>
    <col min="7959" max="7959" width="10" style="1" customWidth="1"/>
    <col min="7960" max="7960" width="0" style="1" hidden="1" customWidth="1"/>
    <col min="7961" max="7962" width="14.7109375" style="1" customWidth="1"/>
    <col min="7963" max="7963" width="12.85546875" style="1" customWidth="1"/>
    <col min="7964" max="7964" width="3.28515625" style="1" customWidth="1"/>
    <col min="7965" max="7965" width="30.28515625" style="1" customWidth="1"/>
    <col min="7966" max="7966" width="5" style="1" customWidth="1"/>
    <col min="7967" max="7967" width="0" style="1" hidden="1" customWidth="1"/>
    <col min="7968" max="7968" width="14.28515625" style="1" customWidth="1"/>
    <col min="7969" max="7969" width="5.7109375" style="1" customWidth="1"/>
    <col min="7970" max="7970" width="0" style="1" hidden="1" customWidth="1"/>
    <col min="7971" max="7971" width="17.28515625" style="1" customWidth="1"/>
    <col min="7972" max="7972" width="12.7109375" style="1" customWidth="1"/>
    <col min="7973" max="7973" width="0" style="1" hidden="1" customWidth="1"/>
    <col min="7974" max="7974" width="5.28515625" style="1" customWidth="1"/>
    <col min="7975" max="7975" width="0" style="1" hidden="1" customWidth="1"/>
    <col min="7976" max="7976" width="17" style="1" customWidth="1"/>
    <col min="7977" max="7977" width="6.28515625" style="1" customWidth="1"/>
    <col min="7978" max="7978" width="0" style="1" hidden="1" customWidth="1"/>
    <col min="7979" max="7979" width="14.28515625" style="1" customWidth="1"/>
    <col min="7980" max="7980" width="7.5703125" style="1" customWidth="1"/>
    <col min="7981" max="7981" width="0" style="1" hidden="1" customWidth="1"/>
    <col min="7982" max="7983" width="14.28515625" style="1" customWidth="1"/>
    <col min="7984" max="7984" width="20.85546875" style="1" customWidth="1"/>
    <col min="7985" max="7985" width="14.42578125" style="1" customWidth="1"/>
    <col min="7986" max="7986" width="15" style="1" customWidth="1"/>
    <col min="7987" max="7987" width="2.7109375" style="1" customWidth="1"/>
    <col min="7988" max="7988" width="11.7109375" style="1" customWidth="1"/>
    <col min="7989" max="7989" width="11.5703125" style="1" customWidth="1"/>
    <col min="7990" max="7990" width="2.28515625" style="1" customWidth="1"/>
    <col min="7991" max="7991" width="41" style="1" customWidth="1"/>
    <col min="7992" max="7992" width="14.28515625" style="1" customWidth="1"/>
    <col min="7993" max="7994" width="11.5703125" style="1" customWidth="1"/>
    <col min="7995" max="7995" width="21.85546875" style="1" customWidth="1"/>
    <col min="7996" max="8187" width="11.5703125" style="1"/>
    <col min="8188" max="8188" width="21.85546875" style="1" customWidth="1"/>
    <col min="8189" max="8189" width="13.85546875" style="1" customWidth="1"/>
    <col min="8190" max="8190" width="38.7109375" style="1" customWidth="1"/>
    <col min="8191" max="8191" width="3" style="1" bestFit="1" customWidth="1"/>
    <col min="8192" max="8192" width="32.28515625" style="1" customWidth="1"/>
    <col min="8193" max="8193" width="46.28515625" style="1" customWidth="1"/>
    <col min="8194" max="8194" width="19" style="1" customWidth="1"/>
    <col min="8195" max="8195" width="0" style="1" hidden="1" customWidth="1"/>
    <col min="8196" max="8196" width="17.7109375" style="1" customWidth="1"/>
    <col min="8197" max="8197" width="0" style="1" hidden="1" customWidth="1"/>
    <col min="8198" max="8198" width="22.28515625" style="1" customWidth="1"/>
    <col min="8199" max="8199" width="5.28515625" style="1" customWidth="1"/>
    <col min="8200" max="8200" width="36.28515625" style="1" customWidth="1"/>
    <col min="8201" max="8201" width="5.7109375" style="1" customWidth="1"/>
    <col min="8202" max="8202" width="0" style="1" hidden="1" customWidth="1"/>
    <col min="8203" max="8203" width="20.7109375" style="1" customWidth="1"/>
    <col min="8204" max="8204" width="4.85546875" style="1" customWidth="1"/>
    <col min="8205" max="8205" width="0" style="1" hidden="1" customWidth="1"/>
    <col min="8206" max="8206" width="24.7109375" style="1" customWidth="1"/>
    <col min="8207" max="8207" width="12.28515625" style="1" customWidth="1"/>
    <col min="8208" max="8208" width="0" style="1" hidden="1" customWidth="1"/>
    <col min="8209" max="8209" width="3.42578125" style="1" customWidth="1"/>
    <col min="8210" max="8210" width="0" style="1" hidden="1" customWidth="1"/>
    <col min="8211" max="8211" width="17.7109375" style="1" customWidth="1"/>
    <col min="8212" max="8212" width="3.42578125" style="1" customWidth="1"/>
    <col min="8213" max="8213" width="0" style="1" hidden="1" customWidth="1"/>
    <col min="8214" max="8214" width="23.7109375" style="1" customWidth="1"/>
    <col min="8215" max="8215" width="10" style="1" customWidth="1"/>
    <col min="8216" max="8216" width="0" style="1" hidden="1" customWidth="1"/>
    <col min="8217" max="8218" width="14.7109375" style="1" customWidth="1"/>
    <col min="8219" max="8219" width="12.85546875" style="1" customWidth="1"/>
    <col min="8220" max="8220" width="3.28515625" style="1" customWidth="1"/>
    <col min="8221" max="8221" width="30.28515625" style="1" customWidth="1"/>
    <col min="8222" max="8222" width="5" style="1" customWidth="1"/>
    <col min="8223" max="8223" width="0" style="1" hidden="1" customWidth="1"/>
    <col min="8224" max="8224" width="14.28515625" style="1" customWidth="1"/>
    <col min="8225" max="8225" width="5.7109375" style="1" customWidth="1"/>
    <col min="8226" max="8226" width="0" style="1" hidden="1" customWidth="1"/>
    <col min="8227" max="8227" width="17.28515625" style="1" customWidth="1"/>
    <col min="8228" max="8228" width="12.7109375" style="1" customWidth="1"/>
    <col min="8229" max="8229" width="0" style="1" hidden="1" customWidth="1"/>
    <col min="8230" max="8230" width="5.28515625" style="1" customWidth="1"/>
    <col min="8231" max="8231" width="0" style="1" hidden="1" customWidth="1"/>
    <col min="8232" max="8232" width="17" style="1" customWidth="1"/>
    <col min="8233" max="8233" width="6.28515625" style="1" customWidth="1"/>
    <col min="8234" max="8234" width="0" style="1" hidden="1" customWidth="1"/>
    <col min="8235" max="8235" width="14.28515625" style="1" customWidth="1"/>
    <col min="8236" max="8236" width="7.5703125" style="1" customWidth="1"/>
    <col min="8237" max="8237" width="0" style="1" hidden="1" customWidth="1"/>
    <col min="8238" max="8239" width="14.28515625" style="1" customWidth="1"/>
    <col min="8240" max="8240" width="20.85546875" style="1" customWidth="1"/>
    <col min="8241" max="8241" width="14.42578125" style="1" customWidth="1"/>
    <col min="8242" max="8242" width="15" style="1" customWidth="1"/>
    <col min="8243" max="8243" width="2.7109375" style="1" customWidth="1"/>
    <col min="8244" max="8244" width="11.7109375" style="1" customWidth="1"/>
    <col min="8245" max="8245" width="11.5703125" style="1" customWidth="1"/>
    <col min="8246" max="8246" width="2.28515625" style="1" customWidth="1"/>
    <col min="8247" max="8247" width="41" style="1" customWidth="1"/>
    <col min="8248" max="8248" width="14.28515625" style="1" customWidth="1"/>
    <col min="8249" max="8250" width="11.5703125" style="1" customWidth="1"/>
    <col min="8251" max="8251" width="21.85546875" style="1" customWidth="1"/>
    <col min="8252" max="8443" width="11.5703125" style="1"/>
    <col min="8444" max="8444" width="21.85546875" style="1" customWidth="1"/>
    <col min="8445" max="8445" width="13.85546875" style="1" customWidth="1"/>
    <col min="8446" max="8446" width="38.7109375" style="1" customWidth="1"/>
    <col min="8447" max="8447" width="3" style="1" bestFit="1" customWidth="1"/>
    <col min="8448" max="8448" width="32.28515625" style="1" customWidth="1"/>
    <col min="8449" max="8449" width="46.28515625" style="1" customWidth="1"/>
    <col min="8450" max="8450" width="19" style="1" customWidth="1"/>
    <col min="8451" max="8451" width="0" style="1" hidden="1" customWidth="1"/>
    <col min="8452" max="8452" width="17.7109375" style="1" customWidth="1"/>
    <col min="8453" max="8453" width="0" style="1" hidden="1" customWidth="1"/>
    <col min="8454" max="8454" width="22.28515625" style="1" customWidth="1"/>
    <col min="8455" max="8455" width="5.28515625" style="1" customWidth="1"/>
    <col min="8456" max="8456" width="36.28515625" style="1" customWidth="1"/>
    <col min="8457" max="8457" width="5.7109375" style="1" customWidth="1"/>
    <col min="8458" max="8458" width="0" style="1" hidden="1" customWidth="1"/>
    <col min="8459" max="8459" width="20.7109375" style="1" customWidth="1"/>
    <col min="8460" max="8460" width="4.85546875" style="1" customWidth="1"/>
    <col min="8461" max="8461" width="0" style="1" hidden="1" customWidth="1"/>
    <col min="8462" max="8462" width="24.7109375" style="1" customWidth="1"/>
    <col min="8463" max="8463" width="12.28515625" style="1" customWidth="1"/>
    <col min="8464" max="8464" width="0" style="1" hidden="1" customWidth="1"/>
    <col min="8465" max="8465" width="3.42578125" style="1" customWidth="1"/>
    <col min="8466" max="8466" width="0" style="1" hidden="1" customWidth="1"/>
    <col min="8467" max="8467" width="17.7109375" style="1" customWidth="1"/>
    <col min="8468" max="8468" width="3.42578125" style="1" customWidth="1"/>
    <col min="8469" max="8469" width="0" style="1" hidden="1" customWidth="1"/>
    <col min="8470" max="8470" width="23.7109375" style="1" customWidth="1"/>
    <col min="8471" max="8471" width="10" style="1" customWidth="1"/>
    <col min="8472" max="8472" width="0" style="1" hidden="1" customWidth="1"/>
    <col min="8473" max="8474" width="14.7109375" style="1" customWidth="1"/>
    <col min="8475" max="8475" width="12.85546875" style="1" customWidth="1"/>
    <col min="8476" max="8476" width="3.28515625" style="1" customWidth="1"/>
    <col min="8477" max="8477" width="30.28515625" style="1" customWidth="1"/>
    <col min="8478" max="8478" width="5" style="1" customWidth="1"/>
    <col min="8479" max="8479" width="0" style="1" hidden="1" customWidth="1"/>
    <col min="8480" max="8480" width="14.28515625" style="1" customWidth="1"/>
    <col min="8481" max="8481" width="5.7109375" style="1" customWidth="1"/>
    <col min="8482" max="8482" width="0" style="1" hidden="1" customWidth="1"/>
    <col min="8483" max="8483" width="17.28515625" style="1" customWidth="1"/>
    <col min="8484" max="8484" width="12.7109375" style="1" customWidth="1"/>
    <col min="8485" max="8485" width="0" style="1" hidden="1" customWidth="1"/>
    <col min="8486" max="8486" width="5.28515625" style="1" customWidth="1"/>
    <col min="8487" max="8487" width="0" style="1" hidden="1" customWidth="1"/>
    <col min="8488" max="8488" width="17" style="1" customWidth="1"/>
    <col min="8489" max="8489" width="6.28515625" style="1" customWidth="1"/>
    <col min="8490" max="8490" width="0" style="1" hidden="1" customWidth="1"/>
    <col min="8491" max="8491" width="14.28515625" style="1" customWidth="1"/>
    <col min="8492" max="8492" width="7.5703125" style="1" customWidth="1"/>
    <col min="8493" max="8493" width="0" style="1" hidden="1" customWidth="1"/>
    <col min="8494" max="8495" width="14.28515625" style="1" customWidth="1"/>
    <col min="8496" max="8496" width="20.85546875" style="1" customWidth="1"/>
    <col min="8497" max="8497" width="14.42578125" style="1" customWidth="1"/>
    <col min="8498" max="8498" width="15" style="1" customWidth="1"/>
    <col min="8499" max="8499" width="2.7109375" style="1" customWidth="1"/>
    <col min="8500" max="8500" width="11.7109375" style="1" customWidth="1"/>
    <col min="8501" max="8501" width="11.5703125" style="1" customWidth="1"/>
    <col min="8502" max="8502" width="2.28515625" style="1" customWidth="1"/>
    <col min="8503" max="8503" width="41" style="1" customWidth="1"/>
    <col min="8504" max="8504" width="14.28515625" style="1" customWidth="1"/>
    <col min="8505" max="8506" width="11.5703125" style="1" customWidth="1"/>
    <col min="8507" max="8507" width="21.85546875" style="1" customWidth="1"/>
    <col min="8508" max="8699" width="11.5703125" style="1"/>
    <col min="8700" max="8700" width="21.85546875" style="1" customWidth="1"/>
    <col min="8701" max="8701" width="13.85546875" style="1" customWidth="1"/>
    <col min="8702" max="8702" width="38.7109375" style="1" customWidth="1"/>
    <col min="8703" max="8703" width="3" style="1" bestFit="1" customWidth="1"/>
    <col min="8704" max="8704" width="32.28515625" style="1" customWidth="1"/>
    <col min="8705" max="8705" width="46.28515625" style="1" customWidth="1"/>
    <col min="8706" max="8706" width="19" style="1" customWidth="1"/>
    <col min="8707" max="8707" width="0" style="1" hidden="1" customWidth="1"/>
    <col min="8708" max="8708" width="17.7109375" style="1" customWidth="1"/>
    <col min="8709" max="8709" width="0" style="1" hidden="1" customWidth="1"/>
    <col min="8710" max="8710" width="22.28515625" style="1" customWidth="1"/>
    <col min="8711" max="8711" width="5.28515625" style="1" customWidth="1"/>
    <col min="8712" max="8712" width="36.28515625" style="1" customWidth="1"/>
    <col min="8713" max="8713" width="5.7109375" style="1" customWidth="1"/>
    <col min="8714" max="8714" width="0" style="1" hidden="1" customWidth="1"/>
    <col min="8715" max="8715" width="20.7109375" style="1" customWidth="1"/>
    <col min="8716" max="8716" width="4.85546875" style="1" customWidth="1"/>
    <col min="8717" max="8717" width="0" style="1" hidden="1" customWidth="1"/>
    <col min="8718" max="8718" width="24.7109375" style="1" customWidth="1"/>
    <col min="8719" max="8719" width="12.28515625" style="1" customWidth="1"/>
    <col min="8720" max="8720" width="0" style="1" hidden="1" customWidth="1"/>
    <col min="8721" max="8721" width="3.42578125" style="1" customWidth="1"/>
    <col min="8722" max="8722" width="0" style="1" hidden="1" customWidth="1"/>
    <col min="8723" max="8723" width="17.7109375" style="1" customWidth="1"/>
    <col min="8724" max="8724" width="3.42578125" style="1" customWidth="1"/>
    <col min="8725" max="8725" width="0" style="1" hidden="1" customWidth="1"/>
    <col min="8726" max="8726" width="23.7109375" style="1" customWidth="1"/>
    <col min="8727" max="8727" width="10" style="1" customWidth="1"/>
    <col min="8728" max="8728" width="0" style="1" hidden="1" customWidth="1"/>
    <col min="8729" max="8730" width="14.7109375" style="1" customWidth="1"/>
    <col min="8731" max="8731" width="12.85546875" style="1" customWidth="1"/>
    <col min="8732" max="8732" width="3.28515625" style="1" customWidth="1"/>
    <col min="8733" max="8733" width="30.28515625" style="1" customWidth="1"/>
    <col min="8734" max="8734" width="5" style="1" customWidth="1"/>
    <col min="8735" max="8735" width="0" style="1" hidden="1" customWidth="1"/>
    <col min="8736" max="8736" width="14.28515625" style="1" customWidth="1"/>
    <col min="8737" max="8737" width="5.7109375" style="1" customWidth="1"/>
    <col min="8738" max="8738" width="0" style="1" hidden="1" customWidth="1"/>
    <col min="8739" max="8739" width="17.28515625" style="1" customWidth="1"/>
    <col min="8740" max="8740" width="12.7109375" style="1" customWidth="1"/>
    <col min="8741" max="8741" width="0" style="1" hidden="1" customWidth="1"/>
    <col min="8742" max="8742" width="5.28515625" style="1" customWidth="1"/>
    <col min="8743" max="8743" width="0" style="1" hidden="1" customWidth="1"/>
    <col min="8744" max="8744" width="17" style="1" customWidth="1"/>
    <col min="8745" max="8745" width="6.28515625" style="1" customWidth="1"/>
    <col min="8746" max="8746" width="0" style="1" hidden="1" customWidth="1"/>
    <col min="8747" max="8747" width="14.28515625" style="1" customWidth="1"/>
    <col min="8748" max="8748" width="7.5703125" style="1" customWidth="1"/>
    <col min="8749" max="8749" width="0" style="1" hidden="1" customWidth="1"/>
    <col min="8750" max="8751" width="14.28515625" style="1" customWidth="1"/>
    <col min="8752" max="8752" width="20.85546875" style="1" customWidth="1"/>
    <col min="8753" max="8753" width="14.42578125" style="1" customWidth="1"/>
    <col min="8754" max="8754" width="15" style="1" customWidth="1"/>
    <col min="8755" max="8755" width="2.7109375" style="1" customWidth="1"/>
    <col min="8756" max="8756" width="11.7109375" style="1" customWidth="1"/>
    <col min="8757" max="8757" width="11.5703125" style="1" customWidth="1"/>
    <col min="8758" max="8758" width="2.28515625" style="1" customWidth="1"/>
    <col min="8759" max="8759" width="41" style="1" customWidth="1"/>
    <col min="8760" max="8760" width="14.28515625" style="1" customWidth="1"/>
    <col min="8761" max="8762" width="11.5703125" style="1" customWidth="1"/>
    <col min="8763" max="8763" width="21.85546875" style="1" customWidth="1"/>
    <col min="8764" max="8955" width="11.5703125" style="1"/>
    <col min="8956" max="8956" width="21.85546875" style="1" customWidth="1"/>
    <col min="8957" max="8957" width="13.85546875" style="1" customWidth="1"/>
    <col min="8958" max="8958" width="38.7109375" style="1" customWidth="1"/>
    <col min="8959" max="8959" width="3" style="1" bestFit="1" customWidth="1"/>
    <col min="8960" max="8960" width="32.28515625" style="1" customWidth="1"/>
    <col min="8961" max="8961" width="46.28515625" style="1" customWidth="1"/>
    <col min="8962" max="8962" width="19" style="1" customWidth="1"/>
    <col min="8963" max="8963" width="0" style="1" hidden="1" customWidth="1"/>
    <col min="8964" max="8964" width="17.7109375" style="1" customWidth="1"/>
    <col min="8965" max="8965" width="0" style="1" hidden="1" customWidth="1"/>
    <col min="8966" max="8966" width="22.28515625" style="1" customWidth="1"/>
    <col min="8967" max="8967" width="5.28515625" style="1" customWidth="1"/>
    <col min="8968" max="8968" width="36.28515625" style="1" customWidth="1"/>
    <col min="8969" max="8969" width="5.7109375" style="1" customWidth="1"/>
    <col min="8970" max="8970" width="0" style="1" hidden="1" customWidth="1"/>
    <col min="8971" max="8971" width="20.7109375" style="1" customWidth="1"/>
    <col min="8972" max="8972" width="4.85546875" style="1" customWidth="1"/>
    <col min="8973" max="8973" width="0" style="1" hidden="1" customWidth="1"/>
    <col min="8974" max="8974" width="24.7109375" style="1" customWidth="1"/>
    <col min="8975" max="8975" width="12.28515625" style="1" customWidth="1"/>
    <col min="8976" max="8976" width="0" style="1" hidden="1" customWidth="1"/>
    <col min="8977" max="8977" width="3.42578125" style="1" customWidth="1"/>
    <col min="8978" max="8978" width="0" style="1" hidden="1" customWidth="1"/>
    <col min="8979" max="8979" width="17.7109375" style="1" customWidth="1"/>
    <col min="8980" max="8980" width="3.42578125" style="1" customWidth="1"/>
    <col min="8981" max="8981" width="0" style="1" hidden="1" customWidth="1"/>
    <col min="8982" max="8982" width="23.7109375" style="1" customWidth="1"/>
    <col min="8983" max="8983" width="10" style="1" customWidth="1"/>
    <col min="8984" max="8984" width="0" style="1" hidden="1" customWidth="1"/>
    <col min="8985" max="8986" width="14.7109375" style="1" customWidth="1"/>
    <col min="8987" max="8987" width="12.85546875" style="1" customWidth="1"/>
    <col min="8988" max="8988" width="3.28515625" style="1" customWidth="1"/>
    <col min="8989" max="8989" width="30.28515625" style="1" customWidth="1"/>
    <col min="8990" max="8990" width="5" style="1" customWidth="1"/>
    <col min="8991" max="8991" width="0" style="1" hidden="1" customWidth="1"/>
    <col min="8992" max="8992" width="14.28515625" style="1" customWidth="1"/>
    <col min="8993" max="8993" width="5.7109375" style="1" customWidth="1"/>
    <col min="8994" max="8994" width="0" style="1" hidden="1" customWidth="1"/>
    <col min="8995" max="8995" width="17.28515625" style="1" customWidth="1"/>
    <col min="8996" max="8996" width="12.7109375" style="1" customWidth="1"/>
    <col min="8997" max="8997" width="0" style="1" hidden="1" customWidth="1"/>
    <col min="8998" max="8998" width="5.28515625" style="1" customWidth="1"/>
    <col min="8999" max="8999" width="0" style="1" hidden="1" customWidth="1"/>
    <col min="9000" max="9000" width="17" style="1" customWidth="1"/>
    <col min="9001" max="9001" width="6.28515625" style="1" customWidth="1"/>
    <col min="9002" max="9002" width="0" style="1" hidden="1" customWidth="1"/>
    <col min="9003" max="9003" width="14.28515625" style="1" customWidth="1"/>
    <col min="9004" max="9004" width="7.5703125" style="1" customWidth="1"/>
    <col min="9005" max="9005" width="0" style="1" hidden="1" customWidth="1"/>
    <col min="9006" max="9007" width="14.28515625" style="1" customWidth="1"/>
    <col min="9008" max="9008" width="20.85546875" style="1" customWidth="1"/>
    <col min="9009" max="9009" width="14.42578125" style="1" customWidth="1"/>
    <col min="9010" max="9010" width="15" style="1" customWidth="1"/>
    <col min="9011" max="9011" width="2.7109375" style="1" customWidth="1"/>
    <col min="9012" max="9012" width="11.7109375" style="1" customWidth="1"/>
    <col min="9013" max="9013" width="11.5703125" style="1" customWidth="1"/>
    <col min="9014" max="9014" width="2.28515625" style="1" customWidth="1"/>
    <col min="9015" max="9015" width="41" style="1" customWidth="1"/>
    <col min="9016" max="9016" width="14.28515625" style="1" customWidth="1"/>
    <col min="9017" max="9018" width="11.5703125" style="1" customWidth="1"/>
    <col min="9019" max="9019" width="21.85546875" style="1" customWidth="1"/>
    <col min="9020" max="9211" width="11.5703125" style="1"/>
    <col min="9212" max="9212" width="21.85546875" style="1" customWidth="1"/>
    <col min="9213" max="9213" width="13.85546875" style="1" customWidth="1"/>
    <col min="9214" max="9214" width="38.7109375" style="1" customWidth="1"/>
    <col min="9215" max="9215" width="3" style="1" bestFit="1" customWidth="1"/>
    <col min="9216" max="9216" width="32.28515625" style="1" customWidth="1"/>
    <col min="9217" max="9217" width="46.28515625" style="1" customWidth="1"/>
    <col min="9218" max="9218" width="19" style="1" customWidth="1"/>
    <col min="9219" max="9219" width="0" style="1" hidden="1" customWidth="1"/>
    <col min="9220" max="9220" width="17.7109375" style="1" customWidth="1"/>
    <col min="9221" max="9221" width="0" style="1" hidden="1" customWidth="1"/>
    <col min="9222" max="9222" width="22.28515625" style="1" customWidth="1"/>
    <col min="9223" max="9223" width="5.28515625" style="1" customWidth="1"/>
    <col min="9224" max="9224" width="36.28515625" style="1" customWidth="1"/>
    <col min="9225" max="9225" width="5.7109375" style="1" customWidth="1"/>
    <col min="9226" max="9226" width="0" style="1" hidden="1" customWidth="1"/>
    <col min="9227" max="9227" width="20.7109375" style="1" customWidth="1"/>
    <col min="9228" max="9228" width="4.85546875" style="1" customWidth="1"/>
    <col min="9229" max="9229" width="0" style="1" hidden="1" customWidth="1"/>
    <col min="9230" max="9230" width="24.7109375" style="1" customWidth="1"/>
    <col min="9231" max="9231" width="12.28515625" style="1" customWidth="1"/>
    <col min="9232" max="9232" width="0" style="1" hidden="1" customWidth="1"/>
    <col min="9233" max="9233" width="3.42578125" style="1" customWidth="1"/>
    <col min="9234" max="9234" width="0" style="1" hidden="1" customWidth="1"/>
    <col min="9235" max="9235" width="17.7109375" style="1" customWidth="1"/>
    <col min="9236" max="9236" width="3.42578125" style="1" customWidth="1"/>
    <col min="9237" max="9237" width="0" style="1" hidden="1" customWidth="1"/>
    <col min="9238" max="9238" width="23.7109375" style="1" customWidth="1"/>
    <col min="9239" max="9239" width="10" style="1" customWidth="1"/>
    <col min="9240" max="9240" width="0" style="1" hidden="1" customWidth="1"/>
    <col min="9241" max="9242" width="14.7109375" style="1" customWidth="1"/>
    <col min="9243" max="9243" width="12.85546875" style="1" customWidth="1"/>
    <col min="9244" max="9244" width="3.28515625" style="1" customWidth="1"/>
    <col min="9245" max="9245" width="30.28515625" style="1" customWidth="1"/>
    <col min="9246" max="9246" width="5" style="1" customWidth="1"/>
    <col min="9247" max="9247" width="0" style="1" hidden="1" customWidth="1"/>
    <col min="9248" max="9248" width="14.28515625" style="1" customWidth="1"/>
    <col min="9249" max="9249" width="5.7109375" style="1" customWidth="1"/>
    <col min="9250" max="9250" width="0" style="1" hidden="1" customWidth="1"/>
    <col min="9251" max="9251" width="17.28515625" style="1" customWidth="1"/>
    <col min="9252" max="9252" width="12.7109375" style="1" customWidth="1"/>
    <col min="9253" max="9253" width="0" style="1" hidden="1" customWidth="1"/>
    <col min="9254" max="9254" width="5.28515625" style="1" customWidth="1"/>
    <col min="9255" max="9255" width="0" style="1" hidden="1" customWidth="1"/>
    <col min="9256" max="9256" width="17" style="1" customWidth="1"/>
    <col min="9257" max="9257" width="6.28515625" style="1" customWidth="1"/>
    <col min="9258" max="9258" width="0" style="1" hidden="1" customWidth="1"/>
    <col min="9259" max="9259" width="14.28515625" style="1" customWidth="1"/>
    <col min="9260" max="9260" width="7.5703125" style="1" customWidth="1"/>
    <col min="9261" max="9261" width="0" style="1" hidden="1" customWidth="1"/>
    <col min="9262" max="9263" width="14.28515625" style="1" customWidth="1"/>
    <col min="9264" max="9264" width="20.85546875" style="1" customWidth="1"/>
    <col min="9265" max="9265" width="14.42578125" style="1" customWidth="1"/>
    <col min="9266" max="9266" width="15" style="1" customWidth="1"/>
    <col min="9267" max="9267" width="2.7109375" style="1" customWidth="1"/>
    <col min="9268" max="9268" width="11.7109375" style="1" customWidth="1"/>
    <col min="9269" max="9269" width="11.5703125" style="1" customWidth="1"/>
    <col min="9270" max="9270" width="2.28515625" style="1" customWidth="1"/>
    <col min="9271" max="9271" width="41" style="1" customWidth="1"/>
    <col min="9272" max="9272" width="14.28515625" style="1" customWidth="1"/>
    <col min="9273" max="9274" width="11.5703125" style="1" customWidth="1"/>
    <col min="9275" max="9275" width="21.85546875" style="1" customWidth="1"/>
    <col min="9276" max="9467" width="11.5703125" style="1"/>
    <col min="9468" max="9468" width="21.85546875" style="1" customWidth="1"/>
    <col min="9469" max="9469" width="13.85546875" style="1" customWidth="1"/>
    <col min="9470" max="9470" width="38.7109375" style="1" customWidth="1"/>
    <col min="9471" max="9471" width="3" style="1" bestFit="1" customWidth="1"/>
    <col min="9472" max="9472" width="32.28515625" style="1" customWidth="1"/>
    <col min="9473" max="9473" width="46.28515625" style="1" customWidth="1"/>
    <col min="9474" max="9474" width="19" style="1" customWidth="1"/>
    <col min="9475" max="9475" width="0" style="1" hidden="1" customWidth="1"/>
    <col min="9476" max="9476" width="17.7109375" style="1" customWidth="1"/>
    <col min="9477" max="9477" width="0" style="1" hidden="1" customWidth="1"/>
    <col min="9478" max="9478" width="22.28515625" style="1" customWidth="1"/>
    <col min="9479" max="9479" width="5.28515625" style="1" customWidth="1"/>
    <col min="9480" max="9480" width="36.28515625" style="1" customWidth="1"/>
    <col min="9481" max="9481" width="5.7109375" style="1" customWidth="1"/>
    <col min="9482" max="9482" width="0" style="1" hidden="1" customWidth="1"/>
    <col min="9483" max="9483" width="20.7109375" style="1" customWidth="1"/>
    <col min="9484" max="9484" width="4.85546875" style="1" customWidth="1"/>
    <col min="9485" max="9485" width="0" style="1" hidden="1" customWidth="1"/>
    <col min="9486" max="9486" width="24.7109375" style="1" customWidth="1"/>
    <col min="9487" max="9487" width="12.28515625" style="1" customWidth="1"/>
    <col min="9488" max="9488" width="0" style="1" hidden="1" customWidth="1"/>
    <col min="9489" max="9489" width="3.42578125" style="1" customWidth="1"/>
    <col min="9490" max="9490" width="0" style="1" hidden="1" customWidth="1"/>
    <col min="9491" max="9491" width="17.7109375" style="1" customWidth="1"/>
    <col min="9492" max="9492" width="3.42578125" style="1" customWidth="1"/>
    <col min="9493" max="9493" width="0" style="1" hidden="1" customWidth="1"/>
    <col min="9494" max="9494" width="23.7109375" style="1" customWidth="1"/>
    <col min="9495" max="9495" width="10" style="1" customWidth="1"/>
    <col min="9496" max="9496" width="0" style="1" hidden="1" customWidth="1"/>
    <col min="9497" max="9498" width="14.7109375" style="1" customWidth="1"/>
    <col min="9499" max="9499" width="12.85546875" style="1" customWidth="1"/>
    <col min="9500" max="9500" width="3.28515625" style="1" customWidth="1"/>
    <col min="9501" max="9501" width="30.28515625" style="1" customWidth="1"/>
    <col min="9502" max="9502" width="5" style="1" customWidth="1"/>
    <col min="9503" max="9503" width="0" style="1" hidden="1" customWidth="1"/>
    <col min="9504" max="9504" width="14.28515625" style="1" customWidth="1"/>
    <col min="9505" max="9505" width="5.7109375" style="1" customWidth="1"/>
    <col min="9506" max="9506" width="0" style="1" hidden="1" customWidth="1"/>
    <col min="9507" max="9507" width="17.28515625" style="1" customWidth="1"/>
    <col min="9508" max="9508" width="12.7109375" style="1" customWidth="1"/>
    <col min="9509" max="9509" width="0" style="1" hidden="1" customWidth="1"/>
    <col min="9510" max="9510" width="5.28515625" style="1" customWidth="1"/>
    <col min="9511" max="9511" width="0" style="1" hidden="1" customWidth="1"/>
    <col min="9512" max="9512" width="17" style="1" customWidth="1"/>
    <col min="9513" max="9513" width="6.28515625" style="1" customWidth="1"/>
    <col min="9514" max="9514" width="0" style="1" hidden="1" customWidth="1"/>
    <col min="9515" max="9515" width="14.28515625" style="1" customWidth="1"/>
    <col min="9516" max="9516" width="7.5703125" style="1" customWidth="1"/>
    <col min="9517" max="9517" width="0" style="1" hidden="1" customWidth="1"/>
    <col min="9518" max="9519" width="14.28515625" style="1" customWidth="1"/>
    <col min="9520" max="9520" width="20.85546875" style="1" customWidth="1"/>
    <col min="9521" max="9521" width="14.42578125" style="1" customWidth="1"/>
    <col min="9522" max="9522" width="15" style="1" customWidth="1"/>
    <col min="9523" max="9523" width="2.7109375" style="1" customWidth="1"/>
    <col min="9524" max="9524" width="11.7109375" style="1" customWidth="1"/>
    <col min="9525" max="9525" width="11.5703125" style="1" customWidth="1"/>
    <col min="9526" max="9526" width="2.28515625" style="1" customWidth="1"/>
    <col min="9527" max="9527" width="41" style="1" customWidth="1"/>
    <col min="9528" max="9528" width="14.28515625" style="1" customWidth="1"/>
    <col min="9529" max="9530" width="11.5703125" style="1" customWidth="1"/>
    <col min="9531" max="9531" width="21.85546875" style="1" customWidth="1"/>
    <col min="9532" max="9723" width="11.5703125" style="1"/>
    <col min="9724" max="9724" width="21.85546875" style="1" customWidth="1"/>
    <col min="9725" max="9725" width="13.85546875" style="1" customWidth="1"/>
    <col min="9726" max="9726" width="38.7109375" style="1" customWidth="1"/>
    <col min="9727" max="9727" width="3" style="1" bestFit="1" customWidth="1"/>
    <col min="9728" max="9728" width="32.28515625" style="1" customWidth="1"/>
    <col min="9729" max="9729" width="46.28515625" style="1" customWidth="1"/>
    <col min="9730" max="9730" width="19" style="1" customWidth="1"/>
    <col min="9731" max="9731" width="0" style="1" hidden="1" customWidth="1"/>
    <col min="9732" max="9732" width="17.7109375" style="1" customWidth="1"/>
    <col min="9733" max="9733" width="0" style="1" hidden="1" customWidth="1"/>
    <col min="9734" max="9734" width="22.28515625" style="1" customWidth="1"/>
    <col min="9735" max="9735" width="5.28515625" style="1" customWidth="1"/>
    <col min="9736" max="9736" width="36.28515625" style="1" customWidth="1"/>
    <col min="9737" max="9737" width="5.7109375" style="1" customWidth="1"/>
    <col min="9738" max="9738" width="0" style="1" hidden="1" customWidth="1"/>
    <col min="9739" max="9739" width="20.7109375" style="1" customWidth="1"/>
    <col min="9740" max="9740" width="4.85546875" style="1" customWidth="1"/>
    <col min="9741" max="9741" width="0" style="1" hidden="1" customWidth="1"/>
    <col min="9742" max="9742" width="24.7109375" style="1" customWidth="1"/>
    <col min="9743" max="9743" width="12.28515625" style="1" customWidth="1"/>
    <col min="9744" max="9744" width="0" style="1" hidden="1" customWidth="1"/>
    <col min="9745" max="9745" width="3.42578125" style="1" customWidth="1"/>
    <col min="9746" max="9746" width="0" style="1" hidden="1" customWidth="1"/>
    <col min="9747" max="9747" width="17.7109375" style="1" customWidth="1"/>
    <col min="9748" max="9748" width="3.42578125" style="1" customWidth="1"/>
    <col min="9749" max="9749" width="0" style="1" hidden="1" customWidth="1"/>
    <col min="9750" max="9750" width="23.7109375" style="1" customWidth="1"/>
    <col min="9751" max="9751" width="10" style="1" customWidth="1"/>
    <col min="9752" max="9752" width="0" style="1" hidden="1" customWidth="1"/>
    <col min="9753" max="9754" width="14.7109375" style="1" customWidth="1"/>
    <col min="9755" max="9755" width="12.85546875" style="1" customWidth="1"/>
    <col min="9756" max="9756" width="3.28515625" style="1" customWidth="1"/>
    <col min="9757" max="9757" width="30.28515625" style="1" customWidth="1"/>
    <col min="9758" max="9758" width="5" style="1" customWidth="1"/>
    <col min="9759" max="9759" width="0" style="1" hidden="1" customWidth="1"/>
    <col min="9760" max="9760" width="14.28515625" style="1" customWidth="1"/>
    <col min="9761" max="9761" width="5.7109375" style="1" customWidth="1"/>
    <col min="9762" max="9762" width="0" style="1" hidden="1" customWidth="1"/>
    <col min="9763" max="9763" width="17.28515625" style="1" customWidth="1"/>
    <col min="9764" max="9764" width="12.7109375" style="1" customWidth="1"/>
    <col min="9765" max="9765" width="0" style="1" hidden="1" customWidth="1"/>
    <col min="9766" max="9766" width="5.28515625" style="1" customWidth="1"/>
    <col min="9767" max="9767" width="0" style="1" hidden="1" customWidth="1"/>
    <col min="9768" max="9768" width="17" style="1" customWidth="1"/>
    <col min="9769" max="9769" width="6.28515625" style="1" customWidth="1"/>
    <col min="9770" max="9770" width="0" style="1" hidden="1" customWidth="1"/>
    <col min="9771" max="9771" width="14.28515625" style="1" customWidth="1"/>
    <col min="9772" max="9772" width="7.5703125" style="1" customWidth="1"/>
    <col min="9773" max="9773" width="0" style="1" hidden="1" customWidth="1"/>
    <col min="9774" max="9775" width="14.28515625" style="1" customWidth="1"/>
    <col min="9776" max="9776" width="20.85546875" style="1" customWidth="1"/>
    <col min="9777" max="9777" width="14.42578125" style="1" customWidth="1"/>
    <col min="9778" max="9778" width="15" style="1" customWidth="1"/>
    <col min="9779" max="9779" width="2.7109375" style="1" customWidth="1"/>
    <col min="9780" max="9780" width="11.7109375" style="1" customWidth="1"/>
    <col min="9781" max="9781" width="11.5703125" style="1" customWidth="1"/>
    <col min="9782" max="9782" width="2.28515625" style="1" customWidth="1"/>
    <col min="9783" max="9783" width="41" style="1" customWidth="1"/>
    <col min="9784" max="9784" width="14.28515625" style="1" customWidth="1"/>
    <col min="9785" max="9786" width="11.5703125" style="1" customWidth="1"/>
    <col min="9787" max="9787" width="21.85546875" style="1" customWidth="1"/>
    <col min="9788" max="9979" width="11.5703125" style="1"/>
    <col min="9980" max="9980" width="21.85546875" style="1" customWidth="1"/>
    <col min="9981" max="9981" width="13.85546875" style="1" customWidth="1"/>
    <col min="9982" max="9982" width="38.7109375" style="1" customWidth="1"/>
    <col min="9983" max="9983" width="3" style="1" bestFit="1" customWidth="1"/>
    <col min="9984" max="9984" width="32.28515625" style="1" customWidth="1"/>
    <col min="9985" max="9985" width="46.28515625" style="1" customWidth="1"/>
    <col min="9986" max="9986" width="19" style="1" customWidth="1"/>
    <col min="9987" max="9987" width="0" style="1" hidden="1" customWidth="1"/>
    <col min="9988" max="9988" width="17.7109375" style="1" customWidth="1"/>
    <col min="9989" max="9989" width="0" style="1" hidden="1" customWidth="1"/>
    <col min="9990" max="9990" width="22.28515625" style="1" customWidth="1"/>
    <col min="9991" max="9991" width="5.28515625" style="1" customWidth="1"/>
    <col min="9992" max="9992" width="36.28515625" style="1" customWidth="1"/>
    <col min="9993" max="9993" width="5.7109375" style="1" customWidth="1"/>
    <col min="9994" max="9994" width="0" style="1" hidden="1" customWidth="1"/>
    <col min="9995" max="9995" width="20.7109375" style="1" customWidth="1"/>
    <col min="9996" max="9996" width="4.85546875" style="1" customWidth="1"/>
    <col min="9997" max="9997" width="0" style="1" hidden="1" customWidth="1"/>
    <col min="9998" max="9998" width="24.7109375" style="1" customWidth="1"/>
    <col min="9999" max="9999" width="12.28515625" style="1" customWidth="1"/>
    <col min="10000" max="10000" width="0" style="1" hidden="1" customWidth="1"/>
    <col min="10001" max="10001" width="3.42578125" style="1" customWidth="1"/>
    <col min="10002" max="10002" width="0" style="1" hidden="1" customWidth="1"/>
    <col min="10003" max="10003" width="17.7109375" style="1" customWidth="1"/>
    <col min="10004" max="10004" width="3.42578125" style="1" customWidth="1"/>
    <col min="10005" max="10005" width="0" style="1" hidden="1" customWidth="1"/>
    <col min="10006" max="10006" width="23.7109375" style="1" customWidth="1"/>
    <col min="10007" max="10007" width="10" style="1" customWidth="1"/>
    <col min="10008" max="10008" width="0" style="1" hidden="1" customWidth="1"/>
    <col min="10009" max="10010" width="14.7109375" style="1" customWidth="1"/>
    <col min="10011" max="10011" width="12.85546875" style="1" customWidth="1"/>
    <col min="10012" max="10012" width="3.28515625" style="1" customWidth="1"/>
    <col min="10013" max="10013" width="30.28515625" style="1" customWidth="1"/>
    <col min="10014" max="10014" width="5" style="1" customWidth="1"/>
    <col min="10015" max="10015" width="0" style="1" hidden="1" customWidth="1"/>
    <col min="10016" max="10016" width="14.28515625" style="1" customWidth="1"/>
    <col min="10017" max="10017" width="5.7109375" style="1" customWidth="1"/>
    <col min="10018" max="10018" width="0" style="1" hidden="1" customWidth="1"/>
    <col min="10019" max="10019" width="17.28515625" style="1" customWidth="1"/>
    <col min="10020" max="10020" width="12.7109375" style="1" customWidth="1"/>
    <col min="10021" max="10021" width="0" style="1" hidden="1" customWidth="1"/>
    <col min="10022" max="10022" width="5.28515625" style="1" customWidth="1"/>
    <col min="10023" max="10023" width="0" style="1" hidden="1" customWidth="1"/>
    <col min="10024" max="10024" width="17" style="1" customWidth="1"/>
    <col min="10025" max="10025" width="6.28515625" style="1" customWidth="1"/>
    <col min="10026" max="10026" width="0" style="1" hidden="1" customWidth="1"/>
    <col min="10027" max="10027" width="14.28515625" style="1" customWidth="1"/>
    <col min="10028" max="10028" width="7.5703125" style="1" customWidth="1"/>
    <col min="10029" max="10029" width="0" style="1" hidden="1" customWidth="1"/>
    <col min="10030" max="10031" width="14.28515625" style="1" customWidth="1"/>
    <col min="10032" max="10032" width="20.85546875" style="1" customWidth="1"/>
    <col min="10033" max="10033" width="14.42578125" style="1" customWidth="1"/>
    <col min="10034" max="10034" width="15" style="1" customWidth="1"/>
    <col min="10035" max="10035" width="2.7109375" style="1" customWidth="1"/>
    <col min="10036" max="10036" width="11.7109375" style="1" customWidth="1"/>
    <col min="10037" max="10037" width="11.5703125" style="1" customWidth="1"/>
    <col min="10038" max="10038" width="2.28515625" style="1" customWidth="1"/>
    <col min="10039" max="10039" width="41" style="1" customWidth="1"/>
    <col min="10040" max="10040" width="14.28515625" style="1" customWidth="1"/>
    <col min="10041" max="10042" width="11.5703125" style="1" customWidth="1"/>
    <col min="10043" max="10043" width="21.85546875" style="1" customWidth="1"/>
    <col min="10044" max="10235" width="11.5703125" style="1"/>
    <col min="10236" max="10236" width="21.85546875" style="1" customWidth="1"/>
    <col min="10237" max="10237" width="13.85546875" style="1" customWidth="1"/>
    <col min="10238" max="10238" width="38.7109375" style="1" customWidth="1"/>
    <col min="10239" max="10239" width="3" style="1" bestFit="1" customWidth="1"/>
    <col min="10240" max="10240" width="32.28515625" style="1" customWidth="1"/>
    <col min="10241" max="10241" width="46.28515625" style="1" customWidth="1"/>
    <col min="10242" max="10242" width="19" style="1" customWidth="1"/>
    <col min="10243" max="10243" width="0" style="1" hidden="1" customWidth="1"/>
    <col min="10244" max="10244" width="17.7109375" style="1" customWidth="1"/>
    <col min="10245" max="10245" width="0" style="1" hidden="1" customWidth="1"/>
    <col min="10246" max="10246" width="22.28515625" style="1" customWidth="1"/>
    <col min="10247" max="10247" width="5.28515625" style="1" customWidth="1"/>
    <col min="10248" max="10248" width="36.28515625" style="1" customWidth="1"/>
    <col min="10249" max="10249" width="5.7109375" style="1" customWidth="1"/>
    <col min="10250" max="10250" width="0" style="1" hidden="1" customWidth="1"/>
    <col min="10251" max="10251" width="20.7109375" style="1" customWidth="1"/>
    <col min="10252" max="10252" width="4.85546875" style="1" customWidth="1"/>
    <col min="10253" max="10253" width="0" style="1" hidden="1" customWidth="1"/>
    <col min="10254" max="10254" width="24.7109375" style="1" customWidth="1"/>
    <col min="10255" max="10255" width="12.28515625" style="1" customWidth="1"/>
    <col min="10256" max="10256" width="0" style="1" hidden="1" customWidth="1"/>
    <col min="10257" max="10257" width="3.42578125" style="1" customWidth="1"/>
    <col min="10258" max="10258" width="0" style="1" hidden="1" customWidth="1"/>
    <col min="10259" max="10259" width="17.7109375" style="1" customWidth="1"/>
    <col min="10260" max="10260" width="3.42578125" style="1" customWidth="1"/>
    <col min="10261" max="10261" width="0" style="1" hidden="1" customWidth="1"/>
    <col min="10262" max="10262" width="23.7109375" style="1" customWidth="1"/>
    <col min="10263" max="10263" width="10" style="1" customWidth="1"/>
    <col min="10264" max="10264" width="0" style="1" hidden="1" customWidth="1"/>
    <col min="10265" max="10266" width="14.7109375" style="1" customWidth="1"/>
    <col min="10267" max="10267" width="12.85546875" style="1" customWidth="1"/>
    <col min="10268" max="10268" width="3.28515625" style="1" customWidth="1"/>
    <col min="10269" max="10269" width="30.28515625" style="1" customWidth="1"/>
    <col min="10270" max="10270" width="5" style="1" customWidth="1"/>
    <col min="10271" max="10271" width="0" style="1" hidden="1" customWidth="1"/>
    <col min="10272" max="10272" width="14.28515625" style="1" customWidth="1"/>
    <col min="10273" max="10273" width="5.7109375" style="1" customWidth="1"/>
    <col min="10274" max="10274" width="0" style="1" hidden="1" customWidth="1"/>
    <col min="10275" max="10275" width="17.28515625" style="1" customWidth="1"/>
    <col min="10276" max="10276" width="12.7109375" style="1" customWidth="1"/>
    <col min="10277" max="10277" width="0" style="1" hidden="1" customWidth="1"/>
    <col min="10278" max="10278" width="5.28515625" style="1" customWidth="1"/>
    <col min="10279" max="10279" width="0" style="1" hidden="1" customWidth="1"/>
    <col min="10280" max="10280" width="17" style="1" customWidth="1"/>
    <col min="10281" max="10281" width="6.28515625" style="1" customWidth="1"/>
    <col min="10282" max="10282" width="0" style="1" hidden="1" customWidth="1"/>
    <col min="10283" max="10283" width="14.28515625" style="1" customWidth="1"/>
    <col min="10284" max="10284" width="7.5703125" style="1" customWidth="1"/>
    <col min="10285" max="10285" width="0" style="1" hidden="1" customWidth="1"/>
    <col min="10286" max="10287" width="14.28515625" style="1" customWidth="1"/>
    <col min="10288" max="10288" width="20.85546875" style="1" customWidth="1"/>
    <col min="10289" max="10289" width="14.42578125" style="1" customWidth="1"/>
    <col min="10290" max="10290" width="15" style="1" customWidth="1"/>
    <col min="10291" max="10291" width="2.7109375" style="1" customWidth="1"/>
    <col min="10292" max="10292" width="11.7109375" style="1" customWidth="1"/>
    <col min="10293" max="10293" width="11.5703125" style="1" customWidth="1"/>
    <col min="10294" max="10294" width="2.28515625" style="1" customWidth="1"/>
    <col min="10295" max="10295" width="41" style="1" customWidth="1"/>
    <col min="10296" max="10296" width="14.28515625" style="1" customWidth="1"/>
    <col min="10297" max="10298" width="11.5703125" style="1" customWidth="1"/>
    <col min="10299" max="10299" width="21.85546875" style="1" customWidth="1"/>
    <col min="10300" max="10491" width="11.5703125" style="1"/>
    <col min="10492" max="10492" width="21.85546875" style="1" customWidth="1"/>
    <col min="10493" max="10493" width="13.85546875" style="1" customWidth="1"/>
    <col min="10494" max="10494" width="38.7109375" style="1" customWidth="1"/>
    <col min="10495" max="10495" width="3" style="1" bestFit="1" customWidth="1"/>
    <col min="10496" max="10496" width="32.28515625" style="1" customWidth="1"/>
    <col min="10497" max="10497" width="46.28515625" style="1" customWidth="1"/>
    <col min="10498" max="10498" width="19" style="1" customWidth="1"/>
    <col min="10499" max="10499" width="0" style="1" hidden="1" customWidth="1"/>
    <col min="10500" max="10500" width="17.7109375" style="1" customWidth="1"/>
    <col min="10501" max="10501" width="0" style="1" hidden="1" customWidth="1"/>
    <col min="10502" max="10502" width="22.28515625" style="1" customWidth="1"/>
    <col min="10503" max="10503" width="5.28515625" style="1" customWidth="1"/>
    <col min="10504" max="10504" width="36.28515625" style="1" customWidth="1"/>
    <col min="10505" max="10505" width="5.7109375" style="1" customWidth="1"/>
    <col min="10506" max="10506" width="0" style="1" hidden="1" customWidth="1"/>
    <col min="10507" max="10507" width="20.7109375" style="1" customWidth="1"/>
    <col min="10508" max="10508" width="4.85546875" style="1" customWidth="1"/>
    <col min="10509" max="10509" width="0" style="1" hidden="1" customWidth="1"/>
    <col min="10510" max="10510" width="24.7109375" style="1" customWidth="1"/>
    <col min="10511" max="10511" width="12.28515625" style="1" customWidth="1"/>
    <col min="10512" max="10512" width="0" style="1" hidden="1" customWidth="1"/>
    <col min="10513" max="10513" width="3.42578125" style="1" customWidth="1"/>
    <col min="10514" max="10514" width="0" style="1" hidden="1" customWidth="1"/>
    <col min="10515" max="10515" width="17.7109375" style="1" customWidth="1"/>
    <col min="10516" max="10516" width="3.42578125" style="1" customWidth="1"/>
    <col min="10517" max="10517" width="0" style="1" hidden="1" customWidth="1"/>
    <col min="10518" max="10518" width="23.7109375" style="1" customWidth="1"/>
    <col min="10519" max="10519" width="10" style="1" customWidth="1"/>
    <col min="10520" max="10520" width="0" style="1" hidden="1" customWidth="1"/>
    <col min="10521" max="10522" width="14.7109375" style="1" customWidth="1"/>
    <col min="10523" max="10523" width="12.85546875" style="1" customWidth="1"/>
    <col min="10524" max="10524" width="3.28515625" style="1" customWidth="1"/>
    <col min="10525" max="10525" width="30.28515625" style="1" customWidth="1"/>
    <col min="10526" max="10526" width="5" style="1" customWidth="1"/>
    <col min="10527" max="10527" width="0" style="1" hidden="1" customWidth="1"/>
    <col min="10528" max="10528" width="14.28515625" style="1" customWidth="1"/>
    <col min="10529" max="10529" width="5.7109375" style="1" customWidth="1"/>
    <col min="10530" max="10530" width="0" style="1" hidden="1" customWidth="1"/>
    <col min="10531" max="10531" width="17.28515625" style="1" customWidth="1"/>
    <col min="10532" max="10532" width="12.7109375" style="1" customWidth="1"/>
    <col min="10533" max="10533" width="0" style="1" hidden="1" customWidth="1"/>
    <col min="10534" max="10534" width="5.28515625" style="1" customWidth="1"/>
    <col min="10535" max="10535" width="0" style="1" hidden="1" customWidth="1"/>
    <col min="10536" max="10536" width="17" style="1" customWidth="1"/>
    <col min="10537" max="10537" width="6.28515625" style="1" customWidth="1"/>
    <col min="10538" max="10538" width="0" style="1" hidden="1" customWidth="1"/>
    <col min="10539" max="10539" width="14.28515625" style="1" customWidth="1"/>
    <col min="10540" max="10540" width="7.5703125" style="1" customWidth="1"/>
    <col min="10541" max="10541" width="0" style="1" hidden="1" customWidth="1"/>
    <col min="10542" max="10543" width="14.28515625" style="1" customWidth="1"/>
    <col min="10544" max="10544" width="20.85546875" style="1" customWidth="1"/>
    <col min="10545" max="10545" width="14.42578125" style="1" customWidth="1"/>
    <col min="10546" max="10546" width="15" style="1" customWidth="1"/>
    <col min="10547" max="10547" width="2.7109375" style="1" customWidth="1"/>
    <col min="10548" max="10548" width="11.7109375" style="1" customWidth="1"/>
    <col min="10549" max="10549" width="11.5703125" style="1" customWidth="1"/>
    <col min="10550" max="10550" width="2.28515625" style="1" customWidth="1"/>
    <col min="10551" max="10551" width="41" style="1" customWidth="1"/>
    <col min="10552" max="10552" width="14.28515625" style="1" customWidth="1"/>
    <col min="10553" max="10554" width="11.5703125" style="1" customWidth="1"/>
    <col min="10555" max="10555" width="21.85546875" style="1" customWidth="1"/>
    <col min="10556" max="10747" width="11.5703125" style="1"/>
    <col min="10748" max="10748" width="21.85546875" style="1" customWidth="1"/>
    <col min="10749" max="10749" width="13.85546875" style="1" customWidth="1"/>
    <col min="10750" max="10750" width="38.7109375" style="1" customWidth="1"/>
    <col min="10751" max="10751" width="3" style="1" bestFit="1" customWidth="1"/>
    <col min="10752" max="10752" width="32.28515625" style="1" customWidth="1"/>
    <col min="10753" max="10753" width="46.28515625" style="1" customWidth="1"/>
    <col min="10754" max="10754" width="19" style="1" customWidth="1"/>
    <col min="10755" max="10755" width="0" style="1" hidden="1" customWidth="1"/>
    <col min="10756" max="10756" width="17.7109375" style="1" customWidth="1"/>
    <col min="10757" max="10757" width="0" style="1" hidden="1" customWidth="1"/>
    <col min="10758" max="10758" width="22.28515625" style="1" customWidth="1"/>
    <col min="10759" max="10759" width="5.28515625" style="1" customWidth="1"/>
    <col min="10760" max="10760" width="36.28515625" style="1" customWidth="1"/>
    <col min="10761" max="10761" width="5.7109375" style="1" customWidth="1"/>
    <col min="10762" max="10762" width="0" style="1" hidden="1" customWidth="1"/>
    <col min="10763" max="10763" width="20.7109375" style="1" customWidth="1"/>
    <col min="10764" max="10764" width="4.85546875" style="1" customWidth="1"/>
    <col min="10765" max="10765" width="0" style="1" hidden="1" customWidth="1"/>
    <col min="10766" max="10766" width="24.7109375" style="1" customWidth="1"/>
    <col min="10767" max="10767" width="12.28515625" style="1" customWidth="1"/>
    <col min="10768" max="10768" width="0" style="1" hidden="1" customWidth="1"/>
    <col min="10769" max="10769" width="3.42578125" style="1" customWidth="1"/>
    <col min="10770" max="10770" width="0" style="1" hidden="1" customWidth="1"/>
    <col min="10771" max="10771" width="17.7109375" style="1" customWidth="1"/>
    <col min="10772" max="10772" width="3.42578125" style="1" customWidth="1"/>
    <col min="10773" max="10773" width="0" style="1" hidden="1" customWidth="1"/>
    <col min="10774" max="10774" width="23.7109375" style="1" customWidth="1"/>
    <col min="10775" max="10775" width="10" style="1" customWidth="1"/>
    <col min="10776" max="10776" width="0" style="1" hidden="1" customWidth="1"/>
    <col min="10777" max="10778" width="14.7109375" style="1" customWidth="1"/>
    <col min="10779" max="10779" width="12.85546875" style="1" customWidth="1"/>
    <col min="10780" max="10780" width="3.28515625" style="1" customWidth="1"/>
    <col min="10781" max="10781" width="30.28515625" style="1" customWidth="1"/>
    <col min="10782" max="10782" width="5" style="1" customWidth="1"/>
    <col min="10783" max="10783" width="0" style="1" hidden="1" customWidth="1"/>
    <col min="10784" max="10784" width="14.28515625" style="1" customWidth="1"/>
    <col min="10785" max="10785" width="5.7109375" style="1" customWidth="1"/>
    <col min="10786" max="10786" width="0" style="1" hidden="1" customWidth="1"/>
    <col min="10787" max="10787" width="17.28515625" style="1" customWidth="1"/>
    <col min="10788" max="10788" width="12.7109375" style="1" customWidth="1"/>
    <col min="10789" max="10789" width="0" style="1" hidden="1" customWidth="1"/>
    <col min="10790" max="10790" width="5.28515625" style="1" customWidth="1"/>
    <col min="10791" max="10791" width="0" style="1" hidden="1" customWidth="1"/>
    <col min="10792" max="10792" width="17" style="1" customWidth="1"/>
    <col min="10793" max="10793" width="6.28515625" style="1" customWidth="1"/>
    <col min="10794" max="10794" width="0" style="1" hidden="1" customWidth="1"/>
    <col min="10795" max="10795" width="14.28515625" style="1" customWidth="1"/>
    <col min="10796" max="10796" width="7.5703125" style="1" customWidth="1"/>
    <col min="10797" max="10797" width="0" style="1" hidden="1" customWidth="1"/>
    <col min="10798" max="10799" width="14.28515625" style="1" customWidth="1"/>
    <col min="10800" max="10800" width="20.85546875" style="1" customWidth="1"/>
    <col min="10801" max="10801" width="14.42578125" style="1" customWidth="1"/>
    <col min="10802" max="10802" width="15" style="1" customWidth="1"/>
    <col min="10803" max="10803" width="2.7109375" style="1" customWidth="1"/>
    <col min="10804" max="10804" width="11.7109375" style="1" customWidth="1"/>
    <col min="10805" max="10805" width="11.5703125" style="1" customWidth="1"/>
    <col min="10806" max="10806" width="2.28515625" style="1" customWidth="1"/>
    <col min="10807" max="10807" width="41" style="1" customWidth="1"/>
    <col min="10808" max="10808" width="14.28515625" style="1" customWidth="1"/>
    <col min="10809" max="10810" width="11.5703125" style="1" customWidth="1"/>
    <col min="10811" max="10811" width="21.85546875" style="1" customWidth="1"/>
    <col min="10812" max="11003" width="11.5703125" style="1"/>
    <col min="11004" max="11004" width="21.85546875" style="1" customWidth="1"/>
    <col min="11005" max="11005" width="13.85546875" style="1" customWidth="1"/>
    <col min="11006" max="11006" width="38.7109375" style="1" customWidth="1"/>
    <col min="11007" max="11007" width="3" style="1" bestFit="1" customWidth="1"/>
    <col min="11008" max="11008" width="32.28515625" style="1" customWidth="1"/>
    <col min="11009" max="11009" width="46.28515625" style="1" customWidth="1"/>
    <col min="11010" max="11010" width="19" style="1" customWidth="1"/>
    <col min="11011" max="11011" width="0" style="1" hidden="1" customWidth="1"/>
    <col min="11012" max="11012" width="17.7109375" style="1" customWidth="1"/>
    <col min="11013" max="11013" width="0" style="1" hidden="1" customWidth="1"/>
    <col min="11014" max="11014" width="22.28515625" style="1" customWidth="1"/>
    <col min="11015" max="11015" width="5.28515625" style="1" customWidth="1"/>
    <col min="11016" max="11016" width="36.28515625" style="1" customWidth="1"/>
    <col min="11017" max="11017" width="5.7109375" style="1" customWidth="1"/>
    <col min="11018" max="11018" width="0" style="1" hidden="1" customWidth="1"/>
    <col min="11019" max="11019" width="20.7109375" style="1" customWidth="1"/>
    <col min="11020" max="11020" width="4.85546875" style="1" customWidth="1"/>
    <col min="11021" max="11021" width="0" style="1" hidden="1" customWidth="1"/>
    <col min="11022" max="11022" width="24.7109375" style="1" customWidth="1"/>
    <col min="11023" max="11023" width="12.28515625" style="1" customWidth="1"/>
    <col min="11024" max="11024" width="0" style="1" hidden="1" customWidth="1"/>
    <col min="11025" max="11025" width="3.42578125" style="1" customWidth="1"/>
    <col min="11026" max="11026" width="0" style="1" hidden="1" customWidth="1"/>
    <col min="11027" max="11027" width="17.7109375" style="1" customWidth="1"/>
    <col min="11028" max="11028" width="3.42578125" style="1" customWidth="1"/>
    <col min="11029" max="11029" width="0" style="1" hidden="1" customWidth="1"/>
    <col min="11030" max="11030" width="23.7109375" style="1" customWidth="1"/>
    <col min="11031" max="11031" width="10" style="1" customWidth="1"/>
    <col min="11032" max="11032" width="0" style="1" hidden="1" customWidth="1"/>
    <col min="11033" max="11034" width="14.7109375" style="1" customWidth="1"/>
    <col min="11035" max="11035" width="12.85546875" style="1" customWidth="1"/>
    <col min="11036" max="11036" width="3.28515625" style="1" customWidth="1"/>
    <col min="11037" max="11037" width="30.28515625" style="1" customWidth="1"/>
    <col min="11038" max="11038" width="5" style="1" customWidth="1"/>
    <col min="11039" max="11039" width="0" style="1" hidden="1" customWidth="1"/>
    <col min="11040" max="11040" width="14.28515625" style="1" customWidth="1"/>
    <col min="11041" max="11041" width="5.7109375" style="1" customWidth="1"/>
    <col min="11042" max="11042" width="0" style="1" hidden="1" customWidth="1"/>
    <col min="11043" max="11043" width="17.28515625" style="1" customWidth="1"/>
    <col min="11044" max="11044" width="12.7109375" style="1" customWidth="1"/>
    <col min="11045" max="11045" width="0" style="1" hidden="1" customWidth="1"/>
    <col min="11046" max="11046" width="5.28515625" style="1" customWidth="1"/>
    <col min="11047" max="11047" width="0" style="1" hidden="1" customWidth="1"/>
    <col min="11048" max="11048" width="17" style="1" customWidth="1"/>
    <col min="11049" max="11049" width="6.28515625" style="1" customWidth="1"/>
    <col min="11050" max="11050" width="0" style="1" hidden="1" customWidth="1"/>
    <col min="11051" max="11051" width="14.28515625" style="1" customWidth="1"/>
    <col min="11052" max="11052" width="7.5703125" style="1" customWidth="1"/>
    <col min="11053" max="11053" width="0" style="1" hidden="1" customWidth="1"/>
    <col min="11054" max="11055" width="14.28515625" style="1" customWidth="1"/>
    <col min="11056" max="11056" width="20.85546875" style="1" customWidth="1"/>
    <col min="11057" max="11057" width="14.42578125" style="1" customWidth="1"/>
    <col min="11058" max="11058" width="15" style="1" customWidth="1"/>
    <col min="11059" max="11059" width="2.7109375" style="1" customWidth="1"/>
    <col min="11060" max="11060" width="11.7109375" style="1" customWidth="1"/>
    <col min="11061" max="11061" width="11.5703125" style="1" customWidth="1"/>
    <col min="11062" max="11062" width="2.28515625" style="1" customWidth="1"/>
    <col min="11063" max="11063" width="41" style="1" customWidth="1"/>
    <col min="11064" max="11064" width="14.28515625" style="1" customWidth="1"/>
    <col min="11065" max="11066" width="11.5703125" style="1" customWidth="1"/>
    <col min="11067" max="11067" width="21.85546875" style="1" customWidth="1"/>
    <col min="11068" max="11259" width="11.5703125" style="1"/>
    <col min="11260" max="11260" width="21.85546875" style="1" customWidth="1"/>
    <col min="11261" max="11261" width="13.85546875" style="1" customWidth="1"/>
    <col min="11262" max="11262" width="38.7109375" style="1" customWidth="1"/>
    <col min="11263" max="11263" width="3" style="1" bestFit="1" customWidth="1"/>
    <col min="11264" max="11264" width="32.28515625" style="1" customWidth="1"/>
    <col min="11265" max="11265" width="46.28515625" style="1" customWidth="1"/>
    <col min="11266" max="11266" width="19" style="1" customWidth="1"/>
    <col min="11267" max="11267" width="0" style="1" hidden="1" customWidth="1"/>
    <col min="11268" max="11268" width="17.7109375" style="1" customWidth="1"/>
    <col min="11269" max="11269" width="0" style="1" hidden="1" customWidth="1"/>
    <col min="11270" max="11270" width="22.28515625" style="1" customWidth="1"/>
    <col min="11271" max="11271" width="5.28515625" style="1" customWidth="1"/>
    <col min="11272" max="11272" width="36.28515625" style="1" customWidth="1"/>
    <col min="11273" max="11273" width="5.7109375" style="1" customWidth="1"/>
    <col min="11274" max="11274" width="0" style="1" hidden="1" customWidth="1"/>
    <col min="11275" max="11275" width="20.7109375" style="1" customWidth="1"/>
    <col min="11276" max="11276" width="4.85546875" style="1" customWidth="1"/>
    <col min="11277" max="11277" width="0" style="1" hidden="1" customWidth="1"/>
    <col min="11278" max="11278" width="24.7109375" style="1" customWidth="1"/>
    <col min="11279" max="11279" width="12.28515625" style="1" customWidth="1"/>
    <col min="11280" max="11280" width="0" style="1" hidden="1" customWidth="1"/>
    <col min="11281" max="11281" width="3.42578125" style="1" customWidth="1"/>
    <col min="11282" max="11282" width="0" style="1" hidden="1" customWidth="1"/>
    <col min="11283" max="11283" width="17.7109375" style="1" customWidth="1"/>
    <col min="11284" max="11284" width="3.42578125" style="1" customWidth="1"/>
    <col min="11285" max="11285" width="0" style="1" hidden="1" customWidth="1"/>
    <col min="11286" max="11286" width="23.7109375" style="1" customWidth="1"/>
    <col min="11287" max="11287" width="10" style="1" customWidth="1"/>
    <col min="11288" max="11288" width="0" style="1" hidden="1" customWidth="1"/>
    <col min="11289" max="11290" width="14.7109375" style="1" customWidth="1"/>
    <col min="11291" max="11291" width="12.85546875" style="1" customWidth="1"/>
    <col min="11292" max="11292" width="3.28515625" style="1" customWidth="1"/>
    <col min="11293" max="11293" width="30.28515625" style="1" customWidth="1"/>
    <col min="11294" max="11294" width="5" style="1" customWidth="1"/>
    <col min="11295" max="11295" width="0" style="1" hidden="1" customWidth="1"/>
    <col min="11296" max="11296" width="14.28515625" style="1" customWidth="1"/>
    <col min="11297" max="11297" width="5.7109375" style="1" customWidth="1"/>
    <col min="11298" max="11298" width="0" style="1" hidden="1" customWidth="1"/>
    <col min="11299" max="11299" width="17.28515625" style="1" customWidth="1"/>
    <col min="11300" max="11300" width="12.7109375" style="1" customWidth="1"/>
    <col min="11301" max="11301" width="0" style="1" hidden="1" customWidth="1"/>
    <col min="11302" max="11302" width="5.28515625" style="1" customWidth="1"/>
    <col min="11303" max="11303" width="0" style="1" hidden="1" customWidth="1"/>
    <col min="11304" max="11304" width="17" style="1" customWidth="1"/>
    <col min="11305" max="11305" width="6.28515625" style="1" customWidth="1"/>
    <col min="11306" max="11306" width="0" style="1" hidden="1" customWidth="1"/>
    <col min="11307" max="11307" width="14.28515625" style="1" customWidth="1"/>
    <col min="11308" max="11308" width="7.5703125" style="1" customWidth="1"/>
    <col min="11309" max="11309" width="0" style="1" hidden="1" customWidth="1"/>
    <col min="11310" max="11311" width="14.28515625" style="1" customWidth="1"/>
    <col min="11312" max="11312" width="20.85546875" style="1" customWidth="1"/>
    <col min="11313" max="11313" width="14.42578125" style="1" customWidth="1"/>
    <col min="11314" max="11314" width="15" style="1" customWidth="1"/>
    <col min="11315" max="11315" width="2.7109375" style="1" customWidth="1"/>
    <col min="11316" max="11316" width="11.7109375" style="1" customWidth="1"/>
    <col min="11317" max="11317" width="11.5703125" style="1" customWidth="1"/>
    <col min="11318" max="11318" width="2.28515625" style="1" customWidth="1"/>
    <col min="11319" max="11319" width="41" style="1" customWidth="1"/>
    <col min="11320" max="11320" width="14.28515625" style="1" customWidth="1"/>
    <col min="11321" max="11322" width="11.5703125" style="1" customWidth="1"/>
    <col min="11323" max="11323" width="21.85546875" style="1" customWidth="1"/>
    <col min="11324" max="11515" width="11.5703125" style="1"/>
    <col min="11516" max="11516" width="21.85546875" style="1" customWidth="1"/>
    <col min="11517" max="11517" width="13.85546875" style="1" customWidth="1"/>
    <col min="11518" max="11518" width="38.7109375" style="1" customWidth="1"/>
    <col min="11519" max="11519" width="3" style="1" bestFit="1" customWidth="1"/>
    <col min="11520" max="11520" width="32.28515625" style="1" customWidth="1"/>
    <col min="11521" max="11521" width="46.28515625" style="1" customWidth="1"/>
    <col min="11522" max="11522" width="19" style="1" customWidth="1"/>
    <col min="11523" max="11523" width="0" style="1" hidden="1" customWidth="1"/>
    <col min="11524" max="11524" width="17.7109375" style="1" customWidth="1"/>
    <col min="11525" max="11525" width="0" style="1" hidden="1" customWidth="1"/>
    <col min="11526" max="11526" width="22.28515625" style="1" customWidth="1"/>
    <col min="11527" max="11527" width="5.28515625" style="1" customWidth="1"/>
    <col min="11528" max="11528" width="36.28515625" style="1" customWidth="1"/>
    <col min="11529" max="11529" width="5.7109375" style="1" customWidth="1"/>
    <col min="11530" max="11530" width="0" style="1" hidden="1" customWidth="1"/>
    <col min="11531" max="11531" width="20.7109375" style="1" customWidth="1"/>
    <col min="11532" max="11532" width="4.85546875" style="1" customWidth="1"/>
    <col min="11533" max="11533" width="0" style="1" hidden="1" customWidth="1"/>
    <col min="11534" max="11534" width="24.7109375" style="1" customWidth="1"/>
    <col min="11535" max="11535" width="12.28515625" style="1" customWidth="1"/>
    <col min="11536" max="11536" width="0" style="1" hidden="1" customWidth="1"/>
    <col min="11537" max="11537" width="3.42578125" style="1" customWidth="1"/>
    <col min="11538" max="11538" width="0" style="1" hidden="1" customWidth="1"/>
    <col min="11539" max="11539" width="17.7109375" style="1" customWidth="1"/>
    <col min="11540" max="11540" width="3.42578125" style="1" customWidth="1"/>
    <col min="11541" max="11541" width="0" style="1" hidden="1" customWidth="1"/>
    <col min="11542" max="11542" width="23.7109375" style="1" customWidth="1"/>
    <col min="11543" max="11543" width="10" style="1" customWidth="1"/>
    <col min="11544" max="11544" width="0" style="1" hidden="1" customWidth="1"/>
    <col min="11545" max="11546" width="14.7109375" style="1" customWidth="1"/>
    <col min="11547" max="11547" width="12.85546875" style="1" customWidth="1"/>
    <col min="11548" max="11548" width="3.28515625" style="1" customWidth="1"/>
    <col min="11549" max="11549" width="30.28515625" style="1" customWidth="1"/>
    <col min="11550" max="11550" width="5" style="1" customWidth="1"/>
    <col min="11551" max="11551" width="0" style="1" hidden="1" customWidth="1"/>
    <col min="11552" max="11552" width="14.28515625" style="1" customWidth="1"/>
    <col min="11553" max="11553" width="5.7109375" style="1" customWidth="1"/>
    <col min="11554" max="11554" width="0" style="1" hidden="1" customWidth="1"/>
    <col min="11555" max="11555" width="17.28515625" style="1" customWidth="1"/>
    <col min="11556" max="11556" width="12.7109375" style="1" customWidth="1"/>
    <col min="11557" max="11557" width="0" style="1" hidden="1" customWidth="1"/>
    <col min="11558" max="11558" width="5.28515625" style="1" customWidth="1"/>
    <col min="11559" max="11559" width="0" style="1" hidden="1" customWidth="1"/>
    <col min="11560" max="11560" width="17" style="1" customWidth="1"/>
    <col min="11561" max="11561" width="6.28515625" style="1" customWidth="1"/>
    <col min="11562" max="11562" width="0" style="1" hidden="1" customWidth="1"/>
    <col min="11563" max="11563" width="14.28515625" style="1" customWidth="1"/>
    <col min="11564" max="11564" width="7.5703125" style="1" customWidth="1"/>
    <col min="11565" max="11565" width="0" style="1" hidden="1" customWidth="1"/>
    <col min="11566" max="11567" width="14.28515625" style="1" customWidth="1"/>
    <col min="11568" max="11568" width="20.85546875" style="1" customWidth="1"/>
    <col min="11569" max="11569" width="14.42578125" style="1" customWidth="1"/>
    <col min="11570" max="11570" width="15" style="1" customWidth="1"/>
    <col min="11571" max="11571" width="2.7109375" style="1" customWidth="1"/>
    <col min="11572" max="11572" width="11.7109375" style="1" customWidth="1"/>
    <col min="11573" max="11573" width="11.5703125" style="1" customWidth="1"/>
    <col min="11574" max="11574" width="2.28515625" style="1" customWidth="1"/>
    <col min="11575" max="11575" width="41" style="1" customWidth="1"/>
    <col min="11576" max="11576" width="14.28515625" style="1" customWidth="1"/>
    <col min="11577" max="11578" width="11.5703125" style="1" customWidth="1"/>
    <col min="11579" max="11579" width="21.85546875" style="1" customWidth="1"/>
    <col min="11580" max="11771" width="11.5703125" style="1"/>
    <col min="11772" max="11772" width="21.85546875" style="1" customWidth="1"/>
    <col min="11773" max="11773" width="13.85546875" style="1" customWidth="1"/>
    <col min="11774" max="11774" width="38.7109375" style="1" customWidth="1"/>
    <col min="11775" max="11775" width="3" style="1" bestFit="1" customWidth="1"/>
    <col min="11776" max="11776" width="32.28515625" style="1" customWidth="1"/>
    <col min="11777" max="11777" width="46.28515625" style="1" customWidth="1"/>
    <col min="11778" max="11778" width="19" style="1" customWidth="1"/>
    <col min="11779" max="11779" width="0" style="1" hidden="1" customWidth="1"/>
    <col min="11780" max="11780" width="17.7109375" style="1" customWidth="1"/>
    <col min="11781" max="11781" width="0" style="1" hidden="1" customWidth="1"/>
    <col min="11782" max="11782" width="22.28515625" style="1" customWidth="1"/>
    <col min="11783" max="11783" width="5.28515625" style="1" customWidth="1"/>
    <col min="11784" max="11784" width="36.28515625" style="1" customWidth="1"/>
    <col min="11785" max="11785" width="5.7109375" style="1" customWidth="1"/>
    <col min="11786" max="11786" width="0" style="1" hidden="1" customWidth="1"/>
    <col min="11787" max="11787" width="20.7109375" style="1" customWidth="1"/>
    <col min="11788" max="11788" width="4.85546875" style="1" customWidth="1"/>
    <col min="11789" max="11789" width="0" style="1" hidden="1" customWidth="1"/>
    <col min="11790" max="11790" width="24.7109375" style="1" customWidth="1"/>
    <col min="11791" max="11791" width="12.28515625" style="1" customWidth="1"/>
    <col min="11792" max="11792" width="0" style="1" hidden="1" customWidth="1"/>
    <col min="11793" max="11793" width="3.42578125" style="1" customWidth="1"/>
    <col min="11794" max="11794" width="0" style="1" hidden="1" customWidth="1"/>
    <col min="11795" max="11795" width="17.7109375" style="1" customWidth="1"/>
    <col min="11796" max="11796" width="3.42578125" style="1" customWidth="1"/>
    <col min="11797" max="11797" width="0" style="1" hidden="1" customWidth="1"/>
    <col min="11798" max="11798" width="23.7109375" style="1" customWidth="1"/>
    <col min="11799" max="11799" width="10" style="1" customWidth="1"/>
    <col min="11800" max="11800" width="0" style="1" hidden="1" customWidth="1"/>
    <col min="11801" max="11802" width="14.7109375" style="1" customWidth="1"/>
    <col min="11803" max="11803" width="12.85546875" style="1" customWidth="1"/>
    <col min="11804" max="11804" width="3.28515625" style="1" customWidth="1"/>
    <col min="11805" max="11805" width="30.28515625" style="1" customWidth="1"/>
    <col min="11806" max="11806" width="5" style="1" customWidth="1"/>
    <col min="11807" max="11807" width="0" style="1" hidden="1" customWidth="1"/>
    <col min="11808" max="11808" width="14.28515625" style="1" customWidth="1"/>
    <col min="11809" max="11809" width="5.7109375" style="1" customWidth="1"/>
    <col min="11810" max="11810" width="0" style="1" hidden="1" customWidth="1"/>
    <col min="11811" max="11811" width="17.28515625" style="1" customWidth="1"/>
    <col min="11812" max="11812" width="12.7109375" style="1" customWidth="1"/>
    <col min="11813" max="11813" width="0" style="1" hidden="1" customWidth="1"/>
    <col min="11814" max="11814" width="5.28515625" style="1" customWidth="1"/>
    <col min="11815" max="11815" width="0" style="1" hidden="1" customWidth="1"/>
    <col min="11816" max="11816" width="17" style="1" customWidth="1"/>
    <col min="11817" max="11817" width="6.28515625" style="1" customWidth="1"/>
    <col min="11818" max="11818" width="0" style="1" hidden="1" customWidth="1"/>
    <col min="11819" max="11819" width="14.28515625" style="1" customWidth="1"/>
    <col min="11820" max="11820" width="7.5703125" style="1" customWidth="1"/>
    <col min="11821" max="11821" width="0" style="1" hidden="1" customWidth="1"/>
    <col min="11822" max="11823" width="14.28515625" style="1" customWidth="1"/>
    <col min="11824" max="11824" width="20.85546875" style="1" customWidth="1"/>
    <col min="11825" max="11825" width="14.42578125" style="1" customWidth="1"/>
    <col min="11826" max="11826" width="15" style="1" customWidth="1"/>
    <col min="11827" max="11827" width="2.7109375" style="1" customWidth="1"/>
    <col min="11828" max="11828" width="11.7109375" style="1" customWidth="1"/>
    <col min="11829" max="11829" width="11.5703125" style="1" customWidth="1"/>
    <col min="11830" max="11830" width="2.28515625" style="1" customWidth="1"/>
    <col min="11831" max="11831" width="41" style="1" customWidth="1"/>
    <col min="11832" max="11832" width="14.28515625" style="1" customWidth="1"/>
    <col min="11833" max="11834" width="11.5703125" style="1" customWidth="1"/>
    <col min="11835" max="11835" width="21.85546875" style="1" customWidth="1"/>
    <col min="11836" max="12027" width="11.5703125" style="1"/>
    <col min="12028" max="12028" width="21.85546875" style="1" customWidth="1"/>
    <col min="12029" max="12029" width="13.85546875" style="1" customWidth="1"/>
    <col min="12030" max="12030" width="38.7109375" style="1" customWidth="1"/>
    <col min="12031" max="12031" width="3" style="1" bestFit="1" customWidth="1"/>
    <col min="12032" max="12032" width="32.28515625" style="1" customWidth="1"/>
    <col min="12033" max="12033" width="46.28515625" style="1" customWidth="1"/>
    <col min="12034" max="12034" width="19" style="1" customWidth="1"/>
    <col min="12035" max="12035" width="0" style="1" hidden="1" customWidth="1"/>
    <col min="12036" max="12036" width="17.7109375" style="1" customWidth="1"/>
    <col min="12037" max="12037" width="0" style="1" hidden="1" customWidth="1"/>
    <col min="12038" max="12038" width="22.28515625" style="1" customWidth="1"/>
    <col min="12039" max="12039" width="5.28515625" style="1" customWidth="1"/>
    <col min="12040" max="12040" width="36.28515625" style="1" customWidth="1"/>
    <col min="12041" max="12041" width="5.7109375" style="1" customWidth="1"/>
    <col min="12042" max="12042" width="0" style="1" hidden="1" customWidth="1"/>
    <col min="12043" max="12043" width="20.7109375" style="1" customWidth="1"/>
    <col min="12044" max="12044" width="4.85546875" style="1" customWidth="1"/>
    <col min="12045" max="12045" width="0" style="1" hidden="1" customWidth="1"/>
    <col min="12046" max="12046" width="24.7109375" style="1" customWidth="1"/>
    <col min="12047" max="12047" width="12.28515625" style="1" customWidth="1"/>
    <col min="12048" max="12048" width="0" style="1" hidden="1" customWidth="1"/>
    <col min="12049" max="12049" width="3.42578125" style="1" customWidth="1"/>
    <col min="12050" max="12050" width="0" style="1" hidden="1" customWidth="1"/>
    <col min="12051" max="12051" width="17.7109375" style="1" customWidth="1"/>
    <col min="12052" max="12052" width="3.42578125" style="1" customWidth="1"/>
    <col min="12053" max="12053" width="0" style="1" hidden="1" customWidth="1"/>
    <col min="12054" max="12054" width="23.7109375" style="1" customWidth="1"/>
    <col min="12055" max="12055" width="10" style="1" customWidth="1"/>
    <col min="12056" max="12056" width="0" style="1" hidden="1" customWidth="1"/>
    <col min="12057" max="12058" width="14.7109375" style="1" customWidth="1"/>
    <col min="12059" max="12059" width="12.85546875" style="1" customWidth="1"/>
    <col min="12060" max="12060" width="3.28515625" style="1" customWidth="1"/>
    <col min="12061" max="12061" width="30.28515625" style="1" customWidth="1"/>
    <col min="12062" max="12062" width="5" style="1" customWidth="1"/>
    <col min="12063" max="12063" width="0" style="1" hidden="1" customWidth="1"/>
    <col min="12064" max="12064" width="14.28515625" style="1" customWidth="1"/>
    <col min="12065" max="12065" width="5.7109375" style="1" customWidth="1"/>
    <col min="12066" max="12066" width="0" style="1" hidden="1" customWidth="1"/>
    <col min="12067" max="12067" width="17.28515625" style="1" customWidth="1"/>
    <col min="12068" max="12068" width="12.7109375" style="1" customWidth="1"/>
    <col min="12069" max="12069" width="0" style="1" hidden="1" customWidth="1"/>
    <col min="12070" max="12070" width="5.28515625" style="1" customWidth="1"/>
    <col min="12071" max="12071" width="0" style="1" hidden="1" customWidth="1"/>
    <col min="12072" max="12072" width="17" style="1" customWidth="1"/>
    <col min="12073" max="12073" width="6.28515625" style="1" customWidth="1"/>
    <col min="12074" max="12074" width="0" style="1" hidden="1" customWidth="1"/>
    <col min="12075" max="12075" width="14.28515625" style="1" customWidth="1"/>
    <col min="12076" max="12076" width="7.5703125" style="1" customWidth="1"/>
    <col min="12077" max="12077" width="0" style="1" hidden="1" customWidth="1"/>
    <col min="12078" max="12079" width="14.28515625" style="1" customWidth="1"/>
    <col min="12080" max="12080" width="20.85546875" style="1" customWidth="1"/>
    <col min="12081" max="12081" width="14.42578125" style="1" customWidth="1"/>
    <col min="12082" max="12082" width="15" style="1" customWidth="1"/>
    <col min="12083" max="12083" width="2.7109375" style="1" customWidth="1"/>
    <col min="12084" max="12084" width="11.7109375" style="1" customWidth="1"/>
    <col min="12085" max="12085" width="11.5703125" style="1" customWidth="1"/>
    <col min="12086" max="12086" width="2.28515625" style="1" customWidth="1"/>
    <col min="12087" max="12087" width="41" style="1" customWidth="1"/>
    <col min="12088" max="12088" width="14.28515625" style="1" customWidth="1"/>
    <col min="12089" max="12090" width="11.5703125" style="1" customWidth="1"/>
    <col min="12091" max="12091" width="21.85546875" style="1" customWidth="1"/>
    <col min="12092" max="12283" width="11.5703125" style="1"/>
    <col min="12284" max="12284" width="21.85546875" style="1" customWidth="1"/>
    <col min="12285" max="12285" width="13.85546875" style="1" customWidth="1"/>
    <col min="12286" max="12286" width="38.7109375" style="1" customWidth="1"/>
    <col min="12287" max="12287" width="3" style="1" bestFit="1" customWidth="1"/>
    <col min="12288" max="12288" width="32.28515625" style="1" customWidth="1"/>
    <col min="12289" max="12289" width="46.28515625" style="1" customWidth="1"/>
    <col min="12290" max="12290" width="19" style="1" customWidth="1"/>
    <col min="12291" max="12291" width="0" style="1" hidden="1" customWidth="1"/>
    <col min="12292" max="12292" width="17.7109375" style="1" customWidth="1"/>
    <col min="12293" max="12293" width="0" style="1" hidden="1" customWidth="1"/>
    <col min="12294" max="12294" width="22.28515625" style="1" customWidth="1"/>
    <col min="12295" max="12295" width="5.28515625" style="1" customWidth="1"/>
    <col min="12296" max="12296" width="36.28515625" style="1" customWidth="1"/>
    <col min="12297" max="12297" width="5.7109375" style="1" customWidth="1"/>
    <col min="12298" max="12298" width="0" style="1" hidden="1" customWidth="1"/>
    <col min="12299" max="12299" width="20.7109375" style="1" customWidth="1"/>
    <col min="12300" max="12300" width="4.85546875" style="1" customWidth="1"/>
    <col min="12301" max="12301" width="0" style="1" hidden="1" customWidth="1"/>
    <col min="12302" max="12302" width="24.7109375" style="1" customWidth="1"/>
    <col min="12303" max="12303" width="12.28515625" style="1" customWidth="1"/>
    <col min="12304" max="12304" width="0" style="1" hidden="1" customWidth="1"/>
    <col min="12305" max="12305" width="3.42578125" style="1" customWidth="1"/>
    <col min="12306" max="12306" width="0" style="1" hidden="1" customWidth="1"/>
    <col min="12307" max="12307" width="17.7109375" style="1" customWidth="1"/>
    <col min="12308" max="12308" width="3.42578125" style="1" customWidth="1"/>
    <col min="12309" max="12309" width="0" style="1" hidden="1" customWidth="1"/>
    <col min="12310" max="12310" width="23.7109375" style="1" customWidth="1"/>
    <col min="12311" max="12311" width="10" style="1" customWidth="1"/>
    <col min="12312" max="12312" width="0" style="1" hidden="1" customWidth="1"/>
    <col min="12313" max="12314" width="14.7109375" style="1" customWidth="1"/>
    <col min="12315" max="12315" width="12.85546875" style="1" customWidth="1"/>
    <col min="12316" max="12316" width="3.28515625" style="1" customWidth="1"/>
    <col min="12317" max="12317" width="30.28515625" style="1" customWidth="1"/>
    <col min="12318" max="12318" width="5" style="1" customWidth="1"/>
    <col min="12319" max="12319" width="0" style="1" hidden="1" customWidth="1"/>
    <col min="12320" max="12320" width="14.28515625" style="1" customWidth="1"/>
    <col min="12321" max="12321" width="5.7109375" style="1" customWidth="1"/>
    <col min="12322" max="12322" width="0" style="1" hidden="1" customWidth="1"/>
    <col min="12323" max="12323" width="17.28515625" style="1" customWidth="1"/>
    <col min="12324" max="12324" width="12.7109375" style="1" customWidth="1"/>
    <col min="12325" max="12325" width="0" style="1" hidden="1" customWidth="1"/>
    <col min="12326" max="12326" width="5.28515625" style="1" customWidth="1"/>
    <col min="12327" max="12327" width="0" style="1" hidden="1" customWidth="1"/>
    <col min="12328" max="12328" width="17" style="1" customWidth="1"/>
    <col min="12329" max="12329" width="6.28515625" style="1" customWidth="1"/>
    <col min="12330" max="12330" width="0" style="1" hidden="1" customWidth="1"/>
    <col min="12331" max="12331" width="14.28515625" style="1" customWidth="1"/>
    <col min="12332" max="12332" width="7.5703125" style="1" customWidth="1"/>
    <col min="12333" max="12333" width="0" style="1" hidden="1" customWidth="1"/>
    <col min="12334" max="12335" width="14.28515625" style="1" customWidth="1"/>
    <col min="12336" max="12336" width="20.85546875" style="1" customWidth="1"/>
    <col min="12337" max="12337" width="14.42578125" style="1" customWidth="1"/>
    <col min="12338" max="12338" width="15" style="1" customWidth="1"/>
    <col min="12339" max="12339" width="2.7109375" style="1" customWidth="1"/>
    <col min="12340" max="12340" width="11.7109375" style="1" customWidth="1"/>
    <col min="12341" max="12341" width="11.5703125" style="1" customWidth="1"/>
    <col min="12342" max="12342" width="2.28515625" style="1" customWidth="1"/>
    <col min="12343" max="12343" width="41" style="1" customWidth="1"/>
    <col min="12344" max="12344" width="14.28515625" style="1" customWidth="1"/>
    <col min="12345" max="12346" width="11.5703125" style="1" customWidth="1"/>
    <col min="12347" max="12347" width="21.85546875" style="1" customWidth="1"/>
    <col min="12348" max="12539" width="11.5703125" style="1"/>
    <col min="12540" max="12540" width="21.85546875" style="1" customWidth="1"/>
    <col min="12541" max="12541" width="13.85546875" style="1" customWidth="1"/>
    <col min="12542" max="12542" width="38.7109375" style="1" customWidth="1"/>
    <col min="12543" max="12543" width="3" style="1" bestFit="1" customWidth="1"/>
    <col min="12544" max="12544" width="32.28515625" style="1" customWidth="1"/>
    <col min="12545" max="12545" width="46.28515625" style="1" customWidth="1"/>
    <col min="12546" max="12546" width="19" style="1" customWidth="1"/>
    <col min="12547" max="12547" width="0" style="1" hidden="1" customWidth="1"/>
    <col min="12548" max="12548" width="17.7109375" style="1" customWidth="1"/>
    <col min="12549" max="12549" width="0" style="1" hidden="1" customWidth="1"/>
    <col min="12550" max="12550" width="22.28515625" style="1" customWidth="1"/>
    <col min="12551" max="12551" width="5.28515625" style="1" customWidth="1"/>
    <col min="12552" max="12552" width="36.28515625" style="1" customWidth="1"/>
    <col min="12553" max="12553" width="5.7109375" style="1" customWidth="1"/>
    <col min="12554" max="12554" width="0" style="1" hidden="1" customWidth="1"/>
    <col min="12555" max="12555" width="20.7109375" style="1" customWidth="1"/>
    <col min="12556" max="12556" width="4.85546875" style="1" customWidth="1"/>
    <col min="12557" max="12557" width="0" style="1" hidden="1" customWidth="1"/>
    <col min="12558" max="12558" width="24.7109375" style="1" customWidth="1"/>
    <col min="12559" max="12559" width="12.28515625" style="1" customWidth="1"/>
    <col min="12560" max="12560" width="0" style="1" hidden="1" customWidth="1"/>
    <col min="12561" max="12561" width="3.42578125" style="1" customWidth="1"/>
    <col min="12562" max="12562" width="0" style="1" hidden="1" customWidth="1"/>
    <col min="12563" max="12563" width="17.7109375" style="1" customWidth="1"/>
    <col min="12564" max="12564" width="3.42578125" style="1" customWidth="1"/>
    <col min="12565" max="12565" width="0" style="1" hidden="1" customWidth="1"/>
    <col min="12566" max="12566" width="23.7109375" style="1" customWidth="1"/>
    <col min="12567" max="12567" width="10" style="1" customWidth="1"/>
    <col min="12568" max="12568" width="0" style="1" hidden="1" customWidth="1"/>
    <col min="12569" max="12570" width="14.7109375" style="1" customWidth="1"/>
    <col min="12571" max="12571" width="12.85546875" style="1" customWidth="1"/>
    <col min="12572" max="12572" width="3.28515625" style="1" customWidth="1"/>
    <col min="12573" max="12573" width="30.28515625" style="1" customWidth="1"/>
    <col min="12574" max="12574" width="5" style="1" customWidth="1"/>
    <col min="12575" max="12575" width="0" style="1" hidden="1" customWidth="1"/>
    <col min="12576" max="12576" width="14.28515625" style="1" customWidth="1"/>
    <col min="12577" max="12577" width="5.7109375" style="1" customWidth="1"/>
    <col min="12578" max="12578" width="0" style="1" hidden="1" customWidth="1"/>
    <col min="12579" max="12579" width="17.28515625" style="1" customWidth="1"/>
    <col min="12580" max="12580" width="12.7109375" style="1" customWidth="1"/>
    <col min="12581" max="12581" width="0" style="1" hidden="1" customWidth="1"/>
    <col min="12582" max="12582" width="5.28515625" style="1" customWidth="1"/>
    <col min="12583" max="12583" width="0" style="1" hidden="1" customWidth="1"/>
    <col min="12584" max="12584" width="17" style="1" customWidth="1"/>
    <col min="12585" max="12585" width="6.28515625" style="1" customWidth="1"/>
    <col min="12586" max="12586" width="0" style="1" hidden="1" customWidth="1"/>
    <col min="12587" max="12587" width="14.28515625" style="1" customWidth="1"/>
    <col min="12588" max="12588" width="7.5703125" style="1" customWidth="1"/>
    <col min="12589" max="12589" width="0" style="1" hidden="1" customWidth="1"/>
    <col min="12590" max="12591" width="14.28515625" style="1" customWidth="1"/>
    <col min="12592" max="12592" width="20.85546875" style="1" customWidth="1"/>
    <col min="12593" max="12593" width="14.42578125" style="1" customWidth="1"/>
    <col min="12594" max="12594" width="15" style="1" customWidth="1"/>
    <col min="12595" max="12595" width="2.7109375" style="1" customWidth="1"/>
    <col min="12596" max="12596" width="11.7109375" style="1" customWidth="1"/>
    <col min="12597" max="12597" width="11.5703125" style="1" customWidth="1"/>
    <col min="12598" max="12598" width="2.28515625" style="1" customWidth="1"/>
    <col min="12599" max="12599" width="41" style="1" customWidth="1"/>
    <col min="12600" max="12600" width="14.28515625" style="1" customWidth="1"/>
    <col min="12601" max="12602" width="11.5703125" style="1" customWidth="1"/>
    <col min="12603" max="12603" width="21.85546875" style="1" customWidth="1"/>
    <col min="12604" max="12795" width="11.5703125" style="1"/>
    <col min="12796" max="12796" width="21.85546875" style="1" customWidth="1"/>
    <col min="12797" max="12797" width="13.85546875" style="1" customWidth="1"/>
    <col min="12798" max="12798" width="38.7109375" style="1" customWidth="1"/>
    <col min="12799" max="12799" width="3" style="1" bestFit="1" customWidth="1"/>
    <col min="12800" max="12800" width="32.28515625" style="1" customWidth="1"/>
    <col min="12801" max="12801" width="46.28515625" style="1" customWidth="1"/>
    <col min="12802" max="12802" width="19" style="1" customWidth="1"/>
    <col min="12803" max="12803" width="0" style="1" hidden="1" customWidth="1"/>
    <col min="12804" max="12804" width="17.7109375" style="1" customWidth="1"/>
    <col min="12805" max="12805" width="0" style="1" hidden="1" customWidth="1"/>
    <col min="12806" max="12806" width="22.28515625" style="1" customWidth="1"/>
    <col min="12807" max="12807" width="5.28515625" style="1" customWidth="1"/>
    <col min="12808" max="12808" width="36.28515625" style="1" customWidth="1"/>
    <col min="12809" max="12809" width="5.7109375" style="1" customWidth="1"/>
    <col min="12810" max="12810" width="0" style="1" hidden="1" customWidth="1"/>
    <col min="12811" max="12811" width="20.7109375" style="1" customWidth="1"/>
    <col min="12812" max="12812" width="4.85546875" style="1" customWidth="1"/>
    <col min="12813" max="12813" width="0" style="1" hidden="1" customWidth="1"/>
    <col min="12814" max="12814" width="24.7109375" style="1" customWidth="1"/>
    <col min="12815" max="12815" width="12.28515625" style="1" customWidth="1"/>
    <col min="12816" max="12816" width="0" style="1" hidden="1" customWidth="1"/>
    <col min="12817" max="12817" width="3.42578125" style="1" customWidth="1"/>
    <col min="12818" max="12818" width="0" style="1" hidden="1" customWidth="1"/>
    <col min="12819" max="12819" width="17.7109375" style="1" customWidth="1"/>
    <col min="12820" max="12820" width="3.42578125" style="1" customWidth="1"/>
    <col min="12821" max="12821" width="0" style="1" hidden="1" customWidth="1"/>
    <col min="12822" max="12822" width="23.7109375" style="1" customWidth="1"/>
    <col min="12823" max="12823" width="10" style="1" customWidth="1"/>
    <col min="12824" max="12824" width="0" style="1" hidden="1" customWidth="1"/>
    <col min="12825" max="12826" width="14.7109375" style="1" customWidth="1"/>
    <col min="12827" max="12827" width="12.85546875" style="1" customWidth="1"/>
    <col min="12828" max="12828" width="3.28515625" style="1" customWidth="1"/>
    <col min="12829" max="12829" width="30.28515625" style="1" customWidth="1"/>
    <col min="12830" max="12830" width="5" style="1" customWidth="1"/>
    <col min="12831" max="12831" width="0" style="1" hidden="1" customWidth="1"/>
    <col min="12832" max="12832" width="14.28515625" style="1" customWidth="1"/>
    <col min="12833" max="12833" width="5.7109375" style="1" customWidth="1"/>
    <col min="12834" max="12834" width="0" style="1" hidden="1" customWidth="1"/>
    <col min="12835" max="12835" width="17.28515625" style="1" customWidth="1"/>
    <col min="12836" max="12836" width="12.7109375" style="1" customWidth="1"/>
    <col min="12837" max="12837" width="0" style="1" hidden="1" customWidth="1"/>
    <col min="12838" max="12838" width="5.28515625" style="1" customWidth="1"/>
    <col min="12839" max="12839" width="0" style="1" hidden="1" customWidth="1"/>
    <col min="12840" max="12840" width="17" style="1" customWidth="1"/>
    <col min="12841" max="12841" width="6.28515625" style="1" customWidth="1"/>
    <col min="12842" max="12842" width="0" style="1" hidden="1" customWidth="1"/>
    <col min="12843" max="12843" width="14.28515625" style="1" customWidth="1"/>
    <col min="12844" max="12844" width="7.5703125" style="1" customWidth="1"/>
    <col min="12845" max="12845" width="0" style="1" hidden="1" customWidth="1"/>
    <col min="12846" max="12847" width="14.28515625" style="1" customWidth="1"/>
    <col min="12848" max="12848" width="20.85546875" style="1" customWidth="1"/>
    <col min="12849" max="12849" width="14.42578125" style="1" customWidth="1"/>
    <col min="12850" max="12850" width="15" style="1" customWidth="1"/>
    <col min="12851" max="12851" width="2.7109375" style="1" customWidth="1"/>
    <col min="12852" max="12852" width="11.7109375" style="1" customWidth="1"/>
    <col min="12853" max="12853" width="11.5703125" style="1" customWidth="1"/>
    <col min="12854" max="12854" width="2.28515625" style="1" customWidth="1"/>
    <col min="12855" max="12855" width="41" style="1" customWidth="1"/>
    <col min="12856" max="12856" width="14.28515625" style="1" customWidth="1"/>
    <col min="12857" max="12858" width="11.5703125" style="1" customWidth="1"/>
    <col min="12859" max="12859" width="21.85546875" style="1" customWidth="1"/>
    <col min="12860" max="13051" width="11.5703125" style="1"/>
    <col min="13052" max="13052" width="21.85546875" style="1" customWidth="1"/>
    <col min="13053" max="13053" width="13.85546875" style="1" customWidth="1"/>
    <col min="13054" max="13054" width="38.7109375" style="1" customWidth="1"/>
    <col min="13055" max="13055" width="3" style="1" bestFit="1" customWidth="1"/>
    <col min="13056" max="13056" width="32.28515625" style="1" customWidth="1"/>
    <col min="13057" max="13057" width="46.28515625" style="1" customWidth="1"/>
    <col min="13058" max="13058" width="19" style="1" customWidth="1"/>
    <col min="13059" max="13059" width="0" style="1" hidden="1" customWidth="1"/>
    <col min="13060" max="13060" width="17.7109375" style="1" customWidth="1"/>
    <col min="13061" max="13061" width="0" style="1" hidden="1" customWidth="1"/>
    <col min="13062" max="13062" width="22.28515625" style="1" customWidth="1"/>
    <col min="13063" max="13063" width="5.28515625" style="1" customWidth="1"/>
    <col min="13064" max="13064" width="36.28515625" style="1" customWidth="1"/>
    <col min="13065" max="13065" width="5.7109375" style="1" customWidth="1"/>
    <col min="13066" max="13066" width="0" style="1" hidden="1" customWidth="1"/>
    <col min="13067" max="13067" width="20.7109375" style="1" customWidth="1"/>
    <col min="13068" max="13068" width="4.85546875" style="1" customWidth="1"/>
    <col min="13069" max="13069" width="0" style="1" hidden="1" customWidth="1"/>
    <col min="13070" max="13070" width="24.7109375" style="1" customWidth="1"/>
    <col min="13071" max="13071" width="12.28515625" style="1" customWidth="1"/>
    <col min="13072" max="13072" width="0" style="1" hidden="1" customWidth="1"/>
    <col min="13073" max="13073" width="3.42578125" style="1" customWidth="1"/>
    <col min="13074" max="13074" width="0" style="1" hidden="1" customWidth="1"/>
    <col min="13075" max="13075" width="17.7109375" style="1" customWidth="1"/>
    <col min="13076" max="13076" width="3.42578125" style="1" customWidth="1"/>
    <col min="13077" max="13077" width="0" style="1" hidden="1" customWidth="1"/>
    <col min="13078" max="13078" width="23.7109375" style="1" customWidth="1"/>
    <col min="13079" max="13079" width="10" style="1" customWidth="1"/>
    <col min="13080" max="13080" width="0" style="1" hidden="1" customWidth="1"/>
    <col min="13081" max="13082" width="14.7109375" style="1" customWidth="1"/>
    <col min="13083" max="13083" width="12.85546875" style="1" customWidth="1"/>
    <col min="13084" max="13084" width="3.28515625" style="1" customWidth="1"/>
    <col min="13085" max="13085" width="30.28515625" style="1" customWidth="1"/>
    <col min="13086" max="13086" width="5" style="1" customWidth="1"/>
    <col min="13087" max="13087" width="0" style="1" hidden="1" customWidth="1"/>
    <col min="13088" max="13088" width="14.28515625" style="1" customWidth="1"/>
    <col min="13089" max="13089" width="5.7109375" style="1" customWidth="1"/>
    <col min="13090" max="13090" width="0" style="1" hidden="1" customWidth="1"/>
    <col min="13091" max="13091" width="17.28515625" style="1" customWidth="1"/>
    <col min="13092" max="13092" width="12.7109375" style="1" customWidth="1"/>
    <col min="13093" max="13093" width="0" style="1" hidden="1" customWidth="1"/>
    <col min="13094" max="13094" width="5.28515625" style="1" customWidth="1"/>
    <col min="13095" max="13095" width="0" style="1" hidden="1" customWidth="1"/>
    <col min="13096" max="13096" width="17" style="1" customWidth="1"/>
    <col min="13097" max="13097" width="6.28515625" style="1" customWidth="1"/>
    <col min="13098" max="13098" width="0" style="1" hidden="1" customWidth="1"/>
    <col min="13099" max="13099" width="14.28515625" style="1" customWidth="1"/>
    <col min="13100" max="13100" width="7.5703125" style="1" customWidth="1"/>
    <col min="13101" max="13101" width="0" style="1" hidden="1" customWidth="1"/>
    <col min="13102" max="13103" width="14.28515625" style="1" customWidth="1"/>
    <col min="13104" max="13104" width="20.85546875" style="1" customWidth="1"/>
    <col min="13105" max="13105" width="14.42578125" style="1" customWidth="1"/>
    <col min="13106" max="13106" width="15" style="1" customWidth="1"/>
    <col min="13107" max="13107" width="2.7109375" style="1" customWidth="1"/>
    <col min="13108" max="13108" width="11.7109375" style="1" customWidth="1"/>
    <col min="13109" max="13109" width="11.5703125" style="1" customWidth="1"/>
    <col min="13110" max="13110" width="2.28515625" style="1" customWidth="1"/>
    <col min="13111" max="13111" width="41" style="1" customWidth="1"/>
    <col min="13112" max="13112" width="14.28515625" style="1" customWidth="1"/>
    <col min="13113" max="13114" width="11.5703125" style="1" customWidth="1"/>
    <col min="13115" max="13115" width="21.85546875" style="1" customWidth="1"/>
    <col min="13116" max="13307" width="11.5703125" style="1"/>
    <col min="13308" max="13308" width="21.85546875" style="1" customWidth="1"/>
    <col min="13309" max="13309" width="13.85546875" style="1" customWidth="1"/>
    <col min="13310" max="13310" width="38.7109375" style="1" customWidth="1"/>
    <col min="13311" max="13311" width="3" style="1" bestFit="1" customWidth="1"/>
    <col min="13312" max="13312" width="32.28515625" style="1" customWidth="1"/>
    <col min="13313" max="13313" width="46.28515625" style="1" customWidth="1"/>
    <col min="13314" max="13314" width="19" style="1" customWidth="1"/>
    <col min="13315" max="13315" width="0" style="1" hidden="1" customWidth="1"/>
    <col min="13316" max="13316" width="17.7109375" style="1" customWidth="1"/>
    <col min="13317" max="13317" width="0" style="1" hidden="1" customWidth="1"/>
    <col min="13318" max="13318" width="22.28515625" style="1" customWidth="1"/>
    <col min="13319" max="13319" width="5.28515625" style="1" customWidth="1"/>
    <col min="13320" max="13320" width="36.28515625" style="1" customWidth="1"/>
    <col min="13321" max="13321" width="5.7109375" style="1" customWidth="1"/>
    <col min="13322" max="13322" width="0" style="1" hidden="1" customWidth="1"/>
    <col min="13323" max="13323" width="20.7109375" style="1" customWidth="1"/>
    <col min="13324" max="13324" width="4.85546875" style="1" customWidth="1"/>
    <col min="13325" max="13325" width="0" style="1" hidden="1" customWidth="1"/>
    <col min="13326" max="13326" width="24.7109375" style="1" customWidth="1"/>
    <col min="13327" max="13327" width="12.28515625" style="1" customWidth="1"/>
    <col min="13328" max="13328" width="0" style="1" hidden="1" customWidth="1"/>
    <col min="13329" max="13329" width="3.42578125" style="1" customWidth="1"/>
    <col min="13330" max="13330" width="0" style="1" hidden="1" customWidth="1"/>
    <col min="13331" max="13331" width="17.7109375" style="1" customWidth="1"/>
    <col min="13332" max="13332" width="3.42578125" style="1" customWidth="1"/>
    <col min="13333" max="13333" width="0" style="1" hidden="1" customWidth="1"/>
    <col min="13334" max="13334" width="23.7109375" style="1" customWidth="1"/>
    <col min="13335" max="13335" width="10" style="1" customWidth="1"/>
    <col min="13336" max="13336" width="0" style="1" hidden="1" customWidth="1"/>
    <col min="13337" max="13338" width="14.7109375" style="1" customWidth="1"/>
    <col min="13339" max="13339" width="12.85546875" style="1" customWidth="1"/>
    <col min="13340" max="13340" width="3.28515625" style="1" customWidth="1"/>
    <col min="13341" max="13341" width="30.28515625" style="1" customWidth="1"/>
    <col min="13342" max="13342" width="5" style="1" customWidth="1"/>
    <col min="13343" max="13343" width="0" style="1" hidden="1" customWidth="1"/>
    <col min="13344" max="13344" width="14.28515625" style="1" customWidth="1"/>
    <col min="13345" max="13345" width="5.7109375" style="1" customWidth="1"/>
    <col min="13346" max="13346" width="0" style="1" hidden="1" customWidth="1"/>
    <col min="13347" max="13347" width="17.28515625" style="1" customWidth="1"/>
    <col min="13348" max="13348" width="12.7109375" style="1" customWidth="1"/>
    <col min="13349" max="13349" width="0" style="1" hidden="1" customWidth="1"/>
    <col min="13350" max="13350" width="5.28515625" style="1" customWidth="1"/>
    <col min="13351" max="13351" width="0" style="1" hidden="1" customWidth="1"/>
    <col min="13352" max="13352" width="17" style="1" customWidth="1"/>
    <col min="13353" max="13353" width="6.28515625" style="1" customWidth="1"/>
    <col min="13354" max="13354" width="0" style="1" hidden="1" customWidth="1"/>
    <col min="13355" max="13355" width="14.28515625" style="1" customWidth="1"/>
    <col min="13356" max="13356" width="7.5703125" style="1" customWidth="1"/>
    <col min="13357" max="13357" width="0" style="1" hidden="1" customWidth="1"/>
    <col min="13358" max="13359" width="14.28515625" style="1" customWidth="1"/>
    <col min="13360" max="13360" width="20.85546875" style="1" customWidth="1"/>
    <col min="13361" max="13361" width="14.42578125" style="1" customWidth="1"/>
    <col min="13362" max="13362" width="15" style="1" customWidth="1"/>
    <col min="13363" max="13363" width="2.7109375" style="1" customWidth="1"/>
    <col min="13364" max="13364" width="11.7109375" style="1" customWidth="1"/>
    <col min="13365" max="13365" width="11.5703125" style="1" customWidth="1"/>
    <col min="13366" max="13366" width="2.28515625" style="1" customWidth="1"/>
    <col min="13367" max="13367" width="41" style="1" customWidth="1"/>
    <col min="13368" max="13368" width="14.28515625" style="1" customWidth="1"/>
    <col min="13369" max="13370" width="11.5703125" style="1" customWidth="1"/>
    <col min="13371" max="13371" width="21.85546875" style="1" customWidth="1"/>
    <col min="13372" max="13563" width="11.5703125" style="1"/>
    <col min="13564" max="13564" width="21.85546875" style="1" customWidth="1"/>
    <col min="13565" max="13565" width="13.85546875" style="1" customWidth="1"/>
    <col min="13566" max="13566" width="38.7109375" style="1" customWidth="1"/>
    <col min="13567" max="13567" width="3" style="1" bestFit="1" customWidth="1"/>
    <col min="13568" max="13568" width="32.28515625" style="1" customWidth="1"/>
    <col min="13569" max="13569" width="46.28515625" style="1" customWidth="1"/>
    <col min="13570" max="13570" width="19" style="1" customWidth="1"/>
    <col min="13571" max="13571" width="0" style="1" hidden="1" customWidth="1"/>
    <col min="13572" max="13572" width="17.7109375" style="1" customWidth="1"/>
    <col min="13573" max="13573" width="0" style="1" hidden="1" customWidth="1"/>
    <col min="13574" max="13574" width="22.28515625" style="1" customWidth="1"/>
    <col min="13575" max="13575" width="5.28515625" style="1" customWidth="1"/>
    <col min="13576" max="13576" width="36.28515625" style="1" customWidth="1"/>
    <col min="13577" max="13577" width="5.7109375" style="1" customWidth="1"/>
    <col min="13578" max="13578" width="0" style="1" hidden="1" customWidth="1"/>
    <col min="13579" max="13579" width="20.7109375" style="1" customWidth="1"/>
    <col min="13580" max="13580" width="4.85546875" style="1" customWidth="1"/>
    <col min="13581" max="13581" width="0" style="1" hidden="1" customWidth="1"/>
    <col min="13582" max="13582" width="24.7109375" style="1" customWidth="1"/>
    <col min="13583" max="13583" width="12.28515625" style="1" customWidth="1"/>
    <col min="13584" max="13584" width="0" style="1" hidden="1" customWidth="1"/>
    <col min="13585" max="13585" width="3.42578125" style="1" customWidth="1"/>
    <col min="13586" max="13586" width="0" style="1" hidden="1" customWidth="1"/>
    <col min="13587" max="13587" width="17.7109375" style="1" customWidth="1"/>
    <col min="13588" max="13588" width="3.42578125" style="1" customWidth="1"/>
    <col min="13589" max="13589" width="0" style="1" hidden="1" customWidth="1"/>
    <col min="13590" max="13590" width="23.7109375" style="1" customWidth="1"/>
    <col min="13591" max="13591" width="10" style="1" customWidth="1"/>
    <col min="13592" max="13592" width="0" style="1" hidden="1" customWidth="1"/>
    <col min="13593" max="13594" width="14.7109375" style="1" customWidth="1"/>
    <col min="13595" max="13595" width="12.85546875" style="1" customWidth="1"/>
    <col min="13596" max="13596" width="3.28515625" style="1" customWidth="1"/>
    <col min="13597" max="13597" width="30.28515625" style="1" customWidth="1"/>
    <col min="13598" max="13598" width="5" style="1" customWidth="1"/>
    <col min="13599" max="13599" width="0" style="1" hidden="1" customWidth="1"/>
    <col min="13600" max="13600" width="14.28515625" style="1" customWidth="1"/>
    <col min="13601" max="13601" width="5.7109375" style="1" customWidth="1"/>
    <col min="13602" max="13602" width="0" style="1" hidden="1" customWidth="1"/>
    <col min="13603" max="13603" width="17.28515625" style="1" customWidth="1"/>
    <col min="13604" max="13604" width="12.7109375" style="1" customWidth="1"/>
    <col min="13605" max="13605" width="0" style="1" hidden="1" customWidth="1"/>
    <col min="13606" max="13606" width="5.28515625" style="1" customWidth="1"/>
    <col min="13607" max="13607" width="0" style="1" hidden="1" customWidth="1"/>
    <col min="13608" max="13608" width="17" style="1" customWidth="1"/>
    <col min="13609" max="13609" width="6.28515625" style="1" customWidth="1"/>
    <col min="13610" max="13610" width="0" style="1" hidden="1" customWidth="1"/>
    <col min="13611" max="13611" width="14.28515625" style="1" customWidth="1"/>
    <col min="13612" max="13612" width="7.5703125" style="1" customWidth="1"/>
    <col min="13613" max="13613" width="0" style="1" hidden="1" customWidth="1"/>
    <col min="13614" max="13615" width="14.28515625" style="1" customWidth="1"/>
    <col min="13616" max="13616" width="20.85546875" style="1" customWidth="1"/>
    <col min="13617" max="13617" width="14.42578125" style="1" customWidth="1"/>
    <col min="13618" max="13618" width="15" style="1" customWidth="1"/>
    <col min="13619" max="13619" width="2.7109375" style="1" customWidth="1"/>
    <col min="13620" max="13620" width="11.7109375" style="1" customWidth="1"/>
    <col min="13621" max="13621" width="11.5703125" style="1" customWidth="1"/>
    <col min="13622" max="13622" width="2.28515625" style="1" customWidth="1"/>
    <col min="13623" max="13623" width="41" style="1" customWidth="1"/>
    <col min="13624" max="13624" width="14.28515625" style="1" customWidth="1"/>
    <col min="13625" max="13626" width="11.5703125" style="1" customWidth="1"/>
    <col min="13627" max="13627" width="21.85546875" style="1" customWidth="1"/>
    <col min="13628" max="13819" width="11.5703125" style="1"/>
    <col min="13820" max="13820" width="21.85546875" style="1" customWidth="1"/>
    <col min="13821" max="13821" width="13.85546875" style="1" customWidth="1"/>
    <col min="13822" max="13822" width="38.7109375" style="1" customWidth="1"/>
    <col min="13823" max="13823" width="3" style="1" bestFit="1" customWidth="1"/>
    <col min="13824" max="13824" width="32.28515625" style="1" customWidth="1"/>
    <col min="13825" max="13825" width="46.28515625" style="1" customWidth="1"/>
    <col min="13826" max="13826" width="19" style="1" customWidth="1"/>
    <col min="13827" max="13827" width="0" style="1" hidden="1" customWidth="1"/>
    <col min="13828" max="13828" width="17.7109375" style="1" customWidth="1"/>
    <col min="13829" max="13829" width="0" style="1" hidden="1" customWidth="1"/>
    <col min="13830" max="13830" width="22.28515625" style="1" customWidth="1"/>
    <col min="13831" max="13831" width="5.28515625" style="1" customWidth="1"/>
    <col min="13832" max="13832" width="36.28515625" style="1" customWidth="1"/>
    <col min="13833" max="13833" width="5.7109375" style="1" customWidth="1"/>
    <col min="13834" max="13834" width="0" style="1" hidden="1" customWidth="1"/>
    <col min="13835" max="13835" width="20.7109375" style="1" customWidth="1"/>
    <col min="13836" max="13836" width="4.85546875" style="1" customWidth="1"/>
    <col min="13837" max="13837" width="0" style="1" hidden="1" customWidth="1"/>
    <col min="13838" max="13838" width="24.7109375" style="1" customWidth="1"/>
    <col min="13839" max="13839" width="12.28515625" style="1" customWidth="1"/>
    <col min="13840" max="13840" width="0" style="1" hidden="1" customWidth="1"/>
    <col min="13841" max="13841" width="3.42578125" style="1" customWidth="1"/>
    <col min="13842" max="13842" width="0" style="1" hidden="1" customWidth="1"/>
    <col min="13843" max="13843" width="17.7109375" style="1" customWidth="1"/>
    <col min="13844" max="13844" width="3.42578125" style="1" customWidth="1"/>
    <col min="13845" max="13845" width="0" style="1" hidden="1" customWidth="1"/>
    <col min="13846" max="13846" width="23.7109375" style="1" customWidth="1"/>
    <col min="13847" max="13847" width="10" style="1" customWidth="1"/>
    <col min="13848" max="13848" width="0" style="1" hidden="1" customWidth="1"/>
    <col min="13849" max="13850" width="14.7109375" style="1" customWidth="1"/>
    <col min="13851" max="13851" width="12.85546875" style="1" customWidth="1"/>
    <col min="13852" max="13852" width="3.28515625" style="1" customWidth="1"/>
    <col min="13853" max="13853" width="30.28515625" style="1" customWidth="1"/>
    <col min="13854" max="13854" width="5" style="1" customWidth="1"/>
    <col min="13855" max="13855" width="0" style="1" hidden="1" customWidth="1"/>
    <col min="13856" max="13856" width="14.28515625" style="1" customWidth="1"/>
    <col min="13857" max="13857" width="5.7109375" style="1" customWidth="1"/>
    <col min="13858" max="13858" width="0" style="1" hidden="1" customWidth="1"/>
    <col min="13859" max="13859" width="17.28515625" style="1" customWidth="1"/>
    <col min="13860" max="13860" width="12.7109375" style="1" customWidth="1"/>
    <col min="13861" max="13861" width="0" style="1" hidden="1" customWidth="1"/>
    <col min="13862" max="13862" width="5.28515625" style="1" customWidth="1"/>
    <col min="13863" max="13863" width="0" style="1" hidden="1" customWidth="1"/>
    <col min="13864" max="13864" width="17" style="1" customWidth="1"/>
    <col min="13865" max="13865" width="6.28515625" style="1" customWidth="1"/>
    <col min="13866" max="13866" width="0" style="1" hidden="1" customWidth="1"/>
    <col min="13867" max="13867" width="14.28515625" style="1" customWidth="1"/>
    <col min="13868" max="13868" width="7.5703125" style="1" customWidth="1"/>
    <col min="13869" max="13869" width="0" style="1" hidden="1" customWidth="1"/>
    <col min="13870" max="13871" width="14.28515625" style="1" customWidth="1"/>
    <col min="13872" max="13872" width="20.85546875" style="1" customWidth="1"/>
    <col min="13873" max="13873" width="14.42578125" style="1" customWidth="1"/>
    <col min="13874" max="13874" width="15" style="1" customWidth="1"/>
    <col min="13875" max="13875" width="2.7109375" style="1" customWidth="1"/>
    <col min="13876" max="13876" width="11.7109375" style="1" customWidth="1"/>
    <col min="13877" max="13877" width="11.5703125" style="1" customWidth="1"/>
    <col min="13878" max="13878" width="2.28515625" style="1" customWidth="1"/>
    <col min="13879" max="13879" width="41" style="1" customWidth="1"/>
    <col min="13880" max="13880" width="14.28515625" style="1" customWidth="1"/>
    <col min="13881" max="13882" width="11.5703125" style="1" customWidth="1"/>
    <col min="13883" max="13883" width="21.85546875" style="1" customWidth="1"/>
    <col min="13884" max="14075" width="11.5703125" style="1"/>
    <col min="14076" max="14076" width="21.85546875" style="1" customWidth="1"/>
    <col min="14077" max="14077" width="13.85546875" style="1" customWidth="1"/>
    <col min="14078" max="14078" width="38.7109375" style="1" customWidth="1"/>
    <col min="14079" max="14079" width="3" style="1" bestFit="1" customWidth="1"/>
    <col min="14080" max="14080" width="32.28515625" style="1" customWidth="1"/>
    <col min="14081" max="14081" width="46.28515625" style="1" customWidth="1"/>
    <col min="14082" max="14082" width="19" style="1" customWidth="1"/>
    <col min="14083" max="14083" width="0" style="1" hidden="1" customWidth="1"/>
    <col min="14084" max="14084" width="17.7109375" style="1" customWidth="1"/>
    <col min="14085" max="14085" width="0" style="1" hidden="1" customWidth="1"/>
    <col min="14086" max="14086" width="22.28515625" style="1" customWidth="1"/>
    <col min="14087" max="14087" width="5.28515625" style="1" customWidth="1"/>
    <col min="14088" max="14088" width="36.28515625" style="1" customWidth="1"/>
    <col min="14089" max="14089" width="5.7109375" style="1" customWidth="1"/>
    <col min="14090" max="14090" width="0" style="1" hidden="1" customWidth="1"/>
    <col min="14091" max="14091" width="20.7109375" style="1" customWidth="1"/>
    <col min="14092" max="14092" width="4.85546875" style="1" customWidth="1"/>
    <col min="14093" max="14093" width="0" style="1" hidden="1" customWidth="1"/>
    <col min="14094" max="14094" width="24.7109375" style="1" customWidth="1"/>
    <col min="14095" max="14095" width="12.28515625" style="1" customWidth="1"/>
    <col min="14096" max="14096" width="0" style="1" hidden="1" customWidth="1"/>
    <col min="14097" max="14097" width="3.42578125" style="1" customWidth="1"/>
    <col min="14098" max="14098" width="0" style="1" hidden="1" customWidth="1"/>
    <col min="14099" max="14099" width="17.7109375" style="1" customWidth="1"/>
    <col min="14100" max="14100" width="3.42578125" style="1" customWidth="1"/>
    <col min="14101" max="14101" width="0" style="1" hidden="1" customWidth="1"/>
    <col min="14102" max="14102" width="23.7109375" style="1" customWidth="1"/>
    <col min="14103" max="14103" width="10" style="1" customWidth="1"/>
    <col min="14104" max="14104" width="0" style="1" hidden="1" customWidth="1"/>
    <col min="14105" max="14106" width="14.7109375" style="1" customWidth="1"/>
    <col min="14107" max="14107" width="12.85546875" style="1" customWidth="1"/>
    <col min="14108" max="14108" width="3.28515625" style="1" customWidth="1"/>
    <col min="14109" max="14109" width="30.28515625" style="1" customWidth="1"/>
    <col min="14110" max="14110" width="5" style="1" customWidth="1"/>
    <col min="14111" max="14111" width="0" style="1" hidden="1" customWidth="1"/>
    <col min="14112" max="14112" width="14.28515625" style="1" customWidth="1"/>
    <col min="14113" max="14113" width="5.7109375" style="1" customWidth="1"/>
    <col min="14114" max="14114" width="0" style="1" hidden="1" customWidth="1"/>
    <col min="14115" max="14115" width="17.28515625" style="1" customWidth="1"/>
    <col min="14116" max="14116" width="12.7109375" style="1" customWidth="1"/>
    <col min="14117" max="14117" width="0" style="1" hidden="1" customWidth="1"/>
    <col min="14118" max="14118" width="5.28515625" style="1" customWidth="1"/>
    <col min="14119" max="14119" width="0" style="1" hidden="1" customWidth="1"/>
    <col min="14120" max="14120" width="17" style="1" customWidth="1"/>
    <col min="14121" max="14121" width="6.28515625" style="1" customWidth="1"/>
    <col min="14122" max="14122" width="0" style="1" hidden="1" customWidth="1"/>
    <col min="14123" max="14123" width="14.28515625" style="1" customWidth="1"/>
    <col min="14124" max="14124" width="7.5703125" style="1" customWidth="1"/>
    <col min="14125" max="14125" width="0" style="1" hidden="1" customWidth="1"/>
    <col min="14126" max="14127" width="14.28515625" style="1" customWidth="1"/>
    <col min="14128" max="14128" width="20.85546875" style="1" customWidth="1"/>
    <col min="14129" max="14129" width="14.42578125" style="1" customWidth="1"/>
    <col min="14130" max="14130" width="15" style="1" customWidth="1"/>
    <col min="14131" max="14131" width="2.7109375" style="1" customWidth="1"/>
    <col min="14132" max="14132" width="11.7109375" style="1" customWidth="1"/>
    <col min="14133" max="14133" width="11.5703125" style="1" customWidth="1"/>
    <col min="14134" max="14134" width="2.28515625" style="1" customWidth="1"/>
    <col min="14135" max="14135" width="41" style="1" customWidth="1"/>
    <col min="14136" max="14136" width="14.28515625" style="1" customWidth="1"/>
    <col min="14137" max="14138" width="11.5703125" style="1" customWidth="1"/>
    <col min="14139" max="14139" width="21.85546875" style="1" customWidth="1"/>
    <col min="14140" max="14331" width="11.5703125" style="1"/>
    <col min="14332" max="14332" width="21.85546875" style="1" customWidth="1"/>
    <col min="14333" max="14333" width="13.85546875" style="1" customWidth="1"/>
    <col min="14334" max="14334" width="38.7109375" style="1" customWidth="1"/>
    <col min="14335" max="14335" width="3" style="1" bestFit="1" customWidth="1"/>
    <col min="14336" max="14336" width="32.28515625" style="1" customWidth="1"/>
    <col min="14337" max="14337" width="46.28515625" style="1" customWidth="1"/>
    <col min="14338" max="14338" width="19" style="1" customWidth="1"/>
    <col min="14339" max="14339" width="0" style="1" hidden="1" customWidth="1"/>
    <col min="14340" max="14340" width="17.7109375" style="1" customWidth="1"/>
    <col min="14341" max="14341" width="0" style="1" hidden="1" customWidth="1"/>
    <col min="14342" max="14342" width="22.28515625" style="1" customWidth="1"/>
    <col min="14343" max="14343" width="5.28515625" style="1" customWidth="1"/>
    <col min="14344" max="14344" width="36.28515625" style="1" customWidth="1"/>
    <col min="14345" max="14345" width="5.7109375" style="1" customWidth="1"/>
    <col min="14346" max="14346" width="0" style="1" hidden="1" customWidth="1"/>
    <col min="14347" max="14347" width="20.7109375" style="1" customWidth="1"/>
    <col min="14348" max="14348" width="4.85546875" style="1" customWidth="1"/>
    <col min="14349" max="14349" width="0" style="1" hidden="1" customWidth="1"/>
    <col min="14350" max="14350" width="24.7109375" style="1" customWidth="1"/>
    <col min="14351" max="14351" width="12.28515625" style="1" customWidth="1"/>
    <col min="14352" max="14352" width="0" style="1" hidden="1" customWidth="1"/>
    <col min="14353" max="14353" width="3.42578125" style="1" customWidth="1"/>
    <col min="14354" max="14354" width="0" style="1" hidden="1" customWidth="1"/>
    <col min="14355" max="14355" width="17.7109375" style="1" customWidth="1"/>
    <col min="14356" max="14356" width="3.42578125" style="1" customWidth="1"/>
    <col min="14357" max="14357" width="0" style="1" hidden="1" customWidth="1"/>
    <col min="14358" max="14358" width="23.7109375" style="1" customWidth="1"/>
    <col min="14359" max="14359" width="10" style="1" customWidth="1"/>
    <col min="14360" max="14360" width="0" style="1" hidden="1" customWidth="1"/>
    <col min="14361" max="14362" width="14.7109375" style="1" customWidth="1"/>
    <col min="14363" max="14363" width="12.85546875" style="1" customWidth="1"/>
    <col min="14364" max="14364" width="3.28515625" style="1" customWidth="1"/>
    <col min="14365" max="14365" width="30.28515625" style="1" customWidth="1"/>
    <col min="14366" max="14366" width="5" style="1" customWidth="1"/>
    <col min="14367" max="14367" width="0" style="1" hidden="1" customWidth="1"/>
    <col min="14368" max="14368" width="14.28515625" style="1" customWidth="1"/>
    <col min="14369" max="14369" width="5.7109375" style="1" customWidth="1"/>
    <col min="14370" max="14370" width="0" style="1" hidden="1" customWidth="1"/>
    <col min="14371" max="14371" width="17.28515625" style="1" customWidth="1"/>
    <col min="14372" max="14372" width="12.7109375" style="1" customWidth="1"/>
    <col min="14373" max="14373" width="0" style="1" hidden="1" customWidth="1"/>
    <col min="14374" max="14374" width="5.28515625" style="1" customWidth="1"/>
    <col min="14375" max="14375" width="0" style="1" hidden="1" customWidth="1"/>
    <col min="14376" max="14376" width="17" style="1" customWidth="1"/>
    <col min="14377" max="14377" width="6.28515625" style="1" customWidth="1"/>
    <col min="14378" max="14378" width="0" style="1" hidden="1" customWidth="1"/>
    <col min="14379" max="14379" width="14.28515625" style="1" customWidth="1"/>
    <col min="14380" max="14380" width="7.5703125" style="1" customWidth="1"/>
    <col min="14381" max="14381" width="0" style="1" hidden="1" customWidth="1"/>
    <col min="14382" max="14383" width="14.28515625" style="1" customWidth="1"/>
    <col min="14384" max="14384" width="20.85546875" style="1" customWidth="1"/>
    <col min="14385" max="14385" width="14.42578125" style="1" customWidth="1"/>
    <col min="14386" max="14386" width="15" style="1" customWidth="1"/>
    <col min="14387" max="14387" width="2.7109375" style="1" customWidth="1"/>
    <col min="14388" max="14388" width="11.7109375" style="1" customWidth="1"/>
    <col min="14389" max="14389" width="11.5703125" style="1" customWidth="1"/>
    <col min="14390" max="14390" width="2.28515625" style="1" customWidth="1"/>
    <col min="14391" max="14391" width="41" style="1" customWidth="1"/>
    <col min="14392" max="14392" width="14.28515625" style="1" customWidth="1"/>
    <col min="14393" max="14394" width="11.5703125" style="1" customWidth="1"/>
    <col min="14395" max="14395" width="21.85546875" style="1" customWidth="1"/>
    <col min="14396" max="14587" width="11.5703125" style="1"/>
    <col min="14588" max="14588" width="21.85546875" style="1" customWidth="1"/>
    <col min="14589" max="14589" width="13.85546875" style="1" customWidth="1"/>
    <col min="14590" max="14590" width="38.7109375" style="1" customWidth="1"/>
    <col min="14591" max="14591" width="3" style="1" bestFit="1" customWidth="1"/>
    <col min="14592" max="14592" width="32.28515625" style="1" customWidth="1"/>
    <col min="14593" max="14593" width="46.28515625" style="1" customWidth="1"/>
    <col min="14594" max="14594" width="19" style="1" customWidth="1"/>
    <col min="14595" max="14595" width="0" style="1" hidden="1" customWidth="1"/>
    <col min="14596" max="14596" width="17.7109375" style="1" customWidth="1"/>
    <col min="14597" max="14597" width="0" style="1" hidden="1" customWidth="1"/>
    <col min="14598" max="14598" width="22.28515625" style="1" customWidth="1"/>
    <col min="14599" max="14599" width="5.28515625" style="1" customWidth="1"/>
    <col min="14600" max="14600" width="36.28515625" style="1" customWidth="1"/>
    <col min="14601" max="14601" width="5.7109375" style="1" customWidth="1"/>
    <col min="14602" max="14602" width="0" style="1" hidden="1" customWidth="1"/>
    <col min="14603" max="14603" width="20.7109375" style="1" customWidth="1"/>
    <col min="14604" max="14604" width="4.85546875" style="1" customWidth="1"/>
    <col min="14605" max="14605" width="0" style="1" hidden="1" customWidth="1"/>
    <col min="14606" max="14606" width="24.7109375" style="1" customWidth="1"/>
    <col min="14607" max="14607" width="12.28515625" style="1" customWidth="1"/>
    <col min="14608" max="14608" width="0" style="1" hidden="1" customWidth="1"/>
    <col min="14609" max="14609" width="3.42578125" style="1" customWidth="1"/>
    <col min="14610" max="14610" width="0" style="1" hidden="1" customWidth="1"/>
    <col min="14611" max="14611" width="17.7109375" style="1" customWidth="1"/>
    <col min="14612" max="14612" width="3.42578125" style="1" customWidth="1"/>
    <col min="14613" max="14613" width="0" style="1" hidden="1" customWidth="1"/>
    <col min="14614" max="14614" width="23.7109375" style="1" customWidth="1"/>
    <col min="14615" max="14615" width="10" style="1" customWidth="1"/>
    <col min="14616" max="14616" width="0" style="1" hidden="1" customWidth="1"/>
    <col min="14617" max="14618" width="14.7109375" style="1" customWidth="1"/>
    <col min="14619" max="14619" width="12.85546875" style="1" customWidth="1"/>
    <col min="14620" max="14620" width="3.28515625" style="1" customWidth="1"/>
    <col min="14621" max="14621" width="30.28515625" style="1" customWidth="1"/>
    <col min="14622" max="14622" width="5" style="1" customWidth="1"/>
    <col min="14623" max="14623" width="0" style="1" hidden="1" customWidth="1"/>
    <col min="14624" max="14624" width="14.28515625" style="1" customWidth="1"/>
    <col min="14625" max="14625" width="5.7109375" style="1" customWidth="1"/>
    <col min="14626" max="14626" width="0" style="1" hidden="1" customWidth="1"/>
    <col min="14627" max="14627" width="17.28515625" style="1" customWidth="1"/>
    <col min="14628" max="14628" width="12.7109375" style="1" customWidth="1"/>
    <col min="14629" max="14629" width="0" style="1" hidden="1" customWidth="1"/>
    <col min="14630" max="14630" width="5.28515625" style="1" customWidth="1"/>
    <col min="14631" max="14631" width="0" style="1" hidden="1" customWidth="1"/>
    <col min="14632" max="14632" width="17" style="1" customWidth="1"/>
    <col min="14633" max="14633" width="6.28515625" style="1" customWidth="1"/>
    <col min="14634" max="14634" width="0" style="1" hidden="1" customWidth="1"/>
    <col min="14635" max="14635" width="14.28515625" style="1" customWidth="1"/>
    <col min="14636" max="14636" width="7.5703125" style="1" customWidth="1"/>
    <col min="14637" max="14637" width="0" style="1" hidden="1" customWidth="1"/>
    <col min="14638" max="14639" width="14.28515625" style="1" customWidth="1"/>
    <col min="14640" max="14640" width="20.85546875" style="1" customWidth="1"/>
    <col min="14641" max="14641" width="14.42578125" style="1" customWidth="1"/>
    <col min="14642" max="14642" width="15" style="1" customWidth="1"/>
    <col min="14643" max="14643" width="2.7109375" style="1" customWidth="1"/>
    <col min="14644" max="14644" width="11.7109375" style="1" customWidth="1"/>
    <col min="14645" max="14645" width="11.5703125" style="1" customWidth="1"/>
    <col min="14646" max="14646" width="2.28515625" style="1" customWidth="1"/>
    <col min="14647" max="14647" width="41" style="1" customWidth="1"/>
    <col min="14648" max="14648" width="14.28515625" style="1" customWidth="1"/>
    <col min="14649" max="14650" width="11.5703125" style="1" customWidth="1"/>
    <col min="14651" max="14651" width="21.85546875" style="1" customWidth="1"/>
    <col min="14652" max="14843" width="11.5703125" style="1"/>
    <col min="14844" max="14844" width="21.85546875" style="1" customWidth="1"/>
    <col min="14845" max="14845" width="13.85546875" style="1" customWidth="1"/>
    <col min="14846" max="14846" width="38.7109375" style="1" customWidth="1"/>
    <col min="14847" max="14847" width="3" style="1" bestFit="1" customWidth="1"/>
    <col min="14848" max="14848" width="32.28515625" style="1" customWidth="1"/>
    <col min="14849" max="14849" width="46.28515625" style="1" customWidth="1"/>
    <col min="14850" max="14850" width="19" style="1" customWidth="1"/>
    <col min="14851" max="14851" width="0" style="1" hidden="1" customWidth="1"/>
    <col min="14852" max="14852" width="17.7109375" style="1" customWidth="1"/>
    <col min="14853" max="14853" width="0" style="1" hidden="1" customWidth="1"/>
    <col min="14854" max="14854" width="22.28515625" style="1" customWidth="1"/>
    <col min="14855" max="14855" width="5.28515625" style="1" customWidth="1"/>
    <col min="14856" max="14856" width="36.28515625" style="1" customWidth="1"/>
    <col min="14857" max="14857" width="5.7109375" style="1" customWidth="1"/>
    <col min="14858" max="14858" width="0" style="1" hidden="1" customWidth="1"/>
    <col min="14859" max="14859" width="20.7109375" style="1" customWidth="1"/>
    <col min="14860" max="14860" width="4.85546875" style="1" customWidth="1"/>
    <col min="14861" max="14861" width="0" style="1" hidden="1" customWidth="1"/>
    <col min="14862" max="14862" width="24.7109375" style="1" customWidth="1"/>
    <col min="14863" max="14863" width="12.28515625" style="1" customWidth="1"/>
    <col min="14864" max="14864" width="0" style="1" hidden="1" customWidth="1"/>
    <col min="14865" max="14865" width="3.42578125" style="1" customWidth="1"/>
    <col min="14866" max="14866" width="0" style="1" hidden="1" customWidth="1"/>
    <col min="14867" max="14867" width="17.7109375" style="1" customWidth="1"/>
    <col min="14868" max="14868" width="3.42578125" style="1" customWidth="1"/>
    <col min="14869" max="14869" width="0" style="1" hidden="1" customWidth="1"/>
    <col min="14870" max="14870" width="23.7109375" style="1" customWidth="1"/>
    <col min="14871" max="14871" width="10" style="1" customWidth="1"/>
    <col min="14872" max="14872" width="0" style="1" hidden="1" customWidth="1"/>
    <col min="14873" max="14874" width="14.7109375" style="1" customWidth="1"/>
    <col min="14875" max="14875" width="12.85546875" style="1" customWidth="1"/>
    <col min="14876" max="14876" width="3.28515625" style="1" customWidth="1"/>
    <col min="14877" max="14877" width="30.28515625" style="1" customWidth="1"/>
    <col min="14878" max="14878" width="5" style="1" customWidth="1"/>
    <col min="14879" max="14879" width="0" style="1" hidden="1" customWidth="1"/>
    <col min="14880" max="14880" width="14.28515625" style="1" customWidth="1"/>
    <col min="14881" max="14881" width="5.7109375" style="1" customWidth="1"/>
    <col min="14882" max="14882" width="0" style="1" hidden="1" customWidth="1"/>
    <col min="14883" max="14883" width="17.28515625" style="1" customWidth="1"/>
    <col min="14884" max="14884" width="12.7109375" style="1" customWidth="1"/>
    <col min="14885" max="14885" width="0" style="1" hidden="1" customWidth="1"/>
    <col min="14886" max="14886" width="5.28515625" style="1" customWidth="1"/>
    <col min="14887" max="14887" width="0" style="1" hidden="1" customWidth="1"/>
    <col min="14888" max="14888" width="17" style="1" customWidth="1"/>
    <col min="14889" max="14889" width="6.28515625" style="1" customWidth="1"/>
    <col min="14890" max="14890" width="0" style="1" hidden="1" customWidth="1"/>
    <col min="14891" max="14891" width="14.28515625" style="1" customWidth="1"/>
    <col min="14892" max="14892" width="7.5703125" style="1" customWidth="1"/>
    <col min="14893" max="14893" width="0" style="1" hidden="1" customWidth="1"/>
    <col min="14894" max="14895" width="14.28515625" style="1" customWidth="1"/>
    <col min="14896" max="14896" width="20.85546875" style="1" customWidth="1"/>
    <col min="14897" max="14897" width="14.42578125" style="1" customWidth="1"/>
    <col min="14898" max="14898" width="15" style="1" customWidth="1"/>
    <col min="14899" max="14899" width="2.7109375" style="1" customWidth="1"/>
    <col min="14900" max="14900" width="11.7109375" style="1" customWidth="1"/>
    <col min="14901" max="14901" width="11.5703125" style="1" customWidth="1"/>
    <col min="14902" max="14902" width="2.28515625" style="1" customWidth="1"/>
    <col min="14903" max="14903" width="41" style="1" customWidth="1"/>
    <col min="14904" max="14904" width="14.28515625" style="1" customWidth="1"/>
    <col min="14905" max="14906" width="11.5703125" style="1" customWidth="1"/>
    <col min="14907" max="14907" width="21.85546875" style="1" customWidth="1"/>
    <col min="14908" max="15099" width="11.5703125" style="1"/>
    <col min="15100" max="15100" width="21.85546875" style="1" customWidth="1"/>
    <col min="15101" max="15101" width="13.85546875" style="1" customWidth="1"/>
    <col min="15102" max="15102" width="38.7109375" style="1" customWidth="1"/>
    <col min="15103" max="15103" width="3" style="1" bestFit="1" customWidth="1"/>
    <col min="15104" max="15104" width="32.28515625" style="1" customWidth="1"/>
    <col min="15105" max="15105" width="46.28515625" style="1" customWidth="1"/>
    <col min="15106" max="15106" width="19" style="1" customWidth="1"/>
    <col min="15107" max="15107" width="0" style="1" hidden="1" customWidth="1"/>
    <col min="15108" max="15108" width="17.7109375" style="1" customWidth="1"/>
    <col min="15109" max="15109" width="0" style="1" hidden="1" customWidth="1"/>
    <col min="15110" max="15110" width="22.28515625" style="1" customWidth="1"/>
    <col min="15111" max="15111" width="5.28515625" style="1" customWidth="1"/>
    <col min="15112" max="15112" width="36.28515625" style="1" customWidth="1"/>
    <col min="15113" max="15113" width="5.7109375" style="1" customWidth="1"/>
    <col min="15114" max="15114" width="0" style="1" hidden="1" customWidth="1"/>
    <col min="15115" max="15115" width="20.7109375" style="1" customWidth="1"/>
    <col min="15116" max="15116" width="4.85546875" style="1" customWidth="1"/>
    <col min="15117" max="15117" width="0" style="1" hidden="1" customWidth="1"/>
    <col min="15118" max="15118" width="24.7109375" style="1" customWidth="1"/>
    <col min="15119" max="15119" width="12.28515625" style="1" customWidth="1"/>
    <col min="15120" max="15120" width="0" style="1" hidden="1" customWidth="1"/>
    <col min="15121" max="15121" width="3.42578125" style="1" customWidth="1"/>
    <col min="15122" max="15122" width="0" style="1" hidden="1" customWidth="1"/>
    <col min="15123" max="15123" width="17.7109375" style="1" customWidth="1"/>
    <col min="15124" max="15124" width="3.42578125" style="1" customWidth="1"/>
    <col min="15125" max="15125" width="0" style="1" hidden="1" customWidth="1"/>
    <col min="15126" max="15126" width="23.7109375" style="1" customWidth="1"/>
    <col min="15127" max="15127" width="10" style="1" customWidth="1"/>
    <col min="15128" max="15128" width="0" style="1" hidden="1" customWidth="1"/>
    <col min="15129" max="15130" width="14.7109375" style="1" customWidth="1"/>
    <col min="15131" max="15131" width="12.85546875" style="1" customWidth="1"/>
    <col min="15132" max="15132" width="3.28515625" style="1" customWidth="1"/>
    <col min="15133" max="15133" width="30.28515625" style="1" customWidth="1"/>
    <col min="15134" max="15134" width="5" style="1" customWidth="1"/>
    <col min="15135" max="15135" width="0" style="1" hidden="1" customWidth="1"/>
    <col min="15136" max="15136" width="14.28515625" style="1" customWidth="1"/>
    <col min="15137" max="15137" width="5.7109375" style="1" customWidth="1"/>
    <col min="15138" max="15138" width="0" style="1" hidden="1" customWidth="1"/>
    <col min="15139" max="15139" width="17.28515625" style="1" customWidth="1"/>
    <col min="15140" max="15140" width="12.7109375" style="1" customWidth="1"/>
    <col min="15141" max="15141" width="0" style="1" hidden="1" customWidth="1"/>
    <col min="15142" max="15142" width="5.28515625" style="1" customWidth="1"/>
    <col min="15143" max="15143" width="0" style="1" hidden="1" customWidth="1"/>
    <col min="15144" max="15144" width="17" style="1" customWidth="1"/>
    <col min="15145" max="15145" width="6.28515625" style="1" customWidth="1"/>
    <col min="15146" max="15146" width="0" style="1" hidden="1" customWidth="1"/>
    <col min="15147" max="15147" width="14.28515625" style="1" customWidth="1"/>
    <col min="15148" max="15148" width="7.5703125" style="1" customWidth="1"/>
    <col min="15149" max="15149" width="0" style="1" hidden="1" customWidth="1"/>
    <col min="15150" max="15151" width="14.28515625" style="1" customWidth="1"/>
    <col min="15152" max="15152" width="20.85546875" style="1" customWidth="1"/>
    <col min="15153" max="15153" width="14.42578125" style="1" customWidth="1"/>
    <col min="15154" max="15154" width="15" style="1" customWidth="1"/>
    <col min="15155" max="15155" width="2.7109375" style="1" customWidth="1"/>
    <col min="15156" max="15156" width="11.7109375" style="1" customWidth="1"/>
    <col min="15157" max="15157" width="11.5703125" style="1" customWidth="1"/>
    <col min="15158" max="15158" width="2.28515625" style="1" customWidth="1"/>
    <col min="15159" max="15159" width="41" style="1" customWidth="1"/>
    <col min="15160" max="15160" width="14.28515625" style="1" customWidth="1"/>
    <col min="15161" max="15162" width="11.5703125" style="1" customWidth="1"/>
    <col min="15163" max="15163" width="21.85546875" style="1" customWidth="1"/>
    <col min="15164" max="15355" width="11.5703125" style="1"/>
    <col min="15356" max="15356" width="21.85546875" style="1" customWidth="1"/>
    <col min="15357" max="15357" width="13.85546875" style="1" customWidth="1"/>
    <col min="15358" max="15358" width="38.7109375" style="1" customWidth="1"/>
    <col min="15359" max="15359" width="3" style="1" bestFit="1" customWidth="1"/>
    <col min="15360" max="15360" width="32.28515625" style="1" customWidth="1"/>
    <col min="15361" max="15361" width="46.28515625" style="1" customWidth="1"/>
    <col min="15362" max="15362" width="19" style="1" customWidth="1"/>
    <col min="15363" max="15363" width="0" style="1" hidden="1" customWidth="1"/>
    <col min="15364" max="15364" width="17.7109375" style="1" customWidth="1"/>
    <col min="15365" max="15365" width="0" style="1" hidden="1" customWidth="1"/>
    <col min="15366" max="15366" width="22.28515625" style="1" customWidth="1"/>
    <col min="15367" max="15367" width="5.28515625" style="1" customWidth="1"/>
    <col min="15368" max="15368" width="36.28515625" style="1" customWidth="1"/>
    <col min="15369" max="15369" width="5.7109375" style="1" customWidth="1"/>
    <col min="15370" max="15370" width="0" style="1" hidden="1" customWidth="1"/>
    <col min="15371" max="15371" width="20.7109375" style="1" customWidth="1"/>
    <col min="15372" max="15372" width="4.85546875" style="1" customWidth="1"/>
    <col min="15373" max="15373" width="0" style="1" hidden="1" customWidth="1"/>
    <col min="15374" max="15374" width="24.7109375" style="1" customWidth="1"/>
    <col min="15375" max="15375" width="12.28515625" style="1" customWidth="1"/>
    <col min="15376" max="15376" width="0" style="1" hidden="1" customWidth="1"/>
    <col min="15377" max="15377" width="3.42578125" style="1" customWidth="1"/>
    <col min="15378" max="15378" width="0" style="1" hidden="1" customWidth="1"/>
    <col min="15379" max="15379" width="17.7109375" style="1" customWidth="1"/>
    <col min="15380" max="15380" width="3.42578125" style="1" customWidth="1"/>
    <col min="15381" max="15381" width="0" style="1" hidden="1" customWidth="1"/>
    <col min="15382" max="15382" width="23.7109375" style="1" customWidth="1"/>
    <col min="15383" max="15383" width="10" style="1" customWidth="1"/>
    <col min="15384" max="15384" width="0" style="1" hidden="1" customWidth="1"/>
    <col min="15385" max="15386" width="14.7109375" style="1" customWidth="1"/>
    <col min="15387" max="15387" width="12.85546875" style="1" customWidth="1"/>
    <col min="15388" max="15388" width="3.28515625" style="1" customWidth="1"/>
    <col min="15389" max="15389" width="30.28515625" style="1" customWidth="1"/>
    <col min="15390" max="15390" width="5" style="1" customWidth="1"/>
    <col min="15391" max="15391" width="0" style="1" hidden="1" customWidth="1"/>
    <col min="15392" max="15392" width="14.28515625" style="1" customWidth="1"/>
    <col min="15393" max="15393" width="5.7109375" style="1" customWidth="1"/>
    <col min="15394" max="15394" width="0" style="1" hidden="1" customWidth="1"/>
    <col min="15395" max="15395" width="17.28515625" style="1" customWidth="1"/>
    <col min="15396" max="15396" width="12.7109375" style="1" customWidth="1"/>
    <col min="15397" max="15397" width="0" style="1" hidden="1" customWidth="1"/>
    <col min="15398" max="15398" width="5.28515625" style="1" customWidth="1"/>
    <col min="15399" max="15399" width="0" style="1" hidden="1" customWidth="1"/>
    <col min="15400" max="15400" width="17" style="1" customWidth="1"/>
    <col min="15401" max="15401" width="6.28515625" style="1" customWidth="1"/>
    <col min="15402" max="15402" width="0" style="1" hidden="1" customWidth="1"/>
    <col min="15403" max="15403" width="14.28515625" style="1" customWidth="1"/>
    <col min="15404" max="15404" width="7.5703125" style="1" customWidth="1"/>
    <col min="15405" max="15405" width="0" style="1" hidden="1" customWidth="1"/>
    <col min="15406" max="15407" width="14.28515625" style="1" customWidth="1"/>
    <col min="15408" max="15408" width="20.85546875" style="1" customWidth="1"/>
    <col min="15409" max="15409" width="14.42578125" style="1" customWidth="1"/>
    <col min="15410" max="15410" width="15" style="1" customWidth="1"/>
    <col min="15411" max="15411" width="2.7109375" style="1" customWidth="1"/>
    <col min="15412" max="15412" width="11.7109375" style="1" customWidth="1"/>
    <col min="15413" max="15413" width="11.5703125" style="1" customWidth="1"/>
    <col min="15414" max="15414" width="2.28515625" style="1" customWidth="1"/>
    <col min="15415" max="15415" width="41" style="1" customWidth="1"/>
    <col min="15416" max="15416" width="14.28515625" style="1" customWidth="1"/>
    <col min="15417" max="15418" width="11.5703125" style="1" customWidth="1"/>
    <col min="15419" max="15419" width="21.85546875" style="1" customWidth="1"/>
    <col min="15420" max="15611" width="11.5703125" style="1"/>
    <col min="15612" max="15612" width="21.85546875" style="1" customWidth="1"/>
    <col min="15613" max="15613" width="13.85546875" style="1" customWidth="1"/>
    <col min="15614" max="15614" width="38.7109375" style="1" customWidth="1"/>
    <col min="15615" max="15615" width="3" style="1" bestFit="1" customWidth="1"/>
    <col min="15616" max="15616" width="32.28515625" style="1" customWidth="1"/>
    <col min="15617" max="15617" width="46.28515625" style="1" customWidth="1"/>
    <col min="15618" max="15618" width="19" style="1" customWidth="1"/>
    <col min="15619" max="15619" width="0" style="1" hidden="1" customWidth="1"/>
    <col min="15620" max="15620" width="17.7109375" style="1" customWidth="1"/>
    <col min="15621" max="15621" width="0" style="1" hidden="1" customWidth="1"/>
    <col min="15622" max="15622" width="22.28515625" style="1" customWidth="1"/>
    <col min="15623" max="15623" width="5.28515625" style="1" customWidth="1"/>
    <col min="15624" max="15624" width="36.28515625" style="1" customWidth="1"/>
    <col min="15625" max="15625" width="5.7109375" style="1" customWidth="1"/>
    <col min="15626" max="15626" width="0" style="1" hidden="1" customWidth="1"/>
    <col min="15627" max="15627" width="20.7109375" style="1" customWidth="1"/>
    <col min="15628" max="15628" width="4.85546875" style="1" customWidth="1"/>
    <col min="15629" max="15629" width="0" style="1" hidden="1" customWidth="1"/>
    <col min="15630" max="15630" width="24.7109375" style="1" customWidth="1"/>
    <col min="15631" max="15631" width="12.28515625" style="1" customWidth="1"/>
    <col min="15632" max="15632" width="0" style="1" hidden="1" customWidth="1"/>
    <col min="15633" max="15633" width="3.42578125" style="1" customWidth="1"/>
    <col min="15634" max="15634" width="0" style="1" hidden="1" customWidth="1"/>
    <col min="15635" max="15635" width="17.7109375" style="1" customWidth="1"/>
    <col min="15636" max="15636" width="3.42578125" style="1" customWidth="1"/>
    <col min="15637" max="15637" width="0" style="1" hidden="1" customWidth="1"/>
    <col min="15638" max="15638" width="23.7109375" style="1" customWidth="1"/>
    <col min="15639" max="15639" width="10" style="1" customWidth="1"/>
    <col min="15640" max="15640" width="0" style="1" hidden="1" customWidth="1"/>
    <col min="15641" max="15642" width="14.7109375" style="1" customWidth="1"/>
    <col min="15643" max="15643" width="12.85546875" style="1" customWidth="1"/>
    <col min="15644" max="15644" width="3.28515625" style="1" customWidth="1"/>
    <col min="15645" max="15645" width="30.28515625" style="1" customWidth="1"/>
    <col min="15646" max="15646" width="5" style="1" customWidth="1"/>
    <col min="15647" max="15647" width="0" style="1" hidden="1" customWidth="1"/>
    <col min="15648" max="15648" width="14.28515625" style="1" customWidth="1"/>
    <col min="15649" max="15649" width="5.7109375" style="1" customWidth="1"/>
    <col min="15650" max="15650" width="0" style="1" hidden="1" customWidth="1"/>
    <col min="15651" max="15651" width="17.28515625" style="1" customWidth="1"/>
    <col min="15652" max="15652" width="12.7109375" style="1" customWidth="1"/>
    <col min="15653" max="15653" width="0" style="1" hidden="1" customWidth="1"/>
    <col min="15654" max="15654" width="5.28515625" style="1" customWidth="1"/>
    <col min="15655" max="15655" width="0" style="1" hidden="1" customWidth="1"/>
    <col min="15656" max="15656" width="17" style="1" customWidth="1"/>
    <col min="15657" max="15657" width="6.28515625" style="1" customWidth="1"/>
    <col min="15658" max="15658" width="0" style="1" hidden="1" customWidth="1"/>
    <col min="15659" max="15659" width="14.28515625" style="1" customWidth="1"/>
    <col min="15660" max="15660" width="7.5703125" style="1" customWidth="1"/>
    <col min="15661" max="15661" width="0" style="1" hidden="1" customWidth="1"/>
    <col min="15662" max="15663" width="14.28515625" style="1" customWidth="1"/>
    <col min="15664" max="15664" width="20.85546875" style="1" customWidth="1"/>
    <col min="15665" max="15665" width="14.42578125" style="1" customWidth="1"/>
    <col min="15666" max="15666" width="15" style="1" customWidth="1"/>
    <col min="15667" max="15667" width="2.7109375" style="1" customWidth="1"/>
    <col min="15668" max="15668" width="11.7109375" style="1" customWidth="1"/>
    <col min="15669" max="15669" width="11.5703125" style="1" customWidth="1"/>
    <col min="15670" max="15670" width="2.28515625" style="1" customWidth="1"/>
    <col min="15671" max="15671" width="41" style="1" customWidth="1"/>
    <col min="15672" max="15672" width="14.28515625" style="1" customWidth="1"/>
    <col min="15673" max="15674" width="11.5703125" style="1" customWidth="1"/>
    <col min="15675" max="15675" width="21.85546875" style="1" customWidth="1"/>
    <col min="15676" max="15867" width="11.5703125" style="1"/>
    <col min="15868" max="15868" width="21.85546875" style="1" customWidth="1"/>
    <col min="15869" max="15869" width="13.85546875" style="1" customWidth="1"/>
    <col min="15870" max="15870" width="38.7109375" style="1" customWidth="1"/>
    <col min="15871" max="15871" width="3" style="1" bestFit="1" customWidth="1"/>
    <col min="15872" max="15872" width="32.28515625" style="1" customWidth="1"/>
    <col min="15873" max="15873" width="46.28515625" style="1" customWidth="1"/>
    <col min="15874" max="15874" width="19" style="1" customWidth="1"/>
    <col min="15875" max="15875" width="0" style="1" hidden="1" customWidth="1"/>
    <col min="15876" max="15876" width="17.7109375" style="1" customWidth="1"/>
    <col min="15877" max="15877" width="0" style="1" hidden="1" customWidth="1"/>
    <col min="15878" max="15878" width="22.28515625" style="1" customWidth="1"/>
    <col min="15879" max="15879" width="5.28515625" style="1" customWidth="1"/>
    <col min="15880" max="15880" width="36.28515625" style="1" customWidth="1"/>
    <col min="15881" max="15881" width="5.7109375" style="1" customWidth="1"/>
    <col min="15882" max="15882" width="0" style="1" hidden="1" customWidth="1"/>
    <col min="15883" max="15883" width="20.7109375" style="1" customWidth="1"/>
    <col min="15884" max="15884" width="4.85546875" style="1" customWidth="1"/>
    <col min="15885" max="15885" width="0" style="1" hidden="1" customWidth="1"/>
    <col min="15886" max="15886" width="24.7109375" style="1" customWidth="1"/>
    <col min="15887" max="15887" width="12.28515625" style="1" customWidth="1"/>
    <col min="15888" max="15888" width="0" style="1" hidden="1" customWidth="1"/>
    <col min="15889" max="15889" width="3.42578125" style="1" customWidth="1"/>
    <col min="15890" max="15890" width="0" style="1" hidden="1" customWidth="1"/>
    <col min="15891" max="15891" width="17.7109375" style="1" customWidth="1"/>
    <col min="15892" max="15892" width="3.42578125" style="1" customWidth="1"/>
    <col min="15893" max="15893" width="0" style="1" hidden="1" customWidth="1"/>
    <col min="15894" max="15894" width="23.7109375" style="1" customWidth="1"/>
    <col min="15895" max="15895" width="10" style="1" customWidth="1"/>
    <col min="15896" max="15896" width="0" style="1" hidden="1" customWidth="1"/>
    <col min="15897" max="15898" width="14.7109375" style="1" customWidth="1"/>
    <col min="15899" max="15899" width="12.85546875" style="1" customWidth="1"/>
    <col min="15900" max="15900" width="3.28515625" style="1" customWidth="1"/>
    <col min="15901" max="15901" width="30.28515625" style="1" customWidth="1"/>
    <col min="15902" max="15902" width="5" style="1" customWidth="1"/>
    <col min="15903" max="15903" width="0" style="1" hidden="1" customWidth="1"/>
    <col min="15904" max="15904" width="14.28515625" style="1" customWidth="1"/>
    <col min="15905" max="15905" width="5.7109375" style="1" customWidth="1"/>
    <col min="15906" max="15906" width="0" style="1" hidden="1" customWidth="1"/>
    <col min="15907" max="15907" width="17.28515625" style="1" customWidth="1"/>
    <col min="15908" max="15908" width="12.7109375" style="1" customWidth="1"/>
    <col min="15909" max="15909" width="0" style="1" hidden="1" customWidth="1"/>
    <col min="15910" max="15910" width="5.28515625" style="1" customWidth="1"/>
    <col min="15911" max="15911" width="0" style="1" hidden="1" customWidth="1"/>
    <col min="15912" max="15912" width="17" style="1" customWidth="1"/>
    <col min="15913" max="15913" width="6.28515625" style="1" customWidth="1"/>
    <col min="15914" max="15914" width="0" style="1" hidden="1" customWidth="1"/>
    <col min="15915" max="15915" width="14.28515625" style="1" customWidth="1"/>
    <col min="15916" max="15916" width="7.5703125" style="1" customWidth="1"/>
    <col min="15917" max="15917" width="0" style="1" hidden="1" customWidth="1"/>
    <col min="15918" max="15919" width="14.28515625" style="1" customWidth="1"/>
    <col min="15920" max="15920" width="20.85546875" style="1" customWidth="1"/>
    <col min="15921" max="15921" width="14.42578125" style="1" customWidth="1"/>
    <col min="15922" max="15922" width="15" style="1" customWidth="1"/>
    <col min="15923" max="15923" width="2.7109375" style="1" customWidth="1"/>
    <col min="15924" max="15924" width="11.7109375" style="1" customWidth="1"/>
    <col min="15925" max="15925" width="11.5703125" style="1" customWidth="1"/>
    <col min="15926" max="15926" width="2.28515625" style="1" customWidth="1"/>
    <col min="15927" max="15927" width="41" style="1" customWidth="1"/>
    <col min="15928" max="15928" width="14.28515625" style="1" customWidth="1"/>
    <col min="15929" max="15930" width="11.5703125" style="1" customWidth="1"/>
    <col min="15931" max="15931" width="21.85546875" style="1" customWidth="1"/>
    <col min="15932" max="16123" width="11.5703125" style="1"/>
    <col min="16124" max="16124" width="21.85546875" style="1" customWidth="1"/>
    <col min="16125" max="16125" width="13.85546875" style="1" customWidth="1"/>
    <col min="16126" max="16126" width="38.7109375" style="1" customWidth="1"/>
    <col min="16127" max="16127" width="3" style="1" bestFit="1" customWidth="1"/>
    <col min="16128" max="16128" width="32.28515625" style="1" customWidth="1"/>
    <col min="16129" max="16129" width="46.28515625" style="1" customWidth="1"/>
    <col min="16130" max="16130" width="19" style="1" customWidth="1"/>
    <col min="16131" max="16131" width="0" style="1" hidden="1" customWidth="1"/>
    <col min="16132" max="16132" width="17.7109375" style="1" customWidth="1"/>
    <col min="16133" max="16133" width="0" style="1" hidden="1" customWidth="1"/>
    <col min="16134" max="16134" width="22.28515625" style="1" customWidth="1"/>
    <col min="16135" max="16135" width="5.28515625" style="1" customWidth="1"/>
    <col min="16136" max="16136" width="36.28515625" style="1" customWidth="1"/>
    <col min="16137" max="16137" width="5.7109375" style="1" customWidth="1"/>
    <col min="16138" max="16138" width="0" style="1" hidden="1" customWidth="1"/>
    <col min="16139" max="16139" width="20.7109375" style="1" customWidth="1"/>
    <col min="16140" max="16140" width="4.85546875" style="1" customWidth="1"/>
    <col min="16141" max="16141" width="0" style="1" hidden="1" customWidth="1"/>
    <col min="16142" max="16142" width="24.7109375" style="1" customWidth="1"/>
    <col min="16143" max="16143" width="12.28515625" style="1" customWidth="1"/>
    <col min="16144" max="16144" width="0" style="1" hidden="1" customWidth="1"/>
    <col min="16145" max="16145" width="3.42578125" style="1" customWidth="1"/>
    <col min="16146" max="16146" width="0" style="1" hidden="1" customWidth="1"/>
    <col min="16147" max="16147" width="17.7109375" style="1" customWidth="1"/>
    <col min="16148" max="16148" width="3.42578125" style="1" customWidth="1"/>
    <col min="16149" max="16149" width="0" style="1" hidden="1" customWidth="1"/>
    <col min="16150" max="16150" width="23.7109375" style="1" customWidth="1"/>
    <col min="16151" max="16151" width="10" style="1" customWidth="1"/>
    <col min="16152" max="16152" width="0" style="1" hidden="1" customWidth="1"/>
    <col min="16153" max="16154" width="14.7109375" style="1" customWidth="1"/>
    <col min="16155" max="16155" width="12.85546875" style="1" customWidth="1"/>
    <col min="16156" max="16156" width="3.28515625" style="1" customWidth="1"/>
    <col min="16157" max="16157" width="30.28515625" style="1" customWidth="1"/>
    <col min="16158" max="16158" width="5" style="1" customWidth="1"/>
    <col min="16159" max="16159" width="0" style="1" hidden="1" customWidth="1"/>
    <col min="16160" max="16160" width="14.28515625" style="1" customWidth="1"/>
    <col min="16161" max="16161" width="5.7109375" style="1" customWidth="1"/>
    <col min="16162" max="16162" width="0" style="1" hidden="1" customWidth="1"/>
    <col min="16163" max="16163" width="17.28515625" style="1" customWidth="1"/>
    <col min="16164" max="16164" width="12.7109375" style="1" customWidth="1"/>
    <col min="16165" max="16165" width="0" style="1" hidden="1" customWidth="1"/>
    <col min="16166" max="16166" width="5.28515625" style="1" customWidth="1"/>
    <col min="16167" max="16167" width="0" style="1" hidden="1" customWidth="1"/>
    <col min="16168" max="16168" width="17" style="1" customWidth="1"/>
    <col min="16169" max="16169" width="6.28515625" style="1" customWidth="1"/>
    <col min="16170" max="16170" width="0" style="1" hidden="1" customWidth="1"/>
    <col min="16171" max="16171" width="14.28515625" style="1" customWidth="1"/>
    <col min="16172" max="16172" width="7.5703125" style="1" customWidth="1"/>
    <col min="16173" max="16173" width="0" style="1" hidden="1" customWidth="1"/>
    <col min="16174" max="16175" width="14.28515625" style="1" customWidth="1"/>
    <col min="16176" max="16176" width="20.85546875" style="1" customWidth="1"/>
    <col min="16177" max="16177" width="14.42578125" style="1" customWidth="1"/>
    <col min="16178" max="16178" width="15" style="1" customWidth="1"/>
    <col min="16179" max="16179" width="2.7109375" style="1" customWidth="1"/>
    <col min="16180" max="16180" width="11.7109375" style="1" customWidth="1"/>
    <col min="16181" max="16181" width="11.5703125" style="1" customWidth="1"/>
    <col min="16182" max="16182" width="2.28515625" style="1" customWidth="1"/>
    <col min="16183" max="16183" width="41" style="1" customWidth="1"/>
    <col min="16184" max="16184" width="14.28515625" style="1" customWidth="1"/>
    <col min="16185" max="16186" width="11.5703125" style="1" customWidth="1"/>
    <col min="16187" max="16187" width="21.85546875" style="1" customWidth="1"/>
    <col min="16188" max="16381" width="11.5703125" style="1"/>
    <col min="16382" max="16384" width="11.5703125" style="1" customWidth="1"/>
  </cols>
  <sheetData>
    <row r="1" spans="1:73" ht="18.7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8"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51" customHeight="1" thickBot="1">
      <c r="A3" s="235" t="s">
        <v>172</v>
      </c>
      <c r="B3" s="236" t="s">
        <v>126</v>
      </c>
      <c r="C3" s="236" t="s">
        <v>6</v>
      </c>
      <c r="D3" s="236" t="s">
        <v>1</v>
      </c>
      <c r="E3" s="236" t="s">
        <v>2</v>
      </c>
      <c r="F3" s="236" t="s">
        <v>173</v>
      </c>
      <c r="G3" s="448" t="s">
        <v>174</v>
      </c>
      <c r="H3" s="448"/>
      <c r="I3" s="236" t="s">
        <v>175</v>
      </c>
      <c r="J3" s="236" t="s">
        <v>16</v>
      </c>
      <c r="K3" s="236" t="s">
        <v>176</v>
      </c>
      <c r="L3" s="236" t="s">
        <v>177</v>
      </c>
      <c r="M3" s="236" t="s">
        <v>13</v>
      </c>
      <c r="N3" s="236" t="s">
        <v>152</v>
      </c>
      <c r="O3" s="236" t="s">
        <v>14</v>
      </c>
      <c r="P3" s="236" t="s">
        <v>152</v>
      </c>
      <c r="Q3" s="236" t="s">
        <v>15</v>
      </c>
      <c r="R3" s="236" t="s">
        <v>152</v>
      </c>
      <c r="S3" s="236" t="s">
        <v>178</v>
      </c>
      <c r="T3" s="236" t="s">
        <v>11</v>
      </c>
      <c r="U3" s="237" t="s">
        <v>179</v>
      </c>
      <c r="V3" s="238" t="s">
        <v>180</v>
      </c>
      <c r="W3" s="237" t="s">
        <v>152</v>
      </c>
      <c r="X3" s="238" t="s">
        <v>181</v>
      </c>
      <c r="Y3" s="237" t="s">
        <v>152</v>
      </c>
      <c r="Z3" s="238" t="s">
        <v>182</v>
      </c>
      <c r="AA3" s="238" t="s">
        <v>152</v>
      </c>
      <c r="AB3" s="238" t="s">
        <v>183</v>
      </c>
      <c r="AC3" s="449"/>
      <c r="AD3" s="449"/>
      <c r="AE3" s="239" t="s">
        <v>5</v>
      </c>
      <c r="AF3" s="240" t="s">
        <v>184</v>
      </c>
      <c r="AG3" s="239" t="s">
        <v>185</v>
      </c>
      <c r="AH3" s="239" t="s">
        <v>184</v>
      </c>
      <c r="AI3" s="449"/>
      <c r="AJ3" s="239" t="s">
        <v>186</v>
      </c>
      <c r="AK3" s="449" t="s">
        <v>187</v>
      </c>
      <c r="AL3" s="449"/>
      <c r="AM3" s="449" t="s">
        <v>7</v>
      </c>
      <c r="AN3" s="449"/>
      <c r="AO3" s="449" t="s">
        <v>8</v>
      </c>
      <c r="AP3" s="449"/>
      <c r="AQ3" s="239" t="s">
        <v>188</v>
      </c>
      <c r="AR3" s="449" t="s">
        <v>128</v>
      </c>
      <c r="AS3" s="449"/>
      <c r="AT3" s="239" t="s">
        <v>189</v>
      </c>
      <c r="AU3" s="432"/>
      <c r="AV3" s="432"/>
      <c r="AW3" s="432"/>
      <c r="AX3" s="434"/>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304.5">
      <c r="A4" s="421" t="s">
        <v>241</v>
      </c>
      <c r="B4" s="417" t="s">
        <v>101</v>
      </c>
      <c r="C4" s="417" t="s">
        <v>55</v>
      </c>
      <c r="D4" s="417" t="s">
        <v>76</v>
      </c>
      <c r="E4" s="417" t="s">
        <v>77</v>
      </c>
      <c r="F4" s="423" t="s">
        <v>1431</v>
      </c>
      <c r="G4" s="628" t="s">
        <v>1432</v>
      </c>
      <c r="H4" s="417" t="s">
        <v>1433</v>
      </c>
      <c r="I4" s="417" t="s">
        <v>1434</v>
      </c>
      <c r="J4" s="417" t="s">
        <v>32</v>
      </c>
      <c r="K4" s="417">
        <v>72</v>
      </c>
      <c r="L4" s="419">
        <f>IF(J4="Diaria",+(K4/360),IF(J4="Mensual",+(K4/12),IF(J4="Bimestral",+(K4/6),IF(J4="Trimestral",+(K4/4),IF(J4="Semestral",+(K4/2),IF(J4="Anual",+(K4/1),""))))))</f>
        <v>0.2</v>
      </c>
      <c r="M4" s="417" t="s">
        <v>70</v>
      </c>
      <c r="N4" s="41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417" t="s">
        <v>61</v>
      </c>
      <c r="P4" s="41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417" t="s">
        <v>70</v>
      </c>
      <c r="R4" s="41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07" t="s">
        <v>69</v>
      </c>
      <c r="T4" s="407" t="s">
        <v>81</v>
      </c>
      <c r="U4" s="407">
        <f>+MAX(N4,P4,R4)</f>
        <v>0.6</v>
      </c>
      <c r="V4" s="442" t="str">
        <f>IF(L4&lt;=20%,"Muy baja",IF(L4&lt;=40%,"Baja",IF(L4&lt;=60%,"Media",IF(L4&lt;=80%,"Alta",IF(L4&lt;=100%,"Muy alta",IF(L4&gt;=100%,"Muy alta",""))))))</f>
        <v>Muy baja</v>
      </c>
      <c r="W4" s="411">
        <v>0.2</v>
      </c>
      <c r="X4" s="413" t="str">
        <f>IF(U4=20%,"Leve",IF(U4=40%,"Menor",IF(U4=60%,"Moderado",IF(U4=80%,"Mayor",IF(U4=100%,"Catastrófico","")))))</f>
        <v>Moderado</v>
      </c>
      <c r="Y4" s="619">
        <v>0.6</v>
      </c>
      <c r="Z4" s="403" t="s">
        <v>53</v>
      </c>
      <c r="AA4" s="411">
        <f>IF(Z4="Bajo",25%,IF(Z4="Moderado",50%,IF(Z4="Alto",75%,IF(Z4="Extremo",100%,""))))</f>
        <v>0.5</v>
      </c>
      <c r="AB4" s="629" t="s">
        <v>1435</v>
      </c>
      <c r="AC4" s="52" t="s">
        <v>1436</v>
      </c>
      <c r="AD4" s="52" t="s">
        <v>1437</v>
      </c>
      <c r="AE4" s="52" t="s">
        <v>37</v>
      </c>
      <c r="AF4" s="32">
        <f t="shared" ref="AF4:AF6" si="0">IF(AE4="Preventivo",25%,IF(AE4="Detectivo",15%,IF(AE4="Correctivo",10%,"")))</f>
        <v>0.15</v>
      </c>
      <c r="AG4" s="92" t="s">
        <v>201</v>
      </c>
      <c r="AH4" s="32">
        <f t="shared" ref="AH4:AH6" si="1">IF(AG4="Manual",15%,IF(AG4="Automático",25%,""))</f>
        <v>0.15</v>
      </c>
      <c r="AI4" s="32">
        <f t="shared" ref="AI4:AI6" si="2">+AH4+AF4</f>
        <v>0.3</v>
      </c>
      <c r="AJ4" s="92" t="s">
        <v>202</v>
      </c>
      <c r="AK4" s="89" t="s">
        <v>241</v>
      </c>
      <c r="AL4" s="52"/>
      <c r="AM4" s="89" t="s">
        <v>23</v>
      </c>
      <c r="AN4" s="92" t="s">
        <v>1438</v>
      </c>
      <c r="AO4" s="92" t="s">
        <v>40</v>
      </c>
      <c r="AP4" s="92" t="s">
        <v>1439</v>
      </c>
      <c r="AQ4" s="92" t="s">
        <v>1440</v>
      </c>
      <c r="AR4" s="92" t="s">
        <v>206</v>
      </c>
      <c r="AS4" s="92" t="s">
        <v>1441</v>
      </c>
      <c r="AT4" s="92" t="s">
        <v>208</v>
      </c>
      <c r="AU4" s="91">
        <f>+AI4*AA4</f>
        <v>0.15</v>
      </c>
      <c r="AV4" s="103">
        <f>+AA4-AU4</f>
        <v>0.35</v>
      </c>
      <c r="AW4" s="403" t="str">
        <f>+IF(C4="Corrupción","Moderado",IF(#REF!&lt;=25%,"Bajo",IF(#REF!&lt;=50%,"Moderado",IF(#REF!&lt;=75%,"Alto",IF(#REF!&gt;75%,"Extremo","")))))</f>
        <v>Moderado</v>
      </c>
      <c r="AX4" s="405" t="s">
        <v>56</v>
      </c>
      <c r="AY4" s="266">
        <v>1</v>
      </c>
      <c r="AZ4" s="34" t="s">
        <v>1442</v>
      </c>
      <c r="BA4" s="212" t="s">
        <v>1443</v>
      </c>
      <c r="BB4" s="214">
        <v>44562</v>
      </c>
      <c r="BC4" s="214">
        <v>44925</v>
      </c>
      <c r="BD4" s="212" t="s">
        <v>1444</v>
      </c>
      <c r="BE4" s="136">
        <v>44620</v>
      </c>
      <c r="BF4" s="137" t="s">
        <v>1445</v>
      </c>
      <c r="BG4" s="35">
        <v>44681</v>
      </c>
      <c r="BH4" s="137"/>
      <c r="BI4" s="137"/>
      <c r="BJ4" s="35">
        <v>44742</v>
      </c>
      <c r="BK4" s="165"/>
      <c r="BL4" s="324"/>
      <c r="BM4" s="35">
        <v>44804</v>
      </c>
      <c r="BN4" s="165" t="s">
        <v>1446</v>
      </c>
      <c r="BO4" s="330" t="s">
        <v>1447</v>
      </c>
      <c r="BP4" s="35">
        <v>44865</v>
      </c>
      <c r="BQ4" s="165"/>
      <c r="BR4" s="165"/>
      <c r="BS4" s="35">
        <v>44926</v>
      </c>
      <c r="BT4" s="165"/>
      <c r="BU4" s="267"/>
    </row>
    <row r="5" spans="1:73" ht="285.95">
      <c r="A5" s="425"/>
      <c r="B5" s="426"/>
      <c r="C5" s="426"/>
      <c r="D5" s="426"/>
      <c r="E5" s="426"/>
      <c r="F5" s="427"/>
      <c r="G5" s="492"/>
      <c r="H5" s="426"/>
      <c r="I5" s="426"/>
      <c r="J5" s="426"/>
      <c r="K5" s="426"/>
      <c r="L5" s="462"/>
      <c r="M5" s="426"/>
      <c r="N5" s="426"/>
      <c r="O5" s="426"/>
      <c r="P5" s="426"/>
      <c r="Q5" s="426"/>
      <c r="R5" s="426"/>
      <c r="S5" s="461"/>
      <c r="T5" s="461"/>
      <c r="U5" s="461"/>
      <c r="V5" s="445"/>
      <c r="W5" s="441"/>
      <c r="X5" s="488"/>
      <c r="Y5" s="544"/>
      <c r="Z5" s="489"/>
      <c r="AA5" s="441"/>
      <c r="AB5" s="630"/>
      <c r="AC5" s="52" t="s">
        <v>1448</v>
      </c>
      <c r="AD5" s="52" t="s">
        <v>1449</v>
      </c>
      <c r="AE5" s="52" t="s">
        <v>37</v>
      </c>
      <c r="AF5" s="32">
        <f t="shared" si="0"/>
        <v>0.15</v>
      </c>
      <c r="AG5" s="92" t="s">
        <v>201</v>
      </c>
      <c r="AH5" s="32">
        <f t="shared" si="1"/>
        <v>0.15</v>
      </c>
      <c r="AI5" s="32">
        <f t="shared" si="2"/>
        <v>0.3</v>
      </c>
      <c r="AJ5" s="92" t="s">
        <v>202</v>
      </c>
      <c r="AK5" s="89" t="s">
        <v>193</v>
      </c>
      <c r="AL5" s="52" t="s">
        <v>1450</v>
      </c>
      <c r="AM5" s="89" t="s">
        <v>39</v>
      </c>
      <c r="AN5" s="92" t="s">
        <v>1451</v>
      </c>
      <c r="AO5" s="92" t="s">
        <v>40</v>
      </c>
      <c r="AP5" s="92" t="s">
        <v>1452</v>
      </c>
      <c r="AQ5" s="92" t="s">
        <v>1440</v>
      </c>
      <c r="AR5" s="92" t="s">
        <v>206</v>
      </c>
      <c r="AS5" s="92" t="s">
        <v>1441</v>
      </c>
      <c r="AT5" s="92" t="s">
        <v>208</v>
      </c>
      <c r="AU5" s="92">
        <f>+AV4*AI5</f>
        <v>0.105</v>
      </c>
      <c r="AV5" s="33">
        <f>+AV4-AU5</f>
        <v>0.245</v>
      </c>
      <c r="AW5" s="489"/>
      <c r="AX5" s="457"/>
      <c r="AY5" s="631">
        <v>2</v>
      </c>
      <c r="AZ5" s="630" t="s">
        <v>1453</v>
      </c>
      <c r="BA5" s="632" t="s">
        <v>148</v>
      </c>
      <c r="BB5" s="599">
        <v>44562</v>
      </c>
      <c r="BC5" s="599">
        <v>44925</v>
      </c>
      <c r="BD5" s="596" t="s">
        <v>1454</v>
      </c>
      <c r="BE5" s="136">
        <v>44620</v>
      </c>
      <c r="BF5" s="137" t="s">
        <v>1455</v>
      </c>
      <c r="BG5" s="35">
        <v>44681</v>
      </c>
      <c r="BH5" s="137"/>
      <c r="BI5" s="137"/>
      <c r="BJ5" s="35">
        <v>44742</v>
      </c>
      <c r="BK5" s="270"/>
      <c r="BL5" s="165"/>
      <c r="BM5" s="35">
        <v>44804</v>
      </c>
      <c r="BN5" s="270" t="s">
        <v>1456</v>
      </c>
      <c r="BO5" s="165" t="s">
        <v>1071</v>
      </c>
      <c r="BP5" s="35">
        <v>44865</v>
      </c>
      <c r="BQ5" s="165"/>
      <c r="BR5" s="165"/>
      <c r="BS5" s="35">
        <v>44926</v>
      </c>
      <c r="BT5" s="165"/>
      <c r="BU5" s="267"/>
    </row>
    <row r="6" spans="1:73" ht="138.75" customHeight="1" thickBot="1">
      <c r="A6" s="425"/>
      <c r="B6" s="426"/>
      <c r="C6" s="426"/>
      <c r="D6" s="426"/>
      <c r="E6" s="426"/>
      <c r="F6" s="427"/>
      <c r="G6" s="492"/>
      <c r="H6" s="426"/>
      <c r="I6" s="426"/>
      <c r="J6" s="426"/>
      <c r="K6" s="426"/>
      <c r="L6" s="462"/>
      <c r="M6" s="426"/>
      <c r="N6" s="426"/>
      <c r="O6" s="426"/>
      <c r="P6" s="426"/>
      <c r="Q6" s="426"/>
      <c r="R6" s="426"/>
      <c r="S6" s="461"/>
      <c r="T6" s="461"/>
      <c r="U6" s="461"/>
      <c r="V6" s="445"/>
      <c r="W6" s="441"/>
      <c r="X6" s="488"/>
      <c r="Y6" s="544"/>
      <c r="Z6" s="489"/>
      <c r="AA6" s="441"/>
      <c r="AB6" s="630"/>
      <c r="AC6" s="52" t="s">
        <v>1457</v>
      </c>
      <c r="AD6" s="52" t="s">
        <v>1458</v>
      </c>
      <c r="AE6" s="52" t="s">
        <v>54</v>
      </c>
      <c r="AF6" s="32">
        <f t="shared" si="0"/>
        <v>0.25</v>
      </c>
      <c r="AG6" s="92" t="s">
        <v>201</v>
      </c>
      <c r="AH6" s="32">
        <f t="shared" si="1"/>
        <v>0.15</v>
      </c>
      <c r="AI6" s="32">
        <f t="shared" si="2"/>
        <v>0.4</v>
      </c>
      <c r="AJ6" s="92" t="s">
        <v>202</v>
      </c>
      <c r="AK6" s="89" t="s">
        <v>193</v>
      </c>
      <c r="AL6" s="52" t="s">
        <v>1459</v>
      </c>
      <c r="AM6" s="89" t="s">
        <v>39</v>
      </c>
      <c r="AN6" s="92" t="s">
        <v>1460</v>
      </c>
      <c r="AO6" s="92" t="s">
        <v>24</v>
      </c>
      <c r="AP6" s="92" t="s">
        <v>1461</v>
      </c>
      <c r="AQ6" s="92" t="s">
        <v>1462</v>
      </c>
      <c r="AR6" s="92" t="s">
        <v>206</v>
      </c>
      <c r="AS6" s="92" t="s">
        <v>1463</v>
      </c>
      <c r="AT6" s="92" t="s">
        <v>208</v>
      </c>
      <c r="AU6" s="92">
        <f>+AV5*AI6</f>
        <v>9.8000000000000004E-2</v>
      </c>
      <c r="AV6" s="33">
        <f>+AV5-AU6</f>
        <v>0.14699999999999999</v>
      </c>
      <c r="AW6" s="489"/>
      <c r="AX6" s="457"/>
      <c r="AY6" s="631"/>
      <c r="AZ6" s="630"/>
      <c r="BA6" s="632"/>
      <c r="BB6" s="599"/>
      <c r="BC6" s="599"/>
      <c r="BD6" s="596"/>
      <c r="BE6" s="136">
        <v>44620</v>
      </c>
      <c r="BF6" s="137" t="s">
        <v>1464</v>
      </c>
      <c r="BG6" s="35">
        <v>44681</v>
      </c>
      <c r="BH6" s="138"/>
      <c r="BI6" s="138"/>
      <c r="BJ6" s="35">
        <v>44742</v>
      </c>
      <c r="BK6" s="270"/>
      <c r="BL6" s="165"/>
      <c r="BM6" s="35">
        <v>44804</v>
      </c>
      <c r="BN6" s="326" t="s">
        <v>1456</v>
      </c>
      <c r="BO6" s="138"/>
      <c r="BP6" s="35">
        <v>44865</v>
      </c>
      <c r="BQ6" s="138"/>
      <c r="BR6" s="138"/>
      <c r="BS6" s="35">
        <v>44926</v>
      </c>
      <c r="BT6" s="138"/>
      <c r="BU6" s="267"/>
    </row>
    <row r="7" spans="1:73" ht="213.75" customHeight="1">
      <c r="A7" s="421" t="s">
        <v>241</v>
      </c>
      <c r="B7" s="417" t="s">
        <v>101</v>
      </c>
      <c r="C7" s="417" t="s">
        <v>89</v>
      </c>
      <c r="D7" s="417" t="s">
        <v>12</v>
      </c>
      <c r="E7" s="417" t="s">
        <v>34</v>
      </c>
      <c r="F7" s="626" t="s">
        <v>1465</v>
      </c>
      <c r="G7" s="628" t="s">
        <v>1466</v>
      </c>
      <c r="H7" s="417" t="s">
        <v>1467</v>
      </c>
      <c r="I7" s="423" t="s">
        <v>1468</v>
      </c>
      <c r="J7" s="417" t="s">
        <v>32</v>
      </c>
      <c r="K7" s="417">
        <v>72</v>
      </c>
      <c r="L7" s="419">
        <f>IF(J7="Diaria",+(K7/360),IF(J7="Mensual",+(K7/12),IF(J7="Bimestral",+(K7/6),IF(J7="Trimestral",+(K7/4),IF(J7="Semestral",+(K7/2),IF(J7="Anual",+(K7/1),""))))))</f>
        <v>0.2</v>
      </c>
      <c r="M7" s="417" t="s">
        <v>70</v>
      </c>
      <c r="N7" s="417">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417" t="s">
        <v>61</v>
      </c>
      <c r="P7" s="417">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417" t="s">
        <v>70</v>
      </c>
      <c r="R7" s="417">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407" t="s">
        <v>69</v>
      </c>
      <c r="T7" s="407" t="s">
        <v>43</v>
      </c>
      <c r="U7" s="407">
        <f>+MAX(N7,P7,R7)</f>
        <v>0.6</v>
      </c>
      <c r="V7" s="442" t="str">
        <f>IF(L7&lt;=20%,"Muy baja",IF(L7&lt;=40%,"Baja",IF(L7&lt;=60%,"Media",IF(L7&lt;=80%,"Alta",IF(L7&lt;=100%,"Muy alta",IF(L7&gt;=100%,"Muy alta",""))))))</f>
        <v>Muy baja</v>
      </c>
      <c r="W7" s="411">
        <v>0.2</v>
      </c>
      <c r="X7" s="413" t="str">
        <f>IF(U4=20%,"Leve",IF(U7=40%,"Menor",IF(U7=60%,"Moderado",IF(U7=80%,"Mayor",IF(U7=100%,"Catastrófico","")))))</f>
        <v>Moderado</v>
      </c>
      <c r="Y7" s="619">
        <v>0.6</v>
      </c>
      <c r="Z7" s="403" t="s">
        <v>53</v>
      </c>
      <c r="AA7" s="411">
        <f>IF(Z7="Bajo",25%,IF(Z7="Moderado",50%,IF(Z7="Alto",75%,IF(Z7="Extremo",100%,""))))</f>
        <v>0.5</v>
      </c>
      <c r="AB7" s="605" t="s">
        <v>1469</v>
      </c>
      <c r="AC7" s="53" t="s">
        <v>1470</v>
      </c>
      <c r="AD7" s="53" t="s">
        <v>1471</v>
      </c>
      <c r="AE7" s="53" t="s">
        <v>37</v>
      </c>
      <c r="AF7" s="23">
        <f t="shared" ref="AF7:AF9" si="3">IF(AE7="Preventivo",25%,IF(AE7="Detectivo",15%,IF(AE7="Correctivo",10%,"")))</f>
        <v>0.15</v>
      </c>
      <c r="AG7" s="91" t="s">
        <v>201</v>
      </c>
      <c r="AH7" s="23">
        <f t="shared" ref="AH7:AH9" si="4">IF(AG7="Manual",15%,IF(AG7="Automático",25%,""))</f>
        <v>0.15</v>
      </c>
      <c r="AI7" s="23">
        <f t="shared" ref="AI7:AI9" si="5">+AH7+AF7</f>
        <v>0.3</v>
      </c>
      <c r="AJ7" s="91" t="s">
        <v>202</v>
      </c>
      <c r="AK7" s="88" t="s">
        <v>193</v>
      </c>
      <c r="AL7" s="53" t="s">
        <v>1472</v>
      </c>
      <c r="AM7" s="88" t="s">
        <v>23</v>
      </c>
      <c r="AN7" s="91" t="s">
        <v>1473</v>
      </c>
      <c r="AO7" s="91" t="s">
        <v>24</v>
      </c>
      <c r="AP7" s="91" t="s">
        <v>86</v>
      </c>
      <c r="AQ7" s="91" t="s">
        <v>1474</v>
      </c>
      <c r="AR7" s="91" t="s">
        <v>206</v>
      </c>
      <c r="AS7" s="91" t="s">
        <v>1443</v>
      </c>
      <c r="AT7" s="91" t="s">
        <v>208</v>
      </c>
      <c r="AU7" s="91">
        <f>+AI7*AA7</f>
        <v>0.15</v>
      </c>
      <c r="AV7" s="103">
        <f>+AA7-AU7</f>
        <v>0.35</v>
      </c>
      <c r="AW7" s="458" t="str">
        <f>+IF(C7="Corrupción","Moderado",IF(AV8&lt;=25%,"Bajo",IF(AV8&lt;=50%,"Moderado",IF(AV8&lt;=75%,"Alto",IF(AV8&gt;75%,"Extremo","")))))</f>
        <v>Bajo</v>
      </c>
      <c r="AX7" s="405" t="s">
        <v>56</v>
      </c>
      <c r="AY7" s="266">
        <v>1</v>
      </c>
      <c r="AZ7" s="34" t="s">
        <v>1475</v>
      </c>
      <c r="BA7" s="212" t="s">
        <v>1476</v>
      </c>
      <c r="BB7" s="214">
        <v>44562</v>
      </c>
      <c r="BC7" s="214">
        <v>44926</v>
      </c>
      <c r="BD7" s="212" t="s">
        <v>1477</v>
      </c>
      <c r="BE7" s="136">
        <v>44620</v>
      </c>
      <c r="BF7" s="137" t="s">
        <v>1478</v>
      </c>
      <c r="BG7" s="35">
        <v>44681</v>
      </c>
      <c r="BH7" s="137"/>
      <c r="BI7" s="137"/>
      <c r="BJ7" s="35">
        <v>44742</v>
      </c>
      <c r="BK7" s="326"/>
      <c r="BL7" s="327"/>
      <c r="BM7" s="328">
        <v>44804</v>
      </c>
      <c r="BN7" s="329" t="s">
        <v>1479</v>
      </c>
      <c r="BO7" s="325" t="s">
        <v>1071</v>
      </c>
      <c r="BP7" s="35">
        <v>44865</v>
      </c>
      <c r="BQ7" s="35"/>
      <c r="BR7" s="35"/>
      <c r="BS7" s="35">
        <v>44926</v>
      </c>
      <c r="BT7" s="35"/>
      <c r="BU7" s="267"/>
    </row>
    <row r="8" spans="1:73" ht="174.75" customHeight="1">
      <c r="A8" s="422"/>
      <c r="B8" s="418"/>
      <c r="C8" s="418"/>
      <c r="D8" s="418"/>
      <c r="E8" s="418"/>
      <c r="F8" s="627"/>
      <c r="G8" s="495"/>
      <c r="H8" s="418"/>
      <c r="I8" s="424"/>
      <c r="J8" s="418"/>
      <c r="K8" s="418"/>
      <c r="L8" s="420"/>
      <c r="M8" s="418"/>
      <c r="N8" s="418"/>
      <c r="O8" s="418"/>
      <c r="P8" s="418"/>
      <c r="Q8" s="418"/>
      <c r="R8" s="418"/>
      <c r="S8" s="408"/>
      <c r="T8" s="408"/>
      <c r="U8" s="408"/>
      <c r="V8" s="443"/>
      <c r="W8" s="412"/>
      <c r="X8" s="414"/>
      <c r="Y8" s="620"/>
      <c r="Z8" s="404"/>
      <c r="AA8" s="412"/>
      <c r="AB8" s="606"/>
      <c r="AC8" s="29" t="s">
        <v>1480</v>
      </c>
      <c r="AD8" s="29" t="s">
        <v>1481</v>
      </c>
      <c r="AE8" s="29" t="s">
        <v>54</v>
      </c>
      <c r="AF8" s="38">
        <f t="shared" si="3"/>
        <v>0.25</v>
      </c>
      <c r="AG8" s="93" t="s">
        <v>201</v>
      </c>
      <c r="AH8" s="38">
        <f t="shared" si="4"/>
        <v>0.15</v>
      </c>
      <c r="AI8" s="38">
        <f t="shared" si="5"/>
        <v>0.4</v>
      </c>
      <c r="AJ8" s="93" t="s">
        <v>202</v>
      </c>
      <c r="AK8" s="90" t="s">
        <v>241</v>
      </c>
      <c r="AL8" s="29"/>
      <c r="AM8" s="90" t="s">
        <v>23</v>
      </c>
      <c r="AN8" s="93" t="s">
        <v>1482</v>
      </c>
      <c r="AO8" s="93" t="s">
        <v>24</v>
      </c>
      <c r="AP8" s="93" t="s">
        <v>92</v>
      </c>
      <c r="AQ8" s="93" t="s">
        <v>1483</v>
      </c>
      <c r="AR8" s="93" t="s">
        <v>206</v>
      </c>
      <c r="AS8" s="93" t="s">
        <v>1484</v>
      </c>
      <c r="AT8" s="93" t="s">
        <v>208</v>
      </c>
      <c r="AU8" s="93">
        <f>+AV7*AI8</f>
        <v>0.13999999999999999</v>
      </c>
      <c r="AV8" s="104">
        <f>+AV7-AU8</f>
        <v>0.21</v>
      </c>
      <c r="AW8" s="459"/>
      <c r="AX8" s="406"/>
      <c r="AY8" s="272">
        <v>2</v>
      </c>
      <c r="AZ8" s="34" t="s">
        <v>1485</v>
      </c>
      <c r="BA8" s="212" t="s">
        <v>1476</v>
      </c>
      <c r="BB8" s="214">
        <v>44562</v>
      </c>
      <c r="BC8" s="214">
        <v>44925</v>
      </c>
      <c r="BD8" s="212" t="s">
        <v>1486</v>
      </c>
      <c r="BE8" s="136">
        <v>44620</v>
      </c>
      <c r="BF8" s="137" t="s">
        <v>1487</v>
      </c>
      <c r="BG8" s="35">
        <v>44681</v>
      </c>
      <c r="BH8" s="137"/>
      <c r="BI8" s="137"/>
      <c r="BJ8" s="35">
        <v>44742</v>
      </c>
      <c r="BK8" s="326"/>
      <c r="BL8" s="330"/>
      <c r="BM8" s="35">
        <v>44804</v>
      </c>
      <c r="BO8" s="35"/>
      <c r="BP8" s="35">
        <v>44865</v>
      </c>
      <c r="BQ8" s="35"/>
      <c r="BR8" s="35"/>
      <c r="BS8" s="35">
        <v>44926</v>
      </c>
      <c r="BT8" s="35"/>
      <c r="BU8" s="267"/>
    </row>
    <row r="9" spans="1:73" ht="132.75" customHeight="1">
      <c r="A9" s="624" t="s">
        <v>241</v>
      </c>
      <c r="B9" s="590" t="s">
        <v>101</v>
      </c>
      <c r="C9" s="590" t="s">
        <v>89</v>
      </c>
      <c r="D9" s="590" t="s">
        <v>12</v>
      </c>
      <c r="E9" s="590" t="s">
        <v>34</v>
      </c>
      <c r="F9" s="622" t="s">
        <v>1488</v>
      </c>
      <c r="G9" s="594" t="s">
        <v>1489</v>
      </c>
      <c r="H9" s="590" t="s">
        <v>1490</v>
      </c>
      <c r="I9" s="590" t="s">
        <v>1491</v>
      </c>
      <c r="J9" s="590" t="s">
        <v>32</v>
      </c>
      <c r="K9" s="590">
        <v>72</v>
      </c>
      <c r="L9" s="592">
        <f>IF(J9="Diaria",+(K9/360),IF(J9="Mensual",+(K9/12),IF(J9="Bimestral",+(K9/6),IF(J9="Trimestral",+(K9/4),IF(J9="Semestral",+(K9/2),IF(J9="Anual",+(K9/1),""))))))</f>
        <v>0.2</v>
      </c>
      <c r="M9" s="590" t="s">
        <v>70</v>
      </c>
      <c r="N9" s="417">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590" t="s">
        <v>61</v>
      </c>
      <c r="P9" s="417">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590" t="s">
        <v>70</v>
      </c>
      <c r="R9" s="417">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17" t="s">
        <v>69</v>
      </c>
      <c r="T9" s="617" t="s">
        <v>43</v>
      </c>
      <c r="U9" s="407">
        <f>+MAX(N9,P9,R9)</f>
        <v>0.6</v>
      </c>
      <c r="V9" s="615" t="str">
        <f>IF(L9&lt;=20%,"Muy baja",IF(L9&lt;=40%,"Baja",IF(L9&lt;=60%,"Media",IF(L9&lt;=80%,"Alta",IF(L9&lt;=100%,"Muy alta",IF(L9&gt;=100%,"Muy alta",""))))))</f>
        <v>Muy baja</v>
      </c>
      <c r="W9" s="411">
        <v>0.2</v>
      </c>
      <c r="X9" s="613" t="str">
        <f>IF(U6=20%,"Leve",IF(U9=40%,"Menor",IF(U9=60%,"Moderado",IF(U9=80%,"Mayor",IF(U9=100%,"Catastrófico","")))))</f>
        <v>Moderado</v>
      </c>
      <c r="Y9" s="619">
        <v>0.6</v>
      </c>
      <c r="Z9" s="611" t="s">
        <v>53</v>
      </c>
      <c r="AA9" s="411">
        <f>IF(Z9="Bajo",25%,IF(Z9="Moderado",50%,IF(Z9="Alto",75%,IF(Z9="Extremo",100%,""))))</f>
        <v>0.5</v>
      </c>
      <c r="AB9" s="609" t="s">
        <v>1469</v>
      </c>
      <c r="AC9" s="423" t="s">
        <v>1492</v>
      </c>
      <c r="AD9" s="607" t="s">
        <v>1493</v>
      </c>
      <c r="AE9" s="417" t="s">
        <v>54</v>
      </c>
      <c r="AF9" s="603">
        <f t="shared" si="3"/>
        <v>0.25</v>
      </c>
      <c r="AG9" s="423" t="s">
        <v>201</v>
      </c>
      <c r="AH9" s="603">
        <f t="shared" si="4"/>
        <v>0.15</v>
      </c>
      <c r="AI9" s="603">
        <f t="shared" si="5"/>
        <v>0.4</v>
      </c>
      <c r="AJ9" s="423" t="s">
        <v>202</v>
      </c>
      <c r="AK9" s="417" t="s">
        <v>193</v>
      </c>
      <c r="AL9" s="423" t="s">
        <v>1494</v>
      </c>
      <c r="AM9" s="417" t="s">
        <v>23</v>
      </c>
      <c r="AN9" s="423" t="s">
        <v>1495</v>
      </c>
      <c r="AO9" s="417" t="s">
        <v>24</v>
      </c>
      <c r="AP9" s="417" t="s">
        <v>92</v>
      </c>
      <c r="AQ9" s="621" t="s">
        <v>1496</v>
      </c>
      <c r="AR9" s="621" t="s">
        <v>206</v>
      </c>
      <c r="AS9" s="417" t="s">
        <v>1484</v>
      </c>
      <c r="AT9" s="417" t="s">
        <v>208</v>
      </c>
      <c r="AU9" s="91">
        <f>+AI9*AA9</f>
        <v>0.2</v>
      </c>
      <c r="AV9" s="103">
        <f>+AA9-AU9</f>
        <v>0.3</v>
      </c>
      <c r="AW9" s="458" t="str">
        <f>+IF(C9="Corrupción","Moderado",IF(AV10&lt;=25%,"Bajo",IF(AV10&lt;=50%,"Moderado",IF(AV10&lt;=75%,"Alto",IF(AV10&gt;75%,"Extremo","")))))</f>
        <v>Bajo</v>
      </c>
      <c r="AX9" s="405" t="s">
        <v>56</v>
      </c>
      <c r="AY9" s="601">
        <v>1</v>
      </c>
      <c r="AZ9" s="580" t="s">
        <v>1497</v>
      </c>
      <c r="BA9" s="596" t="s">
        <v>1476</v>
      </c>
      <c r="BB9" s="599">
        <v>44562</v>
      </c>
      <c r="BC9" s="599">
        <v>44925</v>
      </c>
      <c r="BD9" s="580" t="s">
        <v>1498</v>
      </c>
      <c r="BE9" s="136">
        <v>44620</v>
      </c>
      <c r="BF9" s="137" t="s">
        <v>1499</v>
      </c>
      <c r="BG9" s="35">
        <v>44681</v>
      </c>
      <c r="BH9" s="137"/>
      <c r="BI9" s="137"/>
      <c r="BJ9" s="35">
        <v>44742</v>
      </c>
      <c r="BK9" s="332"/>
      <c r="BL9" s="333"/>
      <c r="BM9" s="333">
        <v>44804</v>
      </c>
      <c r="BN9" s="326" t="s">
        <v>1500</v>
      </c>
      <c r="BO9" s="35" t="s">
        <v>1071</v>
      </c>
      <c r="BP9" s="35">
        <v>44865</v>
      </c>
      <c r="BQ9" s="35"/>
      <c r="BR9" s="35"/>
      <c r="BS9" s="35">
        <v>44926</v>
      </c>
      <c r="BT9" s="35"/>
      <c r="BU9" s="267"/>
    </row>
    <row r="10" spans="1:73" ht="150" customHeight="1">
      <c r="A10" s="625"/>
      <c r="B10" s="591"/>
      <c r="C10" s="591"/>
      <c r="D10" s="591"/>
      <c r="E10" s="591"/>
      <c r="F10" s="623"/>
      <c r="G10" s="595"/>
      <c r="H10" s="591"/>
      <c r="I10" s="591"/>
      <c r="J10" s="591"/>
      <c r="K10" s="591"/>
      <c r="L10" s="593"/>
      <c r="M10" s="591"/>
      <c r="N10" s="418"/>
      <c r="O10" s="591"/>
      <c r="P10" s="418"/>
      <c r="Q10" s="591"/>
      <c r="R10" s="418"/>
      <c r="S10" s="618"/>
      <c r="T10" s="618"/>
      <c r="U10" s="408"/>
      <c r="V10" s="616"/>
      <c r="W10" s="412"/>
      <c r="X10" s="614"/>
      <c r="Y10" s="620"/>
      <c r="Z10" s="612"/>
      <c r="AA10" s="412"/>
      <c r="AB10" s="610"/>
      <c r="AC10" s="424"/>
      <c r="AD10" s="608"/>
      <c r="AE10" s="418"/>
      <c r="AF10" s="604"/>
      <c r="AG10" s="424"/>
      <c r="AH10" s="604"/>
      <c r="AI10" s="604"/>
      <c r="AJ10" s="424"/>
      <c r="AK10" s="418"/>
      <c r="AL10" s="424"/>
      <c r="AM10" s="418"/>
      <c r="AN10" s="424"/>
      <c r="AO10" s="418"/>
      <c r="AP10" s="418"/>
      <c r="AQ10" s="581"/>
      <c r="AR10" s="581"/>
      <c r="AS10" s="418"/>
      <c r="AT10" s="418"/>
      <c r="AU10" s="93">
        <f>+AV9*AI9</f>
        <v>0.12</v>
      </c>
      <c r="AV10" s="104">
        <v>0.18</v>
      </c>
      <c r="AW10" s="459"/>
      <c r="AX10" s="406"/>
      <c r="AY10" s="602"/>
      <c r="AZ10" s="598"/>
      <c r="BA10" s="597"/>
      <c r="BB10" s="600"/>
      <c r="BC10" s="600"/>
      <c r="BD10" s="598"/>
      <c r="BE10" s="338">
        <v>44620</v>
      </c>
      <c r="BF10" s="339"/>
      <c r="BG10" s="333">
        <v>44681</v>
      </c>
      <c r="BH10" s="339"/>
      <c r="BI10" s="339"/>
      <c r="BJ10" s="340">
        <v>44742</v>
      </c>
      <c r="BK10" s="341"/>
      <c r="BL10" s="341"/>
      <c r="BM10" s="341"/>
      <c r="BN10" s="341"/>
      <c r="BO10" s="342"/>
      <c r="BP10" s="333">
        <v>44865</v>
      </c>
      <c r="BQ10" s="333"/>
      <c r="BR10" s="333"/>
      <c r="BS10" s="333">
        <v>44926</v>
      </c>
      <c r="BT10" s="333"/>
      <c r="BU10" s="343"/>
    </row>
    <row r="11" spans="1:73" ht="208.5" customHeight="1">
      <c r="A11" s="625"/>
      <c r="B11" s="591"/>
      <c r="C11" s="591"/>
      <c r="D11" s="591"/>
      <c r="E11" s="591"/>
      <c r="F11" s="623"/>
      <c r="G11" s="595"/>
      <c r="H11" s="591"/>
      <c r="I11" s="591"/>
      <c r="J11" s="591"/>
      <c r="K11" s="591"/>
      <c r="L11" s="593"/>
      <c r="M11" s="591"/>
      <c r="O11" s="591"/>
      <c r="Q11" s="591"/>
      <c r="S11" s="618"/>
      <c r="T11" s="618"/>
      <c r="V11" s="616"/>
      <c r="W11" s="21"/>
      <c r="X11" s="614"/>
      <c r="Y11" s="21"/>
      <c r="Z11" s="612"/>
      <c r="AB11" s="610"/>
      <c r="AC11" s="53" t="s">
        <v>1501</v>
      </c>
      <c r="AD11" s="315" t="s">
        <v>1502</v>
      </c>
      <c r="AE11" s="53" t="s">
        <v>54</v>
      </c>
      <c r="AF11" s="23">
        <f t="shared" ref="AF11" si="6">IF(AE11="Preventivo",25%,IF(AE11="Detectivo",15%,IF(AE11="Correctivo",10%,"")))</f>
        <v>0.25</v>
      </c>
      <c r="AG11" s="53" t="s">
        <v>201</v>
      </c>
      <c r="AH11" s="23">
        <f t="shared" ref="AH11" si="7">IF(AG11="Manual",15%,IF(AG11="Automático",25%,""))</f>
        <v>0.15</v>
      </c>
      <c r="AI11" s="23">
        <f t="shared" ref="AI11" si="8">+AH11+AF11</f>
        <v>0.4</v>
      </c>
      <c r="AJ11" s="53" t="s">
        <v>202</v>
      </c>
      <c r="AK11" s="53" t="s">
        <v>241</v>
      </c>
      <c r="AL11" s="53"/>
      <c r="AM11" s="53" t="s">
        <v>39</v>
      </c>
      <c r="AN11" s="53"/>
      <c r="AO11" s="53" t="s">
        <v>40</v>
      </c>
      <c r="AP11" s="53" t="s">
        <v>1503</v>
      </c>
      <c r="AQ11" s="315" t="s">
        <v>1504</v>
      </c>
      <c r="AR11" s="315" t="s">
        <v>206</v>
      </c>
      <c r="AS11" s="53" t="s">
        <v>1484</v>
      </c>
      <c r="AT11" s="53" t="s">
        <v>208</v>
      </c>
      <c r="AU11" s="91">
        <f>+AI11*AA11</f>
        <v>0</v>
      </c>
      <c r="AV11" s="103">
        <f>+AA11-AU11</f>
        <v>0</v>
      </c>
      <c r="AW11" s="316" t="e">
        <f>+IF(C11="Corrupción","Moderado",IF(#REF!&lt;=25%,"Bajo",IF(#REF!&lt;=50%,"Moderado",IF(#REF!&lt;=75%,"Alto",IF(#REF!&gt;75%,"Extremo","")))))</f>
        <v>#REF!</v>
      </c>
      <c r="AX11" s="317" t="s">
        <v>56</v>
      </c>
      <c r="AY11" s="334"/>
      <c r="AZ11" s="334" t="s">
        <v>1505</v>
      </c>
      <c r="BA11" s="335" t="s">
        <v>1443</v>
      </c>
      <c r="BB11" s="336">
        <v>44805</v>
      </c>
      <c r="BC11" s="336">
        <v>44926</v>
      </c>
      <c r="BD11" s="337" t="s">
        <v>1506</v>
      </c>
      <c r="BE11" s="331"/>
      <c r="BF11" s="331"/>
      <c r="BG11" s="331"/>
      <c r="BH11" s="345"/>
      <c r="BI11" s="331"/>
      <c r="BJ11" s="331"/>
      <c r="BK11" s="331"/>
      <c r="BL11" s="331"/>
      <c r="BM11" s="347">
        <v>44742</v>
      </c>
      <c r="BN11" s="346" t="s">
        <v>1507</v>
      </c>
      <c r="BO11" s="349" t="s">
        <v>1508</v>
      </c>
      <c r="BP11" s="344">
        <v>44865</v>
      </c>
      <c r="BQ11" s="348"/>
      <c r="BR11" s="345"/>
      <c r="BS11" s="344">
        <v>44926</v>
      </c>
      <c r="BT11" s="348"/>
      <c r="BU11" s="331"/>
    </row>
    <row r="12" spans="1:73">
      <c r="W12" s="21"/>
      <c r="Y12" s="21"/>
      <c r="AF12" s="21"/>
      <c r="AG12" s="21"/>
      <c r="AH12" s="21"/>
      <c r="AI12" s="21"/>
      <c r="AV12" s="24"/>
    </row>
    <row r="13" spans="1:73">
      <c r="W13" s="21"/>
      <c r="Y13" s="21"/>
      <c r="AF13" s="21"/>
      <c r="AG13" s="21"/>
      <c r="AH13" s="21"/>
      <c r="AI13" s="21"/>
      <c r="AV13" s="24"/>
    </row>
    <row r="14" spans="1:73">
      <c r="W14" s="21"/>
      <c r="Y14" s="21"/>
      <c r="AF14" s="21"/>
      <c r="AG14" s="21"/>
      <c r="AH14" s="21"/>
      <c r="AI14" s="21"/>
      <c r="AV14" s="24"/>
    </row>
    <row r="15" spans="1:73">
      <c r="W15" s="21"/>
      <c r="Y15" s="21"/>
      <c r="AF15" s="21"/>
      <c r="AG15" s="21"/>
      <c r="AH15" s="21"/>
      <c r="AI15" s="21"/>
      <c r="AV15" s="24"/>
    </row>
    <row r="16" spans="1:73">
      <c r="W16" s="21"/>
      <c r="Y16" s="21"/>
      <c r="AF16" s="21"/>
      <c r="AG16" s="21"/>
      <c r="AH16" s="21"/>
      <c r="AI16" s="21"/>
      <c r="AV16" s="24"/>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sheetData>
  <sheetProtection formatCells="0" formatColumns="0" formatRows="0"/>
  <mergeCells count="143">
    <mergeCell ref="A4:A6"/>
    <mergeCell ref="B4:B6"/>
    <mergeCell ref="C4:C6"/>
    <mergeCell ref="D4:D6"/>
    <mergeCell ref="E4:E6"/>
    <mergeCell ref="U4:U6"/>
    <mergeCell ref="R4:R6"/>
    <mergeCell ref="P4:P6"/>
    <mergeCell ref="N4:N6"/>
    <mergeCell ref="F4:F6"/>
    <mergeCell ref="G4:G6"/>
    <mergeCell ref="M4:M6"/>
    <mergeCell ref="O4:O6"/>
    <mergeCell ref="Q4:Q6"/>
    <mergeCell ref="S4:S6"/>
    <mergeCell ref="T4:T6"/>
    <mergeCell ref="H4:H6"/>
    <mergeCell ref="I4:I6"/>
    <mergeCell ref="J4:J6"/>
    <mergeCell ref="K4:K6"/>
    <mergeCell ref="L4:L6"/>
    <mergeCell ref="V4:V6"/>
    <mergeCell ref="X4:X6"/>
    <mergeCell ref="Z4:Z6"/>
    <mergeCell ref="U1:AB2"/>
    <mergeCell ref="W4:W6"/>
    <mergeCell ref="AV1:AX1"/>
    <mergeCell ref="AC2:AC3"/>
    <mergeCell ref="AD2:AD3"/>
    <mergeCell ref="BD5:BD6"/>
    <mergeCell ref="AA4:AA6"/>
    <mergeCell ref="AW4:AW6"/>
    <mergeCell ref="BB5:BB6"/>
    <mergeCell ref="BC5:BC6"/>
    <mergeCell ref="AX4:AX6"/>
    <mergeCell ref="AB4:AB6"/>
    <mergeCell ref="Y4:Y6"/>
    <mergeCell ref="AY5:AY6"/>
    <mergeCell ref="AZ5:AZ6"/>
    <mergeCell ref="BA5:BA6"/>
    <mergeCell ref="G3:H3"/>
    <mergeCell ref="AK3:AL3"/>
    <mergeCell ref="AM3:AN3"/>
    <mergeCell ref="AO3:AP3"/>
    <mergeCell ref="AR3:AS3"/>
    <mergeCell ref="A1:T2"/>
    <mergeCell ref="BD2:BD3"/>
    <mergeCell ref="AU2:AW3"/>
    <mergeCell ref="AX2:AX3"/>
    <mergeCell ref="AY2:AZ3"/>
    <mergeCell ref="BA2:BA3"/>
    <mergeCell ref="BB2:BB3"/>
    <mergeCell ref="AC1:AT1"/>
    <mergeCell ref="BC2:BC3"/>
    <mergeCell ref="AE2:AH2"/>
    <mergeCell ref="AI2:AI3"/>
    <mergeCell ref="AJ2:AT2"/>
    <mergeCell ref="AY1:BU1"/>
    <mergeCell ref="BE2:BU2"/>
    <mergeCell ref="P7:P8"/>
    <mergeCell ref="Q7:Q8"/>
    <mergeCell ref="Y7:Y8"/>
    <mergeCell ref="R7:R8"/>
    <mergeCell ref="U7:U8"/>
    <mergeCell ref="AA7:AA8"/>
    <mergeCell ref="W7:W8"/>
    <mergeCell ref="X7:X8"/>
    <mergeCell ref="Z7:Z8"/>
    <mergeCell ref="S7:S8"/>
    <mergeCell ref="T7:T8"/>
    <mergeCell ref="V7:V8"/>
    <mergeCell ref="F9:F11"/>
    <mergeCell ref="E9:E11"/>
    <mergeCell ref="D9:D11"/>
    <mergeCell ref="C9:C11"/>
    <mergeCell ref="B9:B11"/>
    <mergeCell ref="A9:A11"/>
    <mergeCell ref="M7:M8"/>
    <mergeCell ref="N7:N8"/>
    <mergeCell ref="O7:O8"/>
    <mergeCell ref="A7:A8"/>
    <mergeCell ref="B7:B8"/>
    <mergeCell ref="C7:C8"/>
    <mergeCell ref="D7:D8"/>
    <mergeCell ref="E7:E8"/>
    <mergeCell ref="J7:J8"/>
    <mergeCell ref="K7:K8"/>
    <mergeCell ref="L7:L8"/>
    <mergeCell ref="F7:F8"/>
    <mergeCell ref="G7:G8"/>
    <mergeCell ref="H7:H8"/>
    <mergeCell ref="I7:I8"/>
    <mergeCell ref="AX7:AX8"/>
    <mergeCell ref="AW9:AW10"/>
    <mergeCell ref="AX9:AX10"/>
    <mergeCell ref="AZ9:AZ10"/>
    <mergeCell ref="AJ9:AJ10"/>
    <mergeCell ref="AK9:AK10"/>
    <mergeCell ref="AL9:AL10"/>
    <mergeCell ref="AM9:AM10"/>
    <mergeCell ref="AP9:AP10"/>
    <mergeCell ref="AQ9:AQ10"/>
    <mergeCell ref="AR9:AR10"/>
    <mergeCell ref="AS9:AS10"/>
    <mergeCell ref="AT9:AT10"/>
    <mergeCell ref="R9:R10"/>
    <mergeCell ref="AB7:AB8"/>
    <mergeCell ref="AD9:AD10"/>
    <mergeCell ref="AE9:AE10"/>
    <mergeCell ref="AI9:AI10"/>
    <mergeCell ref="W9:W10"/>
    <mergeCell ref="U9:U10"/>
    <mergeCell ref="AA9:AA10"/>
    <mergeCell ref="AW7:AW8"/>
    <mergeCell ref="AB9:AB11"/>
    <mergeCell ref="Z9:Z11"/>
    <mergeCell ref="X9:X11"/>
    <mergeCell ref="V9:V11"/>
    <mergeCell ref="T9:T11"/>
    <mergeCell ref="S9:S11"/>
    <mergeCell ref="Y9:Y10"/>
    <mergeCell ref="AC9:AC10"/>
    <mergeCell ref="BA9:BA10"/>
    <mergeCell ref="BD9:BD10"/>
    <mergeCell ref="BB9:BB10"/>
    <mergeCell ref="BC9:BC10"/>
    <mergeCell ref="AY9:AY10"/>
    <mergeCell ref="AN9:AN10"/>
    <mergeCell ref="AO9:AO10"/>
    <mergeCell ref="AF9:AF10"/>
    <mergeCell ref="AG9:AG10"/>
    <mergeCell ref="AH9:AH10"/>
    <mergeCell ref="Q9:Q11"/>
    <mergeCell ref="O9:O11"/>
    <mergeCell ref="M9:M11"/>
    <mergeCell ref="L9:L11"/>
    <mergeCell ref="K9:K11"/>
    <mergeCell ref="J9:J11"/>
    <mergeCell ref="I9:I11"/>
    <mergeCell ref="H9:H11"/>
    <mergeCell ref="G9:G11"/>
    <mergeCell ref="N9:N10"/>
    <mergeCell ref="P9:P10"/>
  </mergeCells>
  <conditionalFormatting sqref="AJ7:AK8">
    <cfRule type="containsText" dxfId="1065" priority="608" operator="containsText" text="BAJA">
      <formula>NOT(ISERROR(SEARCH("BAJA",AJ7)))</formula>
    </cfRule>
    <cfRule type="containsText" dxfId="1064" priority="609" operator="containsText" text="MEDIA">
      <formula>NOT(ISERROR(SEARCH("MEDIA",AJ7)))</formula>
    </cfRule>
    <cfRule type="containsText" dxfId="1063" priority="610" operator="containsText" text="ALTA">
      <formula>NOT(ISERROR(SEARCH("ALTA",AJ7)))</formula>
    </cfRule>
  </conditionalFormatting>
  <conditionalFormatting sqref="AR7">
    <cfRule type="containsText" dxfId="1062" priority="611" operator="containsText" text="BAJA">
      <formula>NOT(ISERROR(SEARCH("BAJA",AR7)))</formula>
    </cfRule>
    <cfRule type="containsText" dxfId="1061" priority="612" operator="containsText" text="MEDIA">
      <formula>NOT(ISERROR(SEARCH("MEDIA",AR7)))</formula>
    </cfRule>
    <cfRule type="containsText" dxfId="1060" priority="613" operator="containsText" text="ALTA">
      <formula>NOT(ISERROR(SEARCH("ALTA",AR7)))</formula>
    </cfRule>
  </conditionalFormatting>
  <conditionalFormatting sqref="AU4">
    <cfRule type="containsText" dxfId="1059" priority="703" operator="containsText" text="BAJA">
      <formula>NOT(ISERROR(SEARCH("BAJA",AU4)))</formula>
    </cfRule>
    <cfRule type="containsText" dxfId="1058" priority="704" operator="containsText" text="MEDIA">
      <formula>NOT(ISERROR(SEARCH("MEDIA",AU4)))</formula>
    </cfRule>
    <cfRule type="containsText" dxfId="1057" priority="705" operator="containsText" text="ALTA">
      <formula>NOT(ISERROR(SEARCH("ALTA",AU4)))</formula>
    </cfRule>
  </conditionalFormatting>
  <conditionalFormatting sqref="AU5:AU6">
    <cfRule type="containsText" dxfId="1056" priority="700" operator="containsText" text="BAJA">
      <formula>NOT(ISERROR(SEARCH("BAJA",AU5)))</formula>
    </cfRule>
    <cfRule type="containsText" dxfId="1055" priority="701" operator="containsText" text="MEDIA">
      <formula>NOT(ISERROR(SEARCH("MEDIA",AU5)))</formula>
    </cfRule>
    <cfRule type="containsText" dxfId="1054" priority="702" operator="containsText" text="ALTA">
      <formula>NOT(ISERROR(SEARCH("ALTA",AU5)))</formula>
    </cfRule>
  </conditionalFormatting>
  <conditionalFormatting sqref="AV4">
    <cfRule type="cellIs" dxfId="1053" priority="675" operator="greaterThan">
      <formula>75%</formula>
    </cfRule>
    <cfRule type="cellIs" dxfId="1052" priority="676" operator="between">
      <formula>51%</formula>
      <formula>75%</formula>
    </cfRule>
    <cfRule type="cellIs" dxfId="1051" priority="677" operator="between">
      <formula>26%</formula>
      <formula>50%</formula>
    </cfRule>
    <cfRule type="cellIs" dxfId="1050" priority="678" operator="between">
      <formula>0%</formula>
      <formula>25%</formula>
    </cfRule>
    <cfRule type="containsText" dxfId="1049" priority="679" operator="containsText" text="BAJA">
      <formula>NOT(ISERROR(SEARCH("BAJA",AV4)))</formula>
    </cfRule>
    <cfRule type="containsText" dxfId="1048" priority="680" operator="containsText" text="MEDIA">
      <formula>NOT(ISERROR(SEARCH("MEDIA",AV4)))</formula>
    </cfRule>
    <cfRule type="containsText" dxfId="1047" priority="681" operator="containsText" text="ALTA">
      <formula>NOT(ISERROR(SEARCH("ALTA",AV4)))</formula>
    </cfRule>
  </conditionalFormatting>
  <conditionalFormatting sqref="AV5:AV6">
    <cfRule type="cellIs" dxfId="1046" priority="668" operator="greaterThan">
      <formula>75%</formula>
    </cfRule>
    <cfRule type="cellIs" dxfId="1045" priority="669" operator="between">
      <formula>51%</formula>
      <formula>75%</formula>
    </cfRule>
    <cfRule type="cellIs" dxfId="1044" priority="670" operator="between">
      <formula>26%</formula>
      <formula>50%</formula>
    </cfRule>
    <cfRule type="cellIs" dxfId="1043" priority="671" operator="between">
      <formula>0%</formula>
      <formula>25%</formula>
    </cfRule>
    <cfRule type="containsText" dxfId="1042" priority="672" operator="containsText" text="BAJA">
      <formula>NOT(ISERROR(SEARCH("BAJA",AV5)))</formula>
    </cfRule>
    <cfRule type="containsText" dxfId="1041" priority="673" operator="containsText" text="MEDIA">
      <formula>NOT(ISERROR(SEARCH("MEDIA",AV5)))</formula>
    </cfRule>
    <cfRule type="containsText" dxfId="1040" priority="674" operator="containsText" text="ALTA">
      <formula>NOT(ISERROR(SEARCH("ALTA",AV5)))</formula>
    </cfRule>
  </conditionalFormatting>
  <conditionalFormatting sqref="AD7">
    <cfRule type="containsText" dxfId="1039" priority="447" operator="containsText" text="BAJA">
      <formula>NOT(ISERROR(SEARCH("BAJA",AD7)))</formula>
    </cfRule>
    <cfRule type="containsText" dxfId="1038" priority="448" operator="containsText" text="MEDIA">
      <formula>NOT(ISERROR(SEARCH("MEDIA",AD7)))</formula>
    </cfRule>
    <cfRule type="containsText" dxfId="1037" priority="449" operator="containsText" text="ALTA">
      <formula>NOT(ISERROR(SEARCH("ALTA",AD7)))</formula>
    </cfRule>
  </conditionalFormatting>
  <conditionalFormatting sqref="AN7">
    <cfRule type="containsText" dxfId="1036" priority="441" operator="containsText" text="BAJA">
      <formula>NOT(ISERROR(SEARCH("BAJA",AN7)))</formula>
    </cfRule>
    <cfRule type="containsText" dxfId="1035" priority="442" operator="containsText" text="MEDIA">
      <formula>NOT(ISERROR(SEARCH("MEDIA",AN7)))</formula>
    </cfRule>
    <cfRule type="containsText" dxfId="1034" priority="443" operator="containsText" text="ALTA">
      <formula>NOT(ISERROR(SEARCH("ALTA",AN7)))</formula>
    </cfRule>
  </conditionalFormatting>
  <conditionalFormatting sqref="AS7:AS8">
    <cfRule type="containsText" dxfId="1033" priority="438" operator="containsText" text="BAJA">
      <formula>NOT(ISERROR(SEARCH("BAJA",AS7)))</formula>
    </cfRule>
    <cfRule type="containsText" dxfId="1032" priority="439" operator="containsText" text="MEDIA">
      <formula>NOT(ISERROR(SEARCH("MEDIA",AS7)))</formula>
    </cfRule>
    <cfRule type="containsText" dxfId="1031" priority="440" operator="containsText" text="ALTA">
      <formula>NOT(ISERROR(SEARCH("ALTA",AS7)))</formula>
    </cfRule>
  </conditionalFormatting>
  <conditionalFormatting sqref="AS8">
    <cfRule type="containsText" dxfId="1030" priority="435" operator="containsText" text="BAJA">
      <formula>NOT(ISERROR(SEARCH("BAJA",AS8)))</formula>
    </cfRule>
    <cfRule type="containsText" dxfId="1029" priority="436" operator="containsText" text="MEDIA">
      <formula>NOT(ISERROR(SEARCH("MEDIA",AS8)))</formula>
    </cfRule>
    <cfRule type="containsText" dxfId="1028" priority="437" operator="containsText" text="ALTA">
      <formula>NOT(ISERROR(SEARCH("ALTA",AS8)))</formula>
    </cfRule>
  </conditionalFormatting>
  <conditionalFormatting sqref="AU7">
    <cfRule type="containsText" dxfId="1027" priority="524" operator="containsText" text="BAJA">
      <formula>NOT(ISERROR(SEARCH("BAJA",AU7)))</formula>
    </cfRule>
    <cfRule type="containsText" dxfId="1026" priority="525" operator="containsText" text="MEDIA">
      <formula>NOT(ISERROR(SEARCH("MEDIA",AU7)))</formula>
    </cfRule>
    <cfRule type="containsText" dxfId="1025" priority="526" operator="containsText" text="ALTA">
      <formula>NOT(ISERROR(SEARCH("ALTA",AU7)))</formula>
    </cfRule>
  </conditionalFormatting>
  <conditionalFormatting sqref="AU8">
    <cfRule type="containsText" dxfId="1024" priority="521" operator="containsText" text="BAJA">
      <formula>NOT(ISERROR(SEARCH("BAJA",AU8)))</formula>
    </cfRule>
    <cfRule type="containsText" dxfId="1023" priority="522" operator="containsText" text="MEDIA">
      <formula>NOT(ISERROR(SEARCH("MEDIA",AU8)))</formula>
    </cfRule>
    <cfRule type="containsText" dxfId="1022" priority="523" operator="containsText" text="ALTA">
      <formula>NOT(ISERROR(SEARCH("ALTA",AU8)))</formula>
    </cfRule>
  </conditionalFormatting>
  <conditionalFormatting sqref="AV7">
    <cfRule type="cellIs" dxfId="1021" priority="496" operator="greaterThan">
      <formula>75%</formula>
    </cfRule>
    <cfRule type="cellIs" dxfId="1020" priority="497" operator="between">
      <formula>51%</formula>
      <formula>75%</formula>
    </cfRule>
    <cfRule type="cellIs" dxfId="1019" priority="498" operator="between">
      <formula>26%</formula>
      <formula>50%</formula>
    </cfRule>
    <cfRule type="cellIs" dxfId="1018" priority="499" operator="between">
      <formula>0%</formula>
      <formula>25%</formula>
    </cfRule>
    <cfRule type="containsText" dxfId="1017" priority="500" operator="containsText" text="BAJA">
      <formula>NOT(ISERROR(SEARCH("BAJA",AV7)))</formula>
    </cfRule>
    <cfRule type="containsText" dxfId="1016" priority="501" operator="containsText" text="MEDIA">
      <formula>NOT(ISERROR(SEARCH("MEDIA",AV7)))</formula>
    </cfRule>
    <cfRule type="containsText" dxfId="1015" priority="502" operator="containsText" text="ALTA">
      <formula>NOT(ISERROR(SEARCH("ALTA",AV7)))</formula>
    </cfRule>
  </conditionalFormatting>
  <conditionalFormatting sqref="AV8">
    <cfRule type="cellIs" dxfId="1014" priority="489" operator="greaterThan">
      <formula>75%</formula>
    </cfRule>
    <cfRule type="cellIs" dxfId="1013" priority="490" operator="between">
      <formula>51%</formula>
      <formula>75%</formula>
    </cfRule>
    <cfRule type="cellIs" dxfId="1012" priority="491" operator="between">
      <formula>26%</formula>
      <formula>50%</formula>
    </cfRule>
    <cfRule type="cellIs" dxfId="1011" priority="492" operator="between">
      <formula>0%</formula>
      <formula>25%</formula>
    </cfRule>
    <cfRule type="containsText" dxfId="1010" priority="493" operator="containsText" text="BAJA">
      <formula>NOT(ISERROR(SEARCH("BAJA",AV8)))</formula>
    </cfRule>
    <cfRule type="containsText" dxfId="1009" priority="494" operator="containsText" text="MEDIA">
      <formula>NOT(ISERROR(SEARCH("MEDIA",AV8)))</formula>
    </cfRule>
    <cfRule type="containsText" dxfId="1008" priority="495" operator="containsText" text="ALTA">
      <formula>NOT(ISERROR(SEARCH("ALTA",AV8)))</formula>
    </cfRule>
  </conditionalFormatting>
  <conditionalFormatting sqref="AN8">
    <cfRule type="containsText" dxfId="1007" priority="450" operator="containsText" text="BAJA">
      <formula>NOT(ISERROR(SEARCH("BAJA",AN8)))</formula>
    </cfRule>
    <cfRule type="containsText" dxfId="1006" priority="451" operator="containsText" text="MEDIA">
      <formula>NOT(ISERROR(SEARCH("MEDIA",AN8)))</formula>
    </cfRule>
    <cfRule type="containsText" dxfId="1005" priority="452" operator="containsText" text="ALTA">
      <formula>NOT(ISERROR(SEARCH("ALTA",AN8)))</formula>
    </cfRule>
  </conditionalFormatting>
  <conditionalFormatting sqref="AS7">
    <cfRule type="containsText" dxfId="1004" priority="432" operator="containsText" text="BAJA">
      <formula>NOT(ISERROR(SEARCH("BAJA",AS7)))</formula>
    </cfRule>
    <cfRule type="containsText" dxfId="1003" priority="433" operator="containsText" text="MEDIA">
      <formula>NOT(ISERROR(SEARCH("MEDIA",AS7)))</formula>
    </cfRule>
    <cfRule type="containsText" dxfId="1002" priority="434" operator="containsText" text="ALTA">
      <formula>NOT(ISERROR(SEARCH("ALTA",AS7)))</formula>
    </cfRule>
  </conditionalFormatting>
  <conditionalFormatting sqref="AS8">
    <cfRule type="containsText" dxfId="1001" priority="429" operator="containsText" text="BAJA">
      <formula>NOT(ISERROR(SEARCH("BAJA",AS8)))</formula>
    </cfRule>
    <cfRule type="containsText" dxfId="1000" priority="430" operator="containsText" text="MEDIA">
      <formula>NOT(ISERROR(SEARCH("MEDIA",AS8)))</formula>
    </cfRule>
    <cfRule type="containsText" dxfId="999" priority="431" operator="containsText" text="ALTA">
      <formula>NOT(ISERROR(SEARCH("ALTA",AS8)))</formula>
    </cfRule>
  </conditionalFormatting>
  <conditionalFormatting sqref="AS8">
    <cfRule type="containsText" dxfId="998" priority="426" operator="containsText" text="BAJA">
      <formula>NOT(ISERROR(SEARCH("BAJA",AS8)))</formula>
    </cfRule>
    <cfRule type="containsText" dxfId="997" priority="427" operator="containsText" text="MEDIA">
      <formula>NOT(ISERROR(SEARCH("MEDIA",AS8)))</formula>
    </cfRule>
    <cfRule type="containsText" dxfId="996" priority="428" operator="containsText" text="ALTA">
      <formula>NOT(ISERROR(SEARCH("ALTA",AS8)))</formula>
    </cfRule>
  </conditionalFormatting>
  <conditionalFormatting sqref="AP7">
    <cfRule type="containsText" dxfId="995" priority="423" operator="containsText" text="BAJA">
      <formula>NOT(ISERROR(SEARCH("BAJA",AP7)))</formula>
    </cfRule>
    <cfRule type="containsText" dxfId="994" priority="424" operator="containsText" text="MEDIA">
      <formula>NOT(ISERROR(SEARCH("MEDIA",AP7)))</formula>
    </cfRule>
    <cfRule type="containsText" dxfId="993" priority="425" operator="containsText" text="ALTA">
      <formula>NOT(ISERROR(SEARCH("ALTA",AP7)))</formula>
    </cfRule>
  </conditionalFormatting>
  <conditionalFormatting sqref="AP8">
    <cfRule type="containsText" dxfId="992" priority="420" operator="containsText" text="BAJA">
      <formula>NOT(ISERROR(SEARCH("BAJA",AP8)))</formula>
    </cfRule>
    <cfRule type="containsText" dxfId="991" priority="421" operator="containsText" text="MEDIA">
      <formula>NOT(ISERROR(SEARCH("MEDIA",AP8)))</formula>
    </cfRule>
    <cfRule type="containsText" dxfId="990" priority="422" operator="containsText" text="ALTA">
      <formula>NOT(ISERROR(SEARCH("ALTA",AP8)))</formula>
    </cfRule>
  </conditionalFormatting>
  <conditionalFormatting sqref="AQ7">
    <cfRule type="containsText" dxfId="989" priority="417" operator="containsText" text="BAJA">
      <formula>NOT(ISERROR(SEARCH("BAJA",AQ7)))</formula>
    </cfRule>
    <cfRule type="containsText" dxfId="988" priority="418" operator="containsText" text="MEDIA">
      <formula>NOT(ISERROR(SEARCH("MEDIA",AQ7)))</formula>
    </cfRule>
    <cfRule type="containsText" dxfId="987" priority="419" operator="containsText" text="ALTA">
      <formula>NOT(ISERROR(SEARCH("ALTA",AQ7)))</formula>
    </cfRule>
  </conditionalFormatting>
  <conditionalFormatting sqref="AJ9">
    <cfRule type="containsText" dxfId="986" priority="232" operator="containsText" text="BAJA">
      <formula>NOT(ISERROR(SEARCH("BAJA",AJ9)))</formula>
    </cfRule>
    <cfRule type="containsText" dxfId="985" priority="233" operator="containsText" text="MEDIA">
      <formula>NOT(ISERROR(SEARCH("MEDIA",AJ9)))</formula>
    </cfRule>
    <cfRule type="containsText" dxfId="984" priority="234" operator="containsText" text="ALTA">
      <formula>NOT(ISERROR(SEARCH("ALTA",AJ9)))</formula>
    </cfRule>
  </conditionalFormatting>
  <conditionalFormatting sqref="AK9">
    <cfRule type="containsText" dxfId="983" priority="229" operator="containsText" text="BAJA">
      <formula>NOT(ISERROR(SEARCH("BAJA",AK9)))</formula>
    </cfRule>
    <cfRule type="containsText" dxfId="982" priority="230" operator="containsText" text="MEDIA">
      <formula>NOT(ISERROR(SEARCH("MEDIA",AK9)))</formula>
    </cfRule>
    <cfRule type="containsText" dxfId="981" priority="231" operator="containsText" text="ALTA">
      <formula>NOT(ISERROR(SEARCH("ALTA",AK9)))</formula>
    </cfRule>
  </conditionalFormatting>
  <conditionalFormatting sqref="AN9">
    <cfRule type="containsText" dxfId="980" priority="226" operator="containsText" text="BAJA">
      <formula>NOT(ISERROR(SEARCH("BAJA",AN9)))</formula>
    </cfRule>
    <cfRule type="containsText" dxfId="979" priority="227" operator="containsText" text="MEDIA">
      <formula>NOT(ISERROR(SEARCH("MEDIA",AN9)))</formula>
    </cfRule>
    <cfRule type="containsText" dxfId="978" priority="228" operator="containsText" text="ALTA">
      <formula>NOT(ISERROR(SEARCH("ALTA",AN9)))</formula>
    </cfRule>
  </conditionalFormatting>
  <conditionalFormatting sqref="AP9">
    <cfRule type="containsText" dxfId="977" priority="223" operator="containsText" text="BAJA">
      <formula>NOT(ISERROR(SEARCH("BAJA",AP9)))</formula>
    </cfRule>
    <cfRule type="containsText" dxfId="976" priority="224" operator="containsText" text="MEDIA">
      <formula>NOT(ISERROR(SEARCH("MEDIA",AP9)))</formula>
    </cfRule>
    <cfRule type="containsText" dxfId="975" priority="225" operator="containsText" text="ALTA">
      <formula>NOT(ISERROR(SEARCH("ALTA",AP9)))</formula>
    </cfRule>
  </conditionalFormatting>
  <conditionalFormatting sqref="AS9">
    <cfRule type="containsText" dxfId="974" priority="220" operator="containsText" text="BAJA">
      <formula>NOT(ISERROR(SEARCH("BAJA",AS9)))</formula>
    </cfRule>
    <cfRule type="containsText" dxfId="973" priority="221" operator="containsText" text="MEDIA">
      <formula>NOT(ISERROR(SEARCH("MEDIA",AS9)))</formula>
    </cfRule>
    <cfRule type="containsText" dxfId="972" priority="222" operator="containsText" text="ALTA">
      <formula>NOT(ISERROR(SEARCH("ALTA",AS9)))</formula>
    </cfRule>
  </conditionalFormatting>
  <conditionalFormatting sqref="AS9">
    <cfRule type="containsText" dxfId="971" priority="217" operator="containsText" text="BAJA">
      <formula>NOT(ISERROR(SEARCH("BAJA",AS9)))</formula>
    </cfRule>
    <cfRule type="containsText" dxfId="970" priority="218" operator="containsText" text="MEDIA">
      <formula>NOT(ISERROR(SEARCH("MEDIA",AS9)))</formula>
    </cfRule>
    <cfRule type="containsText" dxfId="969" priority="219" operator="containsText" text="ALTA">
      <formula>NOT(ISERROR(SEARCH("ALTA",AS9)))</formula>
    </cfRule>
  </conditionalFormatting>
  <conditionalFormatting sqref="AS9">
    <cfRule type="containsText" dxfId="968" priority="214" operator="containsText" text="BAJA">
      <formula>NOT(ISERROR(SEARCH("BAJA",AS9)))</formula>
    </cfRule>
    <cfRule type="containsText" dxfId="967" priority="215" operator="containsText" text="MEDIA">
      <formula>NOT(ISERROR(SEARCH("MEDIA",AS9)))</formula>
    </cfRule>
    <cfRule type="containsText" dxfId="966" priority="216" operator="containsText" text="ALTA">
      <formula>NOT(ISERROR(SEARCH("ALTA",AS9)))</formula>
    </cfRule>
  </conditionalFormatting>
  <conditionalFormatting sqref="AS9">
    <cfRule type="containsText" dxfId="965" priority="211" operator="containsText" text="BAJA">
      <formula>NOT(ISERROR(SEARCH("BAJA",AS9)))</formula>
    </cfRule>
    <cfRule type="containsText" dxfId="964" priority="212" operator="containsText" text="MEDIA">
      <formula>NOT(ISERROR(SEARCH("MEDIA",AS9)))</formula>
    </cfRule>
    <cfRule type="containsText" dxfId="963" priority="213" operator="containsText" text="ALTA">
      <formula>NOT(ISERROR(SEARCH("ALTA",AS9)))</formula>
    </cfRule>
  </conditionalFormatting>
  <conditionalFormatting sqref="AV10">
    <cfRule type="cellIs" dxfId="962" priority="179" operator="greaterThan">
      <formula>75%</formula>
    </cfRule>
    <cfRule type="cellIs" dxfId="961" priority="180" operator="between">
      <formula>51%</formula>
      <formula>75%</formula>
    </cfRule>
    <cfRule type="cellIs" dxfId="960" priority="181" operator="between">
      <formula>26%</formula>
      <formula>50%</formula>
    </cfRule>
    <cfRule type="cellIs" dxfId="959" priority="182" operator="between">
      <formula>0%</formula>
      <formula>25%</formula>
    </cfRule>
    <cfRule type="containsText" dxfId="958" priority="183" operator="containsText" text="BAJA">
      <formula>NOT(ISERROR(SEARCH("BAJA",AV10)))</formula>
    </cfRule>
    <cfRule type="containsText" dxfId="957" priority="184" operator="containsText" text="MEDIA">
      <formula>NOT(ISERROR(SEARCH("MEDIA",AV10)))</formula>
    </cfRule>
    <cfRule type="containsText" dxfId="956" priority="185" operator="containsText" text="ALTA">
      <formula>NOT(ISERROR(SEARCH("ALTA",AV10)))</formula>
    </cfRule>
  </conditionalFormatting>
  <conditionalFormatting sqref="AV9">
    <cfRule type="cellIs" dxfId="955" priority="113" operator="greaterThan">
      <formula>75%</formula>
    </cfRule>
    <cfRule type="cellIs" dxfId="954" priority="114" operator="between">
      <formula>51%</formula>
      <formula>75%</formula>
    </cfRule>
    <cfRule type="cellIs" dxfId="953" priority="115" operator="between">
      <formula>26%</formula>
      <formula>50%</formula>
    </cfRule>
    <cfRule type="cellIs" dxfId="952" priority="116" operator="between">
      <formula>0%</formula>
      <formula>25%</formula>
    </cfRule>
    <cfRule type="containsText" dxfId="951" priority="117" operator="containsText" text="BAJA">
      <formula>NOT(ISERROR(SEARCH("BAJA",AV9)))</formula>
    </cfRule>
    <cfRule type="containsText" dxfId="950" priority="118" operator="containsText" text="MEDIA">
      <formula>NOT(ISERROR(SEARCH("MEDIA",AV9)))</formula>
    </cfRule>
    <cfRule type="containsText" dxfId="949" priority="119" operator="containsText" text="ALTA">
      <formula>NOT(ISERROR(SEARCH("ALTA",AV9)))</formula>
    </cfRule>
  </conditionalFormatting>
  <conditionalFormatting sqref="AU10">
    <cfRule type="containsText" dxfId="948" priority="107" operator="containsText" text="BAJA">
      <formula>NOT(ISERROR(SEARCH("BAJA",AU10)))</formula>
    </cfRule>
    <cfRule type="containsText" dxfId="947" priority="108" operator="containsText" text="MEDIA">
      <formula>NOT(ISERROR(SEARCH("MEDIA",AU10)))</formula>
    </cfRule>
    <cfRule type="containsText" dxfId="946" priority="109" operator="containsText" text="ALTA">
      <formula>NOT(ISERROR(SEARCH("ALTA",AU10)))</formula>
    </cfRule>
  </conditionalFormatting>
  <conditionalFormatting sqref="AU9">
    <cfRule type="containsText" dxfId="945" priority="87" operator="containsText" text="BAJA">
      <formula>NOT(ISERROR(SEARCH("BAJA",AU9)))</formula>
    </cfRule>
    <cfRule type="containsText" dxfId="944" priority="88" operator="containsText" text="MEDIA">
      <formula>NOT(ISERROR(SEARCH("MEDIA",AU9)))</formula>
    </cfRule>
    <cfRule type="containsText" dxfId="943" priority="89" operator="containsText" text="ALTA">
      <formula>NOT(ISERROR(SEARCH("ALTA",AU9)))</formula>
    </cfRule>
  </conditionalFormatting>
  <conditionalFormatting sqref="AC4">
    <cfRule type="containsText" dxfId="942" priority="63" operator="containsText" text="BAJA">
      <formula>NOT(ISERROR(SEARCH("BAJA",AC4)))</formula>
    </cfRule>
    <cfRule type="containsText" dxfId="941" priority="64" operator="containsText" text="MEDIA">
      <formula>NOT(ISERROR(SEARCH("MEDIA",AC4)))</formula>
    </cfRule>
    <cfRule type="containsText" dxfId="940" priority="65" operator="containsText" text="ALTA">
      <formula>NOT(ISERROR(SEARCH("ALTA",AC4)))</formula>
    </cfRule>
  </conditionalFormatting>
  <conditionalFormatting sqref="AS4">
    <cfRule type="containsText" dxfId="939" priority="60" operator="containsText" text="BAJA">
      <formula>NOT(ISERROR(SEARCH("BAJA",AS4)))</formula>
    </cfRule>
    <cfRule type="containsText" dxfId="938" priority="61" operator="containsText" text="MEDIA">
      <formula>NOT(ISERROR(SEARCH("MEDIA",AS4)))</formula>
    </cfRule>
    <cfRule type="containsText" dxfId="937" priority="62" operator="containsText" text="ALTA">
      <formula>NOT(ISERROR(SEARCH("ALTA",AS4)))</formula>
    </cfRule>
  </conditionalFormatting>
  <conditionalFormatting sqref="AJ4:AK4">
    <cfRule type="containsText" dxfId="936" priority="66" operator="containsText" text="BAJA">
      <formula>NOT(ISERROR(SEARCH("BAJA",AJ4)))</formula>
    </cfRule>
    <cfRule type="containsText" dxfId="935" priority="67" operator="containsText" text="MEDIA">
      <formula>NOT(ISERROR(SEARCH("MEDIA",AJ4)))</formula>
    </cfRule>
    <cfRule type="containsText" dxfId="934" priority="68" operator="containsText" text="ALTA">
      <formula>NOT(ISERROR(SEARCH("ALTA",AJ4)))</formula>
    </cfRule>
  </conditionalFormatting>
  <conditionalFormatting sqref="AS5">
    <cfRule type="containsText" dxfId="933" priority="54" operator="containsText" text="BAJA">
      <formula>NOT(ISERROR(SEARCH("BAJA",AS5)))</formula>
    </cfRule>
    <cfRule type="containsText" dxfId="932" priority="55" operator="containsText" text="MEDIA">
      <formula>NOT(ISERROR(SEARCH("MEDIA",AS5)))</formula>
    </cfRule>
    <cfRule type="containsText" dxfId="931" priority="56" operator="containsText" text="ALTA">
      <formula>NOT(ISERROR(SEARCH("ALTA",AS5)))</formula>
    </cfRule>
  </conditionalFormatting>
  <conditionalFormatting sqref="AJ5:AK5">
    <cfRule type="containsText" dxfId="930" priority="57" operator="containsText" text="BAJA">
      <formula>NOT(ISERROR(SEARCH("BAJA",AJ5)))</formula>
    </cfRule>
    <cfRule type="containsText" dxfId="929" priority="58" operator="containsText" text="MEDIA">
      <formula>NOT(ISERROR(SEARCH("MEDIA",AJ5)))</formula>
    </cfRule>
    <cfRule type="containsText" dxfId="928" priority="59" operator="containsText" text="ALTA">
      <formula>NOT(ISERROR(SEARCH("ALTA",AJ5)))</formula>
    </cfRule>
  </conditionalFormatting>
  <conditionalFormatting sqref="AS6">
    <cfRule type="containsText" dxfId="927" priority="48" operator="containsText" text="BAJA">
      <formula>NOT(ISERROR(SEARCH("BAJA",AS6)))</formula>
    </cfRule>
    <cfRule type="containsText" dxfId="926" priority="49" operator="containsText" text="MEDIA">
      <formula>NOT(ISERROR(SEARCH("MEDIA",AS6)))</formula>
    </cfRule>
    <cfRule type="containsText" dxfId="925" priority="50" operator="containsText" text="ALTA">
      <formula>NOT(ISERROR(SEARCH("ALTA",AS6)))</formula>
    </cfRule>
  </conditionalFormatting>
  <conditionalFormatting sqref="AJ6:AK6">
    <cfRule type="containsText" dxfId="924" priority="51" operator="containsText" text="BAJA">
      <formula>NOT(ISERROR(SEARCH("BAJA",AJ6)))</formula>
    </cfRule>
    <cfRule type="containsText" dxfId="923" priority="52" operator="containsText" text="MEDIA">
      <formula>NOT(ISERROR(SEARCH("MEDIA",AJ6)))</formula>
    </cfRule>
    <cfRule type="containsText" dxfId="922" priority="53" operator="containsText" text="ALTA">
      <formula>NOT(ISERROR(SEARCH("ALTA",AJ6)))</formula>
    </cfRule>
  </conditionalFormatting>
  <conditionalFormatting sqref="AU11">
    <cfRule type="containsText" dxfId="921" priority="1" operator="containsText" text="BAJA">
      <formula>NOT(ISERROR(SEARCH("BAJA",AU11)))</formula>
    </cfRule>
    <cfRule type="containsText" dxfId="920" priority="2" operator="containsText" text="MEDIA">
      <formula>NOT(ISERROR(SEARCH("MEDIA",AU11)))</formula>
    </cfRule>
    <cfRule type="containsText" dxfId="919" priority="3" operator="containsText" text="ALTA">
      <formula>NOT(ISERROR(SEARCH("ALTA",AU11)))</formula>
    </cfRule>
  </conditionalFormatting>
  <conditionalFormatting sqref="AJ11">
    <cfRule type="containsText" dxfId="918" priority="42" operator="containsText" text="BAJA">
      <formula>NOT(ISERROR(SEARCH("BAJA",AJ11)))</formula>
    </cfRule>
    <cfRule type="containsText" dxfId="917" priority="43" operator="containsText" text="MEDIA">
      <formula>NOT(ISERROR(SEARCH("MEDIA",AJ11)))</formula>
    </cfRule>
    <cfRule type="containsText" dxfId="916" priority="44" operator="containsText" text="ALTA">
      <formula>NOT(ISERROR(SEARCH("ALTA",AJ11)))</formula>
    </cfRule>
  </conditionalFormatting>
  <conditionalFormatting sqref="AK11">
    <cfRule type="containsText" dxfId="915" priority="39" operator="containsText" text="BAJA">
      <formula>NOT(ISERROR(SEARCH("BAJA",AK11)))</formula>
    </cfRule>
    <cfRule type="containsText" dxfId="914" priority="40" operator="containsText" text="MEDIA">
      <formula>NOT(ISERROR(SEARCH("MEDIA",AK11)))</formula>
    </cfRule>
    <cfRule type="containsText" dxfId="913" priority="41" operator="containsText" text="ALTA">
      <formula>NOT(ISERROR(SEARCH("ALTA",AK11)))</formula>
    </cfRule>
  </conditionalFormatting>
  <conditionalFormatting sqref="AN11">
    <cfRule type="containsText" dxfId="912" priority="36" operator="containsText" text="BAJA">
      <formula>NOT(ISERROR(SEARCH("BAJA",AN11)))</formula>
    </cfRule>
    <cfRule type="containsText" dxfId="911" priority="37" operator="containsText" text="MEDIA">
      <formula>NOT(ISERROR(SEARCH("MEDIA",AN11)))</formula>
    </cfRule>
    <cfRule type="containsText" dxfId="910" priority="38" operator="containsText" text="ALTA">
      <formula>NOT(ISERROR(SEARCH("ALTA",AN11)))</formula>
    </cfRule>
  </conditionalFormatting>
  <conditionalFormatting sqref="AP11">
    <cfRule type="containsText" dxfId="909" priority="33" operator="containsText" text="BAJA">
      <formula>NOT(ISERROR(SEARCH("BAJA",AP11)))</formula>
    </cfRule>
    <cfRule type="containsText" dxfId="908" priority="34" operator="containsText" text="MEDIA">
      <formula>NOT(ISERROR(SEARCH("MEDIA",AP11)))</formula>
    </cfRule>
    <cfRule type="containsText" dxfId="907" priority="35" operator="containsText" text="ALTA">
      <formula>NOT(ISERROR(SEARCH("ALTA",AP11)))</formula>
    </cfRule>
  </conditionalFormatting>
  <conditionalFormatting sqref="AS11">
    <cfRule type="containsText" dxfId="906" priority="30" operator="containsText" text="BAJA">
      <formula>NOT(ISERROR(SEARCH("BAJA",AS11)))</formula>
    </cfRule>
    <cfRule type="containsText" dxfId="905" priority="31" operator="containsText" text="MEDIA">
      <formula>NOT(ISERROR(SEARCH("MEDIA",AS11)))</formula>
    </cfRule>
    <cfRule type="containsText" dxfId="904" priority="32" operator="containsText" text="ALTA">
      <formula>NOT(ISERROR(SEARCH("ALTA",AS11)))</formula>
    </cfRule>
  </conditionalFormatting>
  <conditionalFormatting sqref="AS11">
    <cfRule type="containsText" dxfId="903" priority="27" operator="containsText" text="BAJA">
      <formula>NOT(ISERROR(SEARCH("BAJA",AS11)))</formula>
    </cfRule>
    <cfRule type="containsText" dxfId="902" priority="28" operator="containsText" text="MEDIA">
      <formula>NOT(ISERROR(SEARCH("MEDIA",AS11)))</formula>
    </cfRule>
    <cfRule type="containsText" dxfId="901" priority="29" operator="containsText" text="ALTA">
      <formula>NOT(ISERROR(SEARCH("ALTA",AS11)))</formula>
    </cfRule>
  </conditionalFormatting>
  <conditionalFormatting sqref="AS11">
    <cfRule type="containsText" dxfId="900" priority="24" operator="containsText" text="BAJA">
      <formula>NOT(ISERROR(SEARCH("BAJA",AS11)))</formula>
    </cfRule>
    <cfRule type="containsText" dxfId="899" priority="25" operator="containsText" text="MEDIA">
      <formula>NOT(ISERROR(SEARCH("MEDIA",AS11)))</formula>
    </cfRule>
    <cfRule type="containsText" dxfId="898" priority="26" operator="containsText" text="ALTA">
      <formula>NOT(ISERROR(SEARCH("ALTA",AS11)))</formula>
    </cfRule>
  </conditionalFormatting>
  <conditionalFormatting sqref="AS11">
    <cfRule type="containsText" dxfId="897" priority="21" operator="containsText" text="BAJA">
      <formula>NOT(ISERROR(SEARCH("BAJA",AS11)))</formula>
    </cfRule>
    <cfRule type="containsText" dxfId="896" priority="22" operator="containsText" text="MEDIA">
      <formula>NOT(ISERROR(SEARCH("MEDIA",AS11)))</formula>
    </cfRule>
    <cfRule type="containsText" dxfId="895" priority="23" operator="containsText" text="ALTA">
      <formula>NOT(ISERROR(SEARCH("ALTA",AS11)))</formula>
    </cfRule>
  </conditionalFormatting>
  <conditionalFormatting sqref="AV11">
    <cfRule type="cellIs" dxfId="894" priority="7" operator="greaterThan">
      <formula>75%</formula>
    </cfRule>
    <cfRule type="cellIs" dxfId="893" priority="8" operator="between">
      <formula>51%</formula>
      <formula>75%</formula>
    </cfRule>
    <cfRule type="cellIs" dxfId="892" priority="9" operator="between">
      <formula>26%</formula>
      <formula>50%</formula>
    </cfRule>
    <cfRule type="cellIs" dxfId="891" priority="10" operator="between">
      <formula>0%</formula>
      <formula>25%</formula>
    </cfRule>
    <cfRule type="containsText" dxfId="890" priority="11" operator="containsText" text="BAJA">
      <formula>NOT(ISERROR(SEARCH("BAJA",AV11)))</formula>
    </cfRule>
    <cfRule type="containsText" dxfId="889" priority="12" operator="containsText" text="MEDIA">
      <formula>NOT(ISERROR(SEARCH("MEDIA",AV11)))</formula>
    </cfRule>
    <cfRule type="containsText" dxfId="888" priority="13" operator="containsText" text="ALTA">
      <formula>NOT(ISERROR(SEARCH("ALTA",AV11)))</formula>
    </cfRule>
  </conditionalFormatting>
  <dataValidations count="5">
    <dataValidation type="list" allowBlank="1" showInputMessage="1" showErrorMessage="1" sqref="A4 A7 A9 AK4:AK9 AK11" xr:uid="{00000000-0002-0000-0E00-000000000000}">
      <formula1>"SI,NO"</formula1>
    </dataValidation>
    <dataValidation type="list" allowBlank="1" showInputMessage="1" showErrorMessage="1" sqref="AR4:AR8" xr:uid="{00000000-0002-0000-0E00-000001000000}">
      <formula1>"Asignado,No Asignado"</formula1>
    </dataValidation>
    <dataValidation type="list" allowBlank="1" showInputMessage="1" showErrorMessage="1" sqref="AT4:AT9 AT11" xr:uid="{00000000-0002-0000-0E00-000002000000}">
      <formula1>"Adecuado,Inadecuado"</formula1>
    </dataValidation>
    <dataValidation type="list" allowBlank="1" showInputMessage="1" showErrorMessage="1" sqref="AJ4:AJ9 AJ11" xr:uid="{00000000-0002-0000-0E00-000003000000}">
      <formula1>"Confiable,No confiable"</formula1>
    </dataValidation>
    <dataValidation type="list" allowBlank="1" showInputMessage="1" showErrorMessage="1" sqref="AG4:AG9 AG11" xr:uid="{00000000-0002-0000-0E00-000004000000}">
      <formula1>"Manual,Automático"</formula1>
    </dataValidation>
  </dataValidations>
  <hyperlinks>
    <hyperlink ref="BO4" r:id="rId1" xr:uid="{E9795384-F5DE-45C1-8A9C-1A9D6CD9E404}"/>
    <hyperlink ref="BO11" r:id="rId2" xr:uid="{29E3CEB4-1505-4594-998F-96482E84EFFE}"/>
  </hyperlink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U296"/>
  <sheetViews>
    <sheetView zoomScale="70" zoomScaleNormal="70" workbookViewId="0">
      <pane ySplit="3" topLeftCell="A16" activePane="bottomLeft" state="frozen"/>
      <selection pane="bottomLeft" activeCell="G16" sqref="G16"/>
      <selection activeCell="G4" sqref="G4:G13"/>
    </sheetView>
  </sheetViews>
  <sheetFormatPr defaultColWidth="11.42578125" defaultRowHeight="14.4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1" style="2" customWidth="1"/>
    <col min="11" max="11" width="13.140625" style="2" customWidth="1"/>
    <col min="12" max="12" width="15.140625" style="2" customWidth="1"/>
    <col min="13" max="13" width="20.28515625" style="2" customWidth="1"/>
    <col min="14" max="14" width="3.42578125" style="2" hidden="1" customWidth="1"/>
    <col min="15" max="15" width="17.85546875" style="2" customWidth="1"/>
    <col min="16" max="16" width="3.42578125" style="2" hidden="1" customWidth="1"/>
    <col min="17" max="17" width="19.42578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24.42578125" style="2" customWidth="1"/>
    <col min="29" max="29" width="32.5703125" style="2" customWidth="1"/>
    <col min="30" max="30" width="86.28515625" style="2" customWidth="1"/>
    <col min="31" max="31" width="10" style="2"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2.85546875" style="2" customWidth="1"/>
    <col min="41" max="41" width="8.85546875" style="2" customWidth="1"/>
    <col min="42" max="42" width="14.140625" style="2" customWidth="1"/>
    <col min="43" max="43" width="18.28515625" style="2" customWidth="1"/>
    <col min="44" max="44" width="9.140625" style="2" customWidth="1"/>
    <col min="45" max="45" width="33.7109375" style="2" customWidth="1"/>
    <col min="46" max="46" width="13.7109375" style="2" customWidth="1"/>
    <col min="47" max="47" width="13.7109375" style="2" hidden="1" customWidth="1"/>
    <col min="48" max="48" width="13.7109375" style="25"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customWidth="1"/>
    <col min="58" max="58" width="53.85546875" style="84" customWidth="1"/>
    <col min="59" max="59" width="14.85546875" style="1" customWidth="1"/>
    <col min="60" max="60" width="29.5703125" style="1" customWidth="1"/>
    <col min="61" max="61" width="32.7109375" style="1" customWidth="1"/>
    <col min="62" max="62" width="14.85546875" style="1" customWidth="1"/>
    <col min="63" max="64" width="28" style="1" customWidth="1"/>
    <col min="65" max="65" width="11.5703125" style="1"/>
    <col min="66" max="66" width="28.28515625" style="1" customWidth="1"/>
    <col min="67" max="67" width="27.42578125" style="1" customWidth="1"/>
    <col min="68" max="68" width="11.5703125" style="1"/>
    <col min="69" max="69" width="27.28515625" style="1" customWidth="1"/>
    <col min="70" max="70" width="26.28515625" style="1" customWidth="1"/>
    <col min="71" max="71" width="11.5703125" style="1"/>
    <col min="72" max="72" width="26.7109375" style="1" customWidth="1"/>
    <col min="73" max="73" width="28.7109375" style="1" customWidth="1"/>
    <col min="74" max="251" width="11.5703125" style="1"/>
    <col min="252" max="252" width="21.85546875" style="1" customWidth="1"/>
    <col min="253" max="253" width="13.85546875" style="1" customWidth="1"/>
    <col min="254" max="254" width="38.7109375" style="1" customWidth="1"/>
    <col min="255" max="255" width="3" style="1" bestFit="1" customWidth="1"/>
    <col min="256" max="256" width="32.28515625" style="1" customWidth="1"/>
    <col min="257" max="257" width="46.28515625" style="1" customWidth="1"/>
    <col min="258" max="258" width="19" style="1" customWidth="1"/>
    <col min="259" max="259" width="0" style="1" hidden="1" customWidth="1"/>
    <col min="260" max="260" width="17.7109375" style="1" customWidth="1"/>
    <col min="261" max="261" width="0" style="1" hidden="1" customWidth="1"/>
    <col min="262" max="262" width="22.28515625" style="1" customWidth="1"/>
    <col min="263" max="263" width="5.28515625" style="1" customWidth="1"/>
    <col min="264" max="264" width="36.28515625" style="1" customWidth="1"/>
    <col min="265" max="265" width="5.7109375" style="1" customWidth="1"/>
    <col min="266" max="266" width="0" style="1" hidden="1" customWidth="1"/>
    <col min="267" max="267" width="20.7109375" style="1" customWidth="1"/>
    <col min="268" max="268" width="4.85546875" style="1" customWidth="1"/>
    <col min="269" max="269" width="0" style="1" hidden="1" customWidth="1"/>
    <col min="270" max="270" width="24.7109375" style="1" customWidth="1"/>
    <col min="271" max="271" width="12.28515625" style="1" customWidth="1"/>
    <col min="272" max="272" width="0" style="1" hidden="1" customWidth="1"/>
    <col min="273" max="273" width="3.42578125" style="1" customWidth="1"/>
    <col min="274" max="274" width="0" style="1" hidden="1" customWidth="1"/>
    <col min="275" max="275" width="17.7109375" style="1" customWidth="1"/>
    <col min="276" max="276" width="3.42578125" style="1" customWidth="1"/>
    <col min="277" max="277" width="0" style="1" hidden="1" customWidth="1"/>
    <col min="278" max="278" width="23.7109375" style="1" customWidth="1"/>
    <col min="279" max="279" width="10" style="1" customWidth="1"/>
    <col min="280" max="280" width="0" style="1" hidden="1" customWidth="1"/>
    <col min="281" max="282" width="14.7109375" style="1" customWidth="1"/>
    <col min="283" max="283" width="12.85546875" style="1" customWidth="1"/>
    <col min="284" max="284" width="3.28515625" style="1" customWidth="1"/>
    <col min="285" max="285" width="30.28515625" style="1" customWidth="1"/>
    <col min="286" max="286" width="5" style="1" customWidth="1"/>
    <col min="287" max="287" width="0" style="1" hidden="1" customWidth="1"/>
    <col min="288" max="288" width="14.28515625" style="1" customWidth="1"/>
    <col min="289" max="289" width="5.7109375" style="1" customWidth="1"/>
    <col min="290" max="290" width="0" style="1" hidden="1" customWidth="1"/>
    <col min="291" max="291" width="17.28515625" style="1" customWidth="1"/>
    <col min="292" max="292" width="12.7109375" style="1" customWidth="1"/>
    <col min="293" max="293" width="0" style="1" hidden="1" customWidth="1"/>
    <col min="294" max="294" width="5.28515625" style="1" customWidth="1"/>
    <col min="295" max="295" width="0" style="1" hidden="1" customWidth="1"/>
    <col min="296" max="296" width="17" style="1" customWidth="1"/>
    <col min="297" max="297" width="6.28515625" style="1" customWidth="1"/>
    <col min="298" max="298" width="0" style="1" hidden="1" customWidth="1"/>
    <col min="299" max="299" width="14.28515625" style="1" customWidth="1"/>
    <col min="300" max="300" width="7.5703125" style="1" customWidth="1"/>
    <col min="301" max="301" width="0" style="1" hidden="1" customWidth="1"/>
    <col min="302" max="303" width="14.28515625" style="1" customWidth="1"/>
    <col min="304" max="304" width="20.85546875" style="1" customWidth="1"/>
    <col min="305" max="305" width="14.42578125" style="1" customWidth="1"/>
    <col min="306" max="306" width="15" style="1" customWidth="1"/>
    <col min="307" max="307" width="2.7109375" style="1" customWidth="1"/>
    <col min="308" max="308" width="11.7109375" style="1" customWidth="1"/>
    <col min="309" max="309" width="11.5703125" style="1" customWidth="1"/>
    <col min="310" max="310" width="2.28515625" style="1" customWidth="1"/>
    <col min="311" max="311" width="41" style="1" customWidth="1"/>
    <col min="312" max="312" width="14.28515625" style="1" customWidth="1"/>
    <col min="313" max="314" width="11.5703125" style="1" customWidth="1"/>
    <col min="315" max="315" width="21.85546875" style="1" customWidth="1"/>
    <col min="316" max="507" width="11.5703125" style="1"/>
    <col min="508" max="508" width="21.85546875" style="1" customWidth="1"/>
    <col min="509" max="509" width="13.85546875" style="1" customWidth="1"/>
    <col min="510" max="510" width="38.7109375" style="1" customWidth="1"/>
    <col min="511" max="511" width="3" style="1" bestFit="1" customWidth="1"/>
    <col min="512" max="512" width="32.28515625" style="1" customWidth="1"/>
    <col min="513" max="513" width="46.28515625" style="1" customWidth="1"/>
    <col min="514" max="514" width="19" style="1" customWidth="1"/>
    <col min="515" max="515" width="0" style="1" hidden="1" customWidth="1"/>
    <col min="516" max="516" width="17.7109375" style="1" customWidth="1"/>
    <col min="517" max="517" width="0" style="1" hidden="1" customWidth="1"/>
    <col min="518" max="518" width="22.28515625" style="1" customWidth="1"/>
    <col min="519" max="519" width="5.28515625" style="1" customWidth="1"/>
    <col min="520" max="520" width="36.28515625" style="1" customWidth="1"/>
    <col min="521" max="521" width="5.7109375" style="1" customWidth="1"/>
    <col min="522" max="522" width="0" style="1" hidden="1" customWidth="1"/>
    <col min="523" max="523" width="20.7109375" style="1" customWidth="1"/>
    <col min="524" max="524" width="4.85546875" style="1" customWidth="1"/>
    <col min="525" max="525" width="0" style="1" hidden="1" customWidth="1"/>
    <col min="526" max="526" width="24.7109375" style="1" customWidth="1"/>
    <col min="527" max="527" width="12.28515625" style="1" customWidth="1"/>
    <col min="528" max="528" width="0" style="1" hidden="1" customWidth="1"/>
    <col min="529" max="529" width="3.42578125" style="1" customWidth="1"/>
    <col min="530" max="530" width="0" style="1" hidden="1" customWidth="1"/>
    <col min="531" max="531" width="17.7109375" style="1" customWidth="1"/>
    <col min="532" max="532" width="3.42578125" style="1" customWidth="1"/>
    <col min="533" max="533" width="0" style="1" hidden="1" customWidth="1"/>
    <col min="534" max="534" width="23.7109375" style="1" customWidth="1"/>
    <col min="535" max="535" width="10" style="1" customWidth="1"/>
    <col min="536" max="536" width="0" style="1" hidden="1" customWidth="1"/>
    <col min="537" max="538" width="14.7109375" style="1" customWidth="1"/>
    <col min="539" max="539" width="12.85546875" style="1" customWidth="1"/>
    <col min="540" max="540" width="3.28515625" style="1" customWidth="1"/>
    <col min="541" max="541" width="30.28515625" style="1" customWidth="1"/>
    <col min="542" max="542" width="5" style="1" customWidth="1"/>
    <col min="543" max="543" width="0" style="1" hidden="1" customWidth="1"/>
    <col min="544" max="544" width="14.28515625" style="1" customWidth="1"/>
    <col min="545" max="545" width="5.7109375" style="1" customWidth="1"/>
    <col min="546" max="546" width="0" style="1" hidden="1" customWidth="1"/>
    <col min="547" max="547" width="17.28515625" style="1" customWidth="1"/>
    <col min="548" max="548" width="12.7109375" style="1" customWidth="1"/>
    <col min="549" max="549" width="0" style="1" hidden="1" customWidth="1"/>
    <col min="550" max="550" width="5.28515625" style="1" customWidth="1"/>
    <col min="551" max="551" width="0" style="1" hidden="1" customWidth="1"/>
    <col min="552" max="552" width="17" style="1" customWidth="1"/>
    <col min="553" max="553" width="6.28515625" style="1" customWidth="1"/>
    <col min="554" max="554" width="0" style="1" hidden="1" customWidth="1"/>
    <col min="555" max="555" width="14.28515625" style="1" customWidth="1"/>
    <col min="556" max="556" width="7.5703125" style="1" customWidth="1"/>
    <col min="557" max="557" width="0" style="1" hidden="1" customWidth="1"/>
    <col min="558" max="559" width="14.28515625" style="1" customWidth="1"/>
    <col min="560" max="560" width="20.85546875" style="1" customWidth="1"/>
    <col min="561" max="561" width="14.42578125" style="1" customWidth="1"/>
    <col min="562" max="562" width="15" style="1" customWidth="1"/>
    <col min="563" max="563" width="2.7109375" style="1" customWidth="1"/>
    <col min="564" max="564" width="11.7109375" style="1" customWidth="1"/>
    <col min="565" max="565" width="11.5703125" style="1" customWidth="1"/>
    <col min="566" max="566" width="2.28515625" style="1" customWidth="1"/>
    <col min="567" max="567" width="41" style="1" customWidth="1"/>
    <col min="568" max="568" width="14.28515625" style="1" customWidth="1"/>
    <col min="569" max="570" width="11.5703125" style="1" customWidth="1"/>
    <col min="571" max="571" width="21.85546875" style="1" customWidth="1"/>
    <col min="572" max="763" width="11.5703125" style="1"/>
    <col min="764" max="764" width="21.85546875" style="1" customWidth="1"/>
    <col min="765" max="765" width="13.85546875" style="1" customWidth="1"/>
    <col min="766" max="766" width="38.7109375" style="1" customWidth="1"/>
    <col min="767" max="767" width="3" style="1" bestFit="1" customWidth="1"/>
    <col min="768" max="768" width="32.28515625" style="1" customWidth="1"/>
    <col min="769" max="769" width="46.28515625" style="1" customWidth="1"/>
    <col min="770" max="770" width="19" style="1" customWidth="1"/>
    <col min="771" max="771" width="0" style="1" hidden="1" customWidth="1"/>
    <col min="772" max="772" width="17.7109375" style="1" customWidth="1"/>
    <col min="773" max="773" width="0" style="1" hidden="1" customWidth="1"/>
    <col min="774" max="774" width="22.28515625" style="1" customWidth="1"/>
    <col min="775" max="775" width="5.28515625" style="1" customWidth="1"/>
    <col min="776" max="776" width="36.28515625" style="1" customWidth="1"/>
    <col min="777" max="777" width="5.7109375" style="1" customWidth="1"/>
    <col min="778" max="778" width="0" style="1" hidden="1" customWidth="1"/>
    <col min="779" max="779" width="20.7109375" style="1" customWidth="1"/>
    <col min="780" max="780" width="4.85546875" style="1" customWidth="1"/>
    <col min="781" max="781" width="0" style="1" hidden="1" customWidth="1"/>
    <col min="782" max="782" width="24.7109375" style="1" customWidth="1"/>
    <col min="783" max="783" width="12.28515625" style="1" customWidth="1"/>
    <col min="784" max="784" width="0" style="1" hidden="1" customWidth="1"/>
    <col min="785" max="785" width="3.42578125" style="1" customWidth="1"/>
    <col min="786" max="786" width="0" style="1" hidden="1" customWidth="1"/>
    <col min="787" max="787" width="17.7109375" style="1" customWidth="1"/>
    <col min="788" max="788" width="3.42578125" style="1" customWidth="1"/>
    <col min="789" max="789" width="0" style="1" hidden="1" customWidth="1"/>
    <col min="790" max="790" width="23.7109375" style="1" customWidth="1"/>
    <col min="791" max="791" width="10" style="1" customWidth="1"/>
    <col min="792" max="792" width="0" style="1" hidden="1" customWidth="1"/>
    <col min="793" max="794" width="14.7109375" style="1" customWidth="1"/>
    <col min="795" max="795" width="12.85546875" style="1" customWidth="1"/>
    <col min="796" max="796" width="3.28515625" style="1" customWidth="1"/>
    <col min="797" max="797" width="30.28515625" style="1" customWidth="1"/>
    <col min="798" max="798" width="5" style="1" customWidth="1"/>
    <col min="799" max="799" width="0" style="1" hidden="1" customWidth="1"/>
    <col min="800" max="800" width="14.28515625" style="1" customWidth="1"/>
    <col min="801" max="801" width="5.7109375" style="1" customWidth="1"/>
    <col min="802" max="802" width="0" style="1" hidden="1" customWidth="1"/>
    <col min="803" max="803" width="17.28515625" style="1" customWidth="1"/>
    <col min="804" max="804" width="12.7109375" style="1" customWidth="1"/>
    <col min="805" max="805" width="0" style="1" hidden="1" customWidth="1"/>
    <col min="806" max="806" width="5.28515625" style="1" customWidth="1"/>
    <col min="807" max="807" width="0" style="1" hidden="1" customWidth="1"/>
    <col min="808" max="808" width="17" style="1" customWidth="1"/>
    <col min="809" max="809" width="6.28515625" style="1" customWidth="1"/>
    <col min="810" max="810" width="0" style="1" hidden="1" customWidth="1"/>
    <col min="811" max="811" width="14.28515625" style="1" customWidth="1"/>
    <col min="812" max="812" width="7.5703125" style="1" customWidth="1"/>
    <col min="813" max="813" width="0" style="1" hidden="1" customWidth="1"/>
    <col min="814" max="815" width="14.28515625" style="1" customWidth="1"/>
    <col min="816" max="816" width="20.85546875" style="1" customWidth="1"/>
    <col min="817" max="817" width="14.42578125" style="1" customWidth="1"/>
    <col min="818" max="818" width="15" style="1" customWidth="1"/>
    <col min="819" max="819" width="2.7109375" style="1" customWidth="1"/>
    <col min="820" max="820" width="11.7109375" style="1" customWidth="1"/>
    <col min="821" max="821" width="11.5703125" style="1" customWidth="1"/>
    <col min="822" max="822" width="2.28515625" style="1" customWidth="1"/>
    <col min="823" max="823" width="41" style="1" customWidth="1"/>
    <col min="824" max="824" width="14.28515625" style="1" customWidth="1"/>
    <col min="825" max="826" width="11.5703125" style="1" customWidth="1"/>
    <col min="827" max="827" width="21.85546875" style="1" customWidth="1"/>
    <col min="828" max="1019" width="11.5703125" style="1"/>
    <col min="1020" max="1020" width="21.85546875" style="1" customWidth="1"/>
    <col min="1021" max="1021" width="13.85546875" style="1" customWidth="1"/>
    <col min="1022" max="1022" width="38.7109375" style="1" customWidth="1"/>
    <col min="1023" max="1023" width="3" style="1" bestFit="1" customWidth="1"/>
    <col min="1024" max="1024" width="32.28515625" style="1" customWidth="1"/>
    <col min="1025" max="1025" width="46.28515625" style="1" customWidth="1"/>
    <col min="1026" max="1026" width="19" style="1" customWidth="1"/>
    <col min="1027" max="1027" width="0" style="1" hidden="1" customWidth="1"/>
    <col min="1028" max="1028" width="17.7109375" style="1" customWidth="1"/>
    <col min="1029" max="1029" width="0" style="1" hidden="1" customWidth="1"/>
    <col min="1030" max="1030" width="22.28515625" style="1" customWidth="1"/>
    <col min="1031" max="1031" width="5.28515625" style="1" customWidth="1"/>
    <col min="1032" max="1032" width="36.28515625" style="1" customWidth="1"/>
    <col min="1033" max="1033" width="5.7109375" style="1" customWidth="1"/>
    <col min="1034" max="1034" width="0" style="1" hidden="1" customWidth="1"/>
    <col min="1035" max="1035" width="20.7109375" style="1" customWidth="1"/>
    <col min="1036" max="1036" width="4.85546875" style="1" customWidth="1"/>
    <col min="1037" max="1037" width="0" style="1" hidden="1" customWidth="1"/>
    <col min="1038" max="1038" width="24.7109375" style="1" customWidth="1"/>
    <col min="1039" max="1039" width="12.28515625" style="1" customWidth="1"/>
    <col min="1040" max="1040" width="0" style="1" hidden="1" customWidth="1"/>
    <col min="1041" max="1041" width="3.42578125" style="1" customWidth="1"/>
    <col min="1042" max="1042" width="0" style="1" hidden="1" customWidth="1"/>
    <col min="1043" max="1043" width="17.7109375" style="1" customWidth="1"/>
    <col min="1044" max="1044" width="3.42578125" style="1" customWidth="1"/>
    <col min="1045" max="1045" width="0" style="1" hidden="1" customWidth="1"/>
    <col min="1046" max="1046" width="23.7109375" style="1" customWidth="1"/>
    <col min="1047" max="1047" width="10" style="1" customWidth="1"/>
    <col min="1048" max="1048" width="0" style="1" hidden="1" customWidth="1"/>
    <col min="1049" max="1050" width="14.7109375" style="1" customWidth="1"/>
    <col min="1051" max="1051" width="12.85546875" style="1" customWidth="1"/>
    <col min="1052" max="1052" width="3.28515625" style="1" customWidth="1"/>
    <col min="1053" max="1053" width="30.28515625" style="1" customWidth="1"/>
    <col min="1054" max="1054" width="5" style="1" customWidth="1"/>
    <col min="1055" max="1055" width="0" style="1" hidden="1" customWidth="1"/>
    <col min="1056" max="1056" width="14.28515625" style="1" customWidth="1"/>
    <col min="1057" max="1057" width="5.7109375" style="1" customWidth="1"/>
    <col min="1058" max="1058" width="0" style="1" hidden="1" customWidth="1"/>
    <col min="1059" max="1059" width="17.28515625" style="1" customWidth="1"/>
    <col min="1060" max="1060" width="12.7109375" style="1" customWidth="1"/>
    <col min="1061" max="1061" width="0" style="1" hidden="1" customWidth="1"/>
    <col min="1062" max="1062" width="5.28515625" style="1" customWidth="1"/>
    <col min="1063" max="1063" width="0" style="1" hidden="1" customWidth="1"/>
    <col min="1064" max="1064" width="17" style="1" customWidth="1"/>
    <col min="1065" max="1065" width="6.28515625" style="1" customWidth="1"/>
    <col min="1066" max="1066" width="0" style="1" hidden="1" customWidth="1"/>
    <col min="1067" max="1067" width="14.28515625" style="1" customWidth="1"/>
    <col min="1068" max="1068" width="7.5703125" style="1" customWidth="1"/>
    <col min="1069" max="1069" width="0" style="1" hidden="1" customWidth="1"/>
    <col min="1070" max="1071" width="14.28515625" style="1" customWidth="1"/>
    <col min="1072" max="1072" width="20.85546875" style="1" customWidth="1"/>
    <col min="1073" max="1073" width="14.42578125" style="1" customWidth="1"/>
    <col min="1074" max="1074" width="15" style="1" customWidth="1"/>
    <col min="1075" max="1075" width="2.7109375" style="1" customWidth="1"/>
    <col min="1076" max="1076" width="11.7109375" style="1" customWidth="1"/>
    <col min="1077" max="1077" width="11.5703125" style="1" customWidth="1"/>
    <col min="1078" max="1078" width="2.28515625" style="1" customWidth="1"/>
    <col min="1079" max="1079" width="41" style="1" customWidth="1"/>
    <col min="1080" max="1080" width="14.28515625" style="1" customWidth="1"/>
    <col min="1081" max="1082" width="11.5703125" style="1" customWidth="1"/>
    <col min="1083" max="1083" width="21.85546875" style="1" customWidth="1"/>
    <col min="1084" max="1275" width="11.5703125" style="1"/>
    <col min="1276" max="1276" width="21.85546875" style="1" customWidth="1"/>
    <col min="1277" max="1277" width="13.85546875" style="1" customWidth="1"/>
    <col min="1278" max="1278" width="38.7109375" style="1" customWidth="1"/>
    <col min="1279" max="1279" width="3" style="1" bestFit="1" customWidth="1"/>
    <col min="1280" max="1280" width="32.28515625" style="1" customWidth="1"/>
    <col min="1281" max="1281" width="46.28515625" style="1" customWidth="1"/>
    <col min="1282" max="1282" width="19" style="1" customWidth="1"/>
    <col min="1283" max="1283" width="0" style="1" hidden="1" customWidth="1"/>
    <col min="1284" max="1284" width="17.7109375" style="1" customWidth="1"/>
    <col min="1285" max="1285" width="0" style="1" hidden="1" customWidth="1"/>
    <col min="1286" max="1286" width="22.28515625" style="1" customWidth="1"/>
    <col min="1287" max="1287" width="5.28515625" style="1" customWidth="1"/>
    <col min="1288" max="1288" width="36.28515625" style="1" customWidth="1"/>
    <col min="1289" max="1289" width="5.7109375" style="1" customWidth="1"/>
    <col min="1290" max="1290" width="0" style="1" hidden="1" customWidth="1"/>
    <col min="1291" max="1291" width="20.7109375" style="1" customWidth="1"/>
    <col min="1292" max="1292" width="4.85546875" style="1" customWidth="1"/>
    <col min="1293" max="1293" width="0" style="1" hidden="1" customWidth="1"/>
    <col min="1294" max="1294" width="24.7109375" style="1" customWidth="1"/>
    <col min="1295" max="1295" width="12.28515625" style="1" customWidth="1"/>
    <col min="1296" max="1296" width="0" style="1" hidden="1" customWidth="1"/>
    <col min="1297" max="1297" width="3.42578125" style="1" customWidth="1"/>
    <col min="1298" max="1298" width="0" style="1" hidden="1" customWidth="1"/>
    <col min="1299" max="1299" width="17.7109375" style="1" customWidth="1"/>
    <col min="1300" max="1300" width="3.42578125" style="1" customWidth="1"/>
    <col min="1301" max="1301" width="0" style="1" hidden="1" customWidth="1"/>
    <col min="1302" max="1302" width="23.7109375" style="1" customWidth="1"/>
    <col min="1303" max="1303" width="10" style="1" customWidth="1"/>
    <col min="1304" max="1304" width="0" style="1" hidden="1" customWidth="1"/>
    <col min="1305" max="1306" width="14.7109375" style="1" customWidth="1"/>
    <col min="1307" max="1307" width="12.85546875" style="1" customWidth="1"/>
    <col min="1308" max="1308" width="3.28515625" style="1" customWidth="1"/>
    <col min="1309" max="1309" width="30.28515625" style="1" customWidth="1"/>
    <col min="1310" max="1310" width="5" style="1" customWidth="1"/>
    <col min="1311" max="1311" width="0" style="1" hidden="1" customWidth="1"/>
    <col min="1312" max="1312" width="14.28515625" style="1" customWidth="1"/>
    <col min="1313" max="1313" width="5.7109375" style="1" customWidth="1"/>
    <col min="1314" max="1314" width="0" style="1" hidden="1" customWidth="1"/>
    <col min="1315" max="1315" width="17.28515625" style="1" customWidth="1"/>
    <col min="1316" max="1316" width="12.7109375" style="1" customWidth="1"/>
    <col min="1317" max="1317" width="0" style="1" hidden="1" customWidth="1"/>
    <col min="1318" max="1318" width="5.28515625" style="1" customWidth="1"/>
    <col min="1319" max="1319" width="0" style="1" hidden="1" customWidth="1"/>
    <col min="1320" max="1320" width="17" style="1" customWidth="1"/>
    <col min="1321" max="1321" width="6.28515625" style="1" customWidth="1"/>
    <col min="1322" max="1322" width="0" style="1" hidden="1" customWidth="1"/>
    <col min="1323" max="1323" width="14.28515625" style="1" customWidth="1"/>
    <col min="1324" max="1324" width="7.5703125" style="1" customWidth="1"/>
    <col min="1325" max="1325" width="0" style="1" hidden="1" customWidth="1"/>
    <col min="1326" max="1327" width="14.28515625" style="1" customWidth="1"/>
    <col min="1328" max="1328" width="20.85546875" style="1" customWidth="1"/>
    <col min="1329" max="1329" width="14.42578125" style="1" customWidth="1"/>
    <col min="1330" max="1330" width="15" style="1" customWidth="1"/>
    <col min="1331" max="1331" width="2.7109375" style="1" customWidth="1"/>
    <col min="1332" max="1332" width="11.7109375" style="1" customWidth="1"/>
    <col min="1333" max="1333" width="11.5703125" style="1" customWidth="1"/>
    <col min="1334" max="1334" width="2.28515625" style="1" customWidth="1"/>
    <col min="1335" max="1335" width="41" style="1" customWidth="1"/>
    <col min="1336" max="1336" width="14.28515625" style="1" customWidth="1"/>
    <col min="1337" max="1338" width="11.5703125" style="1" customWidth="1"/>
    <col min="1339" max="1339" width="21.85546875" style="1" customWidth="1"/>
    <col min="1340" max="1531" width="11.5703125" style="1"/>
    <col min="1532" max="1532" width="21.85546875" style="1" customWidth="1"/>
    <col min="1533" max="1533" width="13.85546875" style="1" customWidth="1"/>
    <col min="1534" max="1534" width="38.7109375" style="1" customWidth="1"/>
    <col min="1535" max="1535" width="3" style="1" bestFit="1" customWidth="1"/>
    <col min="1536" max="1536" width="32.28515625" style="1" customWidth="1"/>
    <col min="1537" max="1537" width="46.28515625" style="1" customWidth="1"/>
    <col min="1538" max="1538" width="19" style="1" customWidth="1"/>
    <col min="1539" max="1539" width="0" style="1" hidden="1" customWidth="1"/>
    <col min="1540" max="1540" width="17.7109375" style="1" customWidth="1"/>
    <col min="1541" max="1541" width="0" style="1" hidden="1" customWidth="1"/>
    <col min="1542" max="1542" width="22.28515625" style="1" customWidth="1"/>
    <col min="1543" max="1543" width="5.28515625" style="1" customWidth="1"/>
    <col min="1544" max="1544" width="36.28515625" style="1" customWidth="1"/>
    <col min="1545" max="1545" width="5.7109375" style="1" customWidth="1"/>
    <col min="1546" max="1546" width="0" style="1" hidden="1" customWidth="1"/>
    <col min="1547" max="1547" width="20.7109375" style="1" customWidth="1"/>
    <col min="1548" max="1548" width="4.85546875" style="1" customWidth="1"/>
    <col min="1549" max="1549" width="0" style="1" hidden="1" customWidth="1"/>
    <col min="1550" max="1550" width="24.7109375" style="1" customWidth="1"/>
    <col min="1551" max="1551" width="12.28515625" style="1" customWidth="1"/>
    <col min="1552" max="1552" width="0" style="1" hidden="1" customWidth="1"/>
    <col min="1553" max="1553" width="3.42578125" style="1" customWidth="1"/>
    <col min="1554" max="1554" width="0" style="1" hidden="1" customWidth="1"/>
    <col min="1555" max="1555" width="17.7109375" style="1" customWidth="1"/>
    <col min="1556" max="1556" width="3.42578125" style="1" customWidth="1"/>
    <col min="1557" max="1557" width="0" style="1" hidden="1" customWidth="1"/>
    <col min="1558" max="1558" width="23.7109375" style="1" customWidth="1"/>
    <col min="1559" max="1559" width="10" style="1" customWidth="1"/>
    <col min="1560" max="1560" width="0" style="1" hidden="1" customWidth="1"/>
    <col min="1561" max="1562" width="14.7109375" style="1" customWidth="1"/>
    <col min="1563" max="1563" width="12.85546875" style="1" customWidth="1"/>
    <col min="1564" max="1564" width="3.28515625" style="1" customWidth="1"/>
    <col min="1565" max="1565" width="30.28515625" style="1" customWidth="1"/>
    <col min="1566" max="1566" width="5" style="1" customWidth="1"/>
    <col min="1567" max="1567" width="0" style="1" hidden="1" customWidth="1"/>
    <col min="1568" max="1568" width="14.28515625" style="1" customWidth="1"/>
    <col min="1569" max="1569" width="5.7109375" style="1" customWidth="1"/>
    <col min="1570" max="1570" width="0" style="1" hidden="1" customWidth="1"/>
    <col min="1571" max="1571" width="17.28515625" style="1" customWidth="1"/>
    <col min="1572" max="1572" width="12.7109375" style="1" customWidth="1"/>
    <col min="1573" max="1573" width="0" style="1" hidden="1" customWidth="1"/>
    <col min="1574" max="1574" width="5.28515625" style="1" customWidth="1"/>
    <col min="1575" max="1575" width="0" style="1" hidden="1" customWidth="1"/>
    <col min="1576" max="1576" width="17" style="1" customWidth="1"/>
    <col min="1577" max="1577" width="6.28515625" style="1" customWidth="1"/>
    <col min="1578" max="1578" width="0" style="1" hidden="1" customWidth="1"/>
    <col min="1579" max="1579" width="14.28515625" style="1" customWidth="1"/>
    <col min="1580" max="1580" width="7.5703125" style="1" customWidth="1"/>
    <col min="1581" max="1581" width="0" style="1" hidden="1" customWidth="1"/>
    <col min="1582" max="1583" width="14.28515625" style="1" customWidth="1"/>
    <col min="1584" max="1584" width="20.85546875" style="1" customWidth="1"/>
    <col min="1585" max="1585" width="14.42578125" style="1" customWidth="1"/>
    <col min="1586" max="1586" width="15" style="1" customWidth="1"/>
    <col min="1587" max="1587" width="2.7109375" style="1" customWidth="1"/>
    <col min="1588" max="1588" width="11.7109375" style="1" customWidth="1"/>
    <col min="1589" max="1589" width="11.5703125" style="1" customWidth="1"/>
    <col min="1590" max="1590" width="2.28515625" style="1" customWidth="1"/>
    <col min="1591" max="1591" width="41" style="1" customWidth="1"/>
    <col min="1592" max="1592" width="14.28515625" style="1" customWidth="1"/>
    <col min="1593" max="1594" width="11.5703125" style="1" customWidth="1"/>
    <col min="1595" max="1595" width="21.85546875" style="1" customWidth="1"/>
    <col min="1596" max="1787" width="11.5703125" style="1"/>
    <col min="1788" max="1788" width="21.85546875" style="1" customWidth="1"/>
    <col min="1789" max="1789" width="13.85546875" style="1" customWidth="1"/>
    <col min="1790" max="1790" width="38.7109375" style="1" customWidth="1"/>
    <col min="1791" max="1791" width="3" style="1" bestFit="1" customWidth="1"/>
    <col min="1792" max="1792" width="32.28515625" style="1" customWidth="1"/>
    <col min="1793" max="1793" width="46.28515625" style="1" customWidth="1"/>
    <col min="1794" max="1794" width="19" style="1" customWidth="1"/>
    <col min="1795" max="1795" width="0" style="1" hidden="1" customWidth="1"/>
    <col min="1796" max="1796" width="17.7109375" style="1" customWidth="1"/>
    <col min="1797" max="1797" width="0" style="1" hidden="1" customWidth="1"/>
    <col min="1798" max="1798" width="22.28515625" style="1" customWidth="1"/>
    <col min="1799" max="1799" width="5.28515625" style="1" customWidth="1"/>
    <col min="1800" max="1800" width="36.28515625" style="1" customWidth="1"/>
    <col min="1801" max="1801" width="5.7109375" style="1" customWidth="1"/>
    <col min="1802" max="1802" width="0" style="1" hidden="1" customWidth="1"/>
    <col min="1803" max="1803" width="20.7109375" style="1" customWidth="1"/>
    <col min="1804" max="1804" width="4.85546875" style="1" customWidth="1"/>
    <col min="1805" max="1805" width="0" style="1" hidden="1" customWidth="1"/>
    <col min="1806" max="1806" width="24.7109375" style="1" customWidth="1"/>
    <col min="1807" max="1807" width="12.28515625" style="1" customWidth="1"/>
    <col min="1808" max="1808" width="0" style="1" hidden="1" customWidth="1"/>
    <col min="1809" max="1809" width="3.42578125" style="1" customWidth="1"/>
    <col min="1810" max="1810" width="0" style="1" hidden="1" customWidth="1"/>
    <col min="1811" max="1811" width="17.7109375" style="1" customWidth="1"/>
    <col min="1812" max="1812" width="3.42578125" style="1" customWidth="1"/>
    <col min="1813" max="1813" width="0" style="1" hidden="1" customWidth="1"/>
    <col min="1814" max="1814" width="23.7109375" style="1" customWidth="1"/>
    <col min="1815" max="1815" width="10" style="1" customWidth="1"/>
    <col min="1816" max="1816" width="0" style="1" hidden="1" customWidth="1"/>
    <col min="1817" max="1818" width="14.7109375" style="1" customWidth="1"/>
    <col min="1819" max="1819" width="12.85546875" style="1" customWidth="1"/>
    <col min="1820" max="1820" width="3.28515625" style="1" customWidth="1"/>
    <col min="1821" max="1821" width="30.28515625" style="1" customWidth="1"/>
    <col min="1822" max="1822" width="5" style="1" customWidth="1"/>
    <col min="1823" max="1823" width="0" style="1" hidden="1" customWidth="1"/>
    <col min="1824" max="1824" width="14.28515625" style="1" customWidth="1"/>
    <col min="1825" max="1825" width="5.7109375" style="1" customWidth="1"/>
    <col min="1826" max="1826" width="0" style="1" hidden="1" customWidth="1"/>
    <col min="1827" max="1827" width="17.28515625" style="1" customWidth="1"/>
    <col min="1828" max="1828" width="12.7109375" style="1" customWidth="1"/>
    <col min="1829" max="1829" width="0" style="1" hidden="1" customWidth="1"/>
    <col min="1830" max="1830" width="5.28515625" style="1" customWidth="1"/>
    <col min="1831" max="1831" width="0" style="1" hidden="1" customWidth="1"/>
    <col min="1832" max="1832" width="17" style="1" customWidth="1"/>
    <col min="1833" max="1833" width="6.28515625" style="1" customWidth="1"/>
    <col min="1834" max="1834" width="0" style="1" hidden="1" customWidth="1"/>
    <col min="1835" max="1835" width="14.28515625" style="1" customWidth="1"/>
    <col min="1836" max="1836" width="7.5703125" style="1" customWidth="1"/>
    <col min="1837" max="1837" width="0" style="1" hidden="1" customWidth="1"/>
    <col min="1838" max="1839" width="14.28515625" style="1" customWidth="1"/>
    <col min="1840" max="1840" width="20.85546875" style="1" customWidth="1"/>
    <col min="1841" max="1841" width="14.42578125" style="1" customWidth="1"/>
    <col min="1842" max="1842" width="15" style="1" customWidth="1"/>
    <col min="1843" max="1843" width="2.7109375" style="1" customWidth="1"/>
    <col min="1844" max="1844" width="11.7109375" style="1" customWidth="1"/>
    <col min="1845" max="1845" width="11.5703125" style="1" customWidth="1"/>
    <col min="1846" max="1846" width="2.28515625" style="1" customWidth="1"/>
    <col min="1847" max="1847" width="41" style="1" customWidth="1"/>
    <col min="1848" max="1848" width="14.28515625" style="1" customWidth="1"/>
    <col min="1849" max="1850" width="11.5703125" style="1" customWidth="1"/>
    <col min="1851" max="1851" width="21.85546875" style="1" customWidth="1"/>
    <col min="1852" max="2043" width="11.5703125" style="1"/>
    <col min="2044" max="2044" width="21.85546875" style="1" customWidth="1"/>
    <col min="2045" max="2045" width="13.85546875" style="1" customWidth="1"/>
    <col min="2046" max="2046" width="38.7109375" style="1" customWidth="1"/>
    <col min="2047" max="2047" width="3" style="1" bestFit="1" customWidth="1"/>
    <col min="2048" max="2048" width="32.28515625" style="1" customWidth="1"/>
    <col min="2049" max="2049" width="46.28515625" style="1" customWidth="1"/>
    <col min="2050" max="2050" width="19" style="1" customWidth="1"/>
    <col min="2051" max="2051" width="0" style="1" hidden="1" customWidth="1"/>
    <col min="2052" max="2052" width="17.7109375" style="1" customWidth="1"/>
    <col min="2053" max="2053" width="0" style="1" hidden="1" customWidth="1"/>
    <col min="2054" max="2054" width="22.28515625" style="1" customWidth="1"/>
    <col min="2055" max="2055" width="5.28515625" style="1" customWidth="1"/>
    <col min="2056" max="2056" width="36.28515625" style="1" customWidth="1"/>
    <col min="2057" max="2057" width="5.7109375" style="1" customWidth="1"/>
    <col min="2058" max="2058" width="0" style="1" hidden="1" customWidth="1"/>
    <col min="2059" max="2059" width="20.7109375" style="1" customWidth="1"/>
    <col min="2060" max="2060" width="4.85546875" style="1" customWidth="1"/>
    <col min="2061" max="2061" width="0" style="1" hidden="1" customWidth="1"/>
    <col min="2062" max="2062" width="24.7109375" style="1" customWidth="1"/>
    <col min="2063" max="2063" width="12.28515625" style="1" customWidth="1"/>
    <col min="2064" max="2064" width="0" style="1" hidden="1" customWidth="1"/>
    <col min="2065" max="2065" width="3.42578125" style="1" customWidth="1"/>
    <col min="2066" max="2066" width="0" style="1" hidden="1" customWidth="1"/>
    <col min="2067" max="2067" width="17.7109375" style="1" customWidth="1"/>
    <col min="2068" max="2068" width="3.42578125" style="1" customWidth="1"/>
    <col min="2069" max="2069" width="0" style="1" hidden="1" customWidth="1"/>
    <col min="2070" max="2070" width="23.7109375" style="1" customWidth="1"/>
    <col min="2071" max="2071" width="10" style="1" customWidth="1"/>
    <col min="2072" max="2072" width="0" style="1" hidden="1" customWidth="1"/>
    <col min="2073" max="2074" width="14.7109375" style="1" customWidth="1"/>
    <col min="2075" max="2075" width="12.85546875" style="1" customWidth="1"/>
    <col min="2076" max="2076" width="3.28515625" style="1" customWidth="1"/>
    <col min="2077" max="2077" width="30.28515625" style="1" customWidth="1"/>
    <col min="2078" max="2078" width="5" style="1" customWidth="1"/>
    <col min="2079" max="2079" width="0" style="1" hidden="1" customWidth="1"/>
    <col min="2080" max="2080" width="14.28515625" style="1" customWidth="1"/>
    <col min="2081" max="2081" width="5.7109375" style="1" customWidth="1"/>
    <col min="2082" max="2082" width="0" style="1" hidden="1" customWidth="1"/>
    <col min="2083" max="2083" width="17.28515625" style="1" customWidth="1"/>
    <col min="2084" max="2084" width="12.7109375" style="1" customWidth="1"/>
    <col min="2085" max="2085" width="0" style="1" hidden="1" customWidth="1"/>
    <col min="2086" max="2086" width="5.28515625" style="1" customWidth="1"/>
    <col min="2087" max="2087" width="0" style="1" hidden="1" customWidth="1"/>
    <col min="2088" max="2088" width="17" style="1" customWidth="1"/>
    <col min="2089" max="2089" width="6.28515625" style="1" customWidth="1"/>
    <col min="2090" max="2090" width="0" style="1" hidden="1" customWidth="1"/>
    <col min="2091" max="2091" width="14.28515625" style="1" customWidth="1"/>
    <col min="2092" max="2092" width="7.5703125" style="1" customWidth="1"/>
    <col min="2093" max="2093" width="0" style="1" hidden="1" customWidth="1"/>
    <col min="2094" max="2095" width="14.28515625" style="1" customWidth="1"/>
    <col min="2096" max="2096" width="20.85546875" style="1" customWidth="1"/>
    <col min="2097" max="2097" width="14.42578125" style="1" customWidth="1"/>
    <col min="2098" max="2098" width="15" style="1" customWidth="1"/>
    <col min="2099" max="2099" width="2.7109375" style="1" customWidth="1"/>
    <col min="2100" max="2100" width="11.7109375" style="1" customWidth="1"/>
    <col min="2101" max="2101" width="11.5703125" style="1" customWidth="1"/>
    <col min="2102" max="2102" width="2.28515625" style="1" customWidth="1"/>
    <col min="2103" max="2103" width="41" style="1" customWidth="1"/>
    <col min="2104" max="2104" width="14.28515625" style="1" customWidth="1"/>
    <col min="2105" max="2106" width="11.5703125" style="1" customWidth="1"/>
    <col min="2107" max="2107" width="21.85546875" style="1" customWidth="1"/>
    <col min="2108" max="2299" width="11.5703125" style="1"/>
    <col min="2300" max="2300" width="21.85546875" style="1" customWidth="1"/>
    <col min="2301" max="2301" width="13.85546875" style="1" customWidth="1"/>
    <col min="2302" max="2302" width="38.7109375" style="1" customWidth="1"/>
    <col min="2303" max="2303" width="3" style="1" bestFit="1" customWidth="1"/>
    <col min="2304" max="2304" width="32.28515625" style="1" customWidth="1"/>
    <col min="2305" max="2305" width="46.28515625" style="1" customWidth="1"/>
    <col min="2306" max="2306" width="19" style="1" customWidth="1"/>
    <col min="2307" max="2307" width="0" style="1" hidden="1" customWidth="1"/>
    <col min="2308" max="2308" width="17.7109375" style="1" customWidth="1"/>
    <col min="2309" max="2309" width="0" style="1" hidden="1" customWidth="1"/>
    <col min="2310" max="2310" width="22.28515625" style="1" customWidth="1"/>
    <col min="2311" max="2311" width="5.28515625" style="1" customWidth="1"/>
    <col min="2312" max="2312" width="36.28515625" style="1" customWidth="1"/>
    <col min="2313" max="2313" width="5.7109375" style="1" customWidth="1"/>
    <col min="2314" max="2314" width="0" style="1" hidden="1" customWidth="1"/>
    <col min="2315" max="2315" width="20.7109375" style="1" customWidth="1"/>
    <col min="2316" max="2316" width="4.85546875" style="1" customWidth="1"/>
    <col min="2317" max="2317" width="0" style="1" hidden="1" customWidth="1"/>
    <col min="2318" max="2318" width="24.7109375" style="1" customWidth="1"/>
    <col min="2319" max="2319" width="12.28515625" style="1" customWidth="1"/>
    <col min="2320" max="2320" width="0" style="1" hidden="1" customWidth="1"/>
    <col min="2321" max="2321" width="3.42578125" style="1" customWidth="1"/>
    <col min="2322" max="2322" width="0" style="1" hidden="1" customWidth="1"/>
    <col min="2323" max="2323" width="17.7109375" style="1" customWidth="1"/>
    <col min="2324" max="2324" width="3.42578125" style="1" customWidth="1"/>
    <col min="2325" max="2325" width="0" style="1" hidden="1" customWidth="1"/>
    <col min="2326" max="2326" width="23.7109375" style="1" customWidth="1"/>
    <col min="2327" max="2327" width="10" style="1" customWidth="1"/>
    <col min="2328" max="2328" width="0" style="1" hidden="1" customWidth="1"/>
    <col min="2329" max="2330" width="14.7109375" style="1" customWidth="1"/>
    <col min="2331" max="2331" width="12.85546875" style="1" customWidth="1"/>
    <col min="2332" max="2332" width="3.28515625" style="1" customWidth="1"/>
    <col min="2333" max="2333" width="30.28515625" style="1" customWidth="1"/>
    <col min="2334" max="2334" width="5" style="1" customWidth="1"/>
    <col min="2335" max="2335" width="0" style="1" hidden="1" customWidth="1"/>
    <col min="2336" max="2336" width="14.28515625" style="1" customWidth="1"/>
    <col min="2337" max="2337" width="5.7109375" style="1" customWidth="1"/>
    <col min="2338" max="2338" width="0" style="1" hidden="1" customWidth="1"/>
    <col min="2339" max="2339" width="17.28515625" style="1" customWidth="1"/>
    <col min="2340" max="2340" width="12.7109375" style="1" customWidth="1"/>
    <col min="2341" max="2341" width="0" style="1" hidden="1" customWidth="1"/>
    <col min="2342" max="2342" width="5.28515625" style="1" customWidth="1"/>
    <col min="2343" max="2343" width="0" style="1" hidden="1" customWidth="1"/>
    <col min="2344" max="2344" width="17" style="1" customWidth="1"/>
    <col min="2345" max="2345" width="6.28515625" style="1" customWidth="1"/>
    <col min="2346" max="2346" width="0" style="1" hidden="1" customWidth="1"/>
    <col min="2347" max="2347" width="14.28515625" style="1" customWidth="1"/>
    <col min="2348" max="2348" width="7.5703125" style="1" customWidth="1"/>
    <col min="2349" max="2349" width="0" style="1" hidden="1" customWidth="1"/>
    <col min="2350" max="2351" width="14.28515625" style="1" customWidth="1"/>
    <col min="2352" max="2352" width="20.85546875" style="1" customWidth="1"/>
    <col min="2353" max="2353" width="14.42578125" style="1" customWidth="1"/>
    <col min="2354" max="2354" width="15" style="1" customWidth="1"/>
    <col min="2355" max="2355" width="2.7109375" style="1" customWidth="1"/>
    <col min="2356" max="2356" width="11.7109375" style="1" customWidth="1"/>
    <col min="2357" max="2357" width="11.5703125" style="1" customWidth="1"/>
    <col min="2358" max="2358" width="2.28515625" style="1" customWidth="1"/>
    <col min="2359" max="2359" width="41" style="1" customWidth="1"/>
    <col min="2360" max="2360" width="14.28515625" style="1" customWidth="1"/>
    <col min="2361" max="2362" width="11.5703125" style="1" customWidth="1"/>
    <col min="2363" max="2363" width="21.85546875" style="1" customWidth="1"/>
    <col min="2364" max="2555" width="11.5703125" style="1"/>
    <col min="2556" max="2556" width="21.85546875" style="1" customWidth="1"/>
    <col min="2557" max="2557" width="13.85546875" style="1" customWidth="1"/>
    <col min="2558" max="2558" width="38.7109375" style="1" customWidth="1"/>
    <col min="2559" max="2559" width="3" style="1" bestFit="1" customWidth="1"/>
    <col min="2560" max="2560" width="32.28515625" style="1" customWidth="1"/>
    <col min="2561" max="2561" width="46.28515625" style="1" customWidth="1"/>
    <col min="2562" max="2562" width="19" style="1" customWidth="1"/>
    <col min="2563" max="2563" width="0" style="1" hidden="1" customWidth="1"/>
    <col min="2564" max="2564" width="17.7109375" style="1" customWidth="1"/>
    <col min="2565" max="2565" width="0" style="1" hidden="1" customWidth="1"/>
    <col min="2566" max="2566" width="22.28515625" style="1" customWidth="1"/>
    <col min="2567" max="2567" width="5.28515625" style="1" customWidth="1"/>
    <col min="2568" max="2568" width="36.28515625" style="1" customWidth="1"/>
    <col min="2569" max="2569" width="5.7109375" style="1" customWidth="1"/>
    <col min="2570" max="2570" width="0" style="1" hidden="1" customWidth="1"/>
    <col min="2571" max="2571" width="20.7109375" style="1" customWidth="1"/>
    <col min="2572" max="2572" width="4.85546875" style="1" customWidth="1"/>
    <col min="2573" max="2573" width="0" style="1" hidden="1" customWidth="1"/>
    <col min="2574" max="2574" width="24.7109375" style="1" customWidth="1"/>
    <col min="2575" max="2575" width="12.28515625" style="1" customWidth="1"/>
    <col min="2576" max="2576" width="0" style="1" hidden="1" customWidth="1"/>
    <col min="2577" max="2577" width="3.42578125" style="1" customWidth="1"/>
    <col min="2578" max="2578" width="0" style="1" hidden="1" customWidth="1"/>
    <col min="2579" max="2579" width="17.7109375" style="1" customWidth="1"/>
    <col min="2580" max="2580" width="3.42578125" style="1" customWidth="1"/>
    <col min="2581" max="2581" width="0" style="1" hidden="1" customWidth="1"/>
    <col min="2582" max="2582" width="23.7109375" style="1" customWidth="1"/>
    <col min="2583" max="2583" width="10" style="1" customWidth="1"/>
    <col min="2584" max="2584" width="0" style="1" hidden="1" customWidth="1"/>
    <col min="2585" max="2586" width="14.7109375" style="1" customWidth="1"/>
    <col min="2587" max="2587" width="12.85546875" style="1" customWidth="1"/>
    <col min="2588" max="2588" width="3.28515625" style="1" customWidth="1"/>
    <col min="2589" max="2589" width="30.28515625" style="1" customWidth="1"/>
    <col min="2590" max="2590" width="5" style="1" customWidth="1"/>
    <col min="2591" max="2591" width="0" style="1" hidden="1" customWidth="1"/>
    <col min="2592" max="2592" width="14.28515625" style="1" customWidth="1"/>
    <col min="2593" max="2593" width="5.7109375" style="1" customWidth="1"/>
    <col min="2594" max="2594" width="0" style="1" hidden="1" customWidth="1"/>
    <col min="2595" max="2595" width="17.28515625" style="1" customWidth="1"/>
    <col min="2596" max="2596" width="12.7109375" style="1" customWidth="1"/>
    <col min="2597" max="2597" width="0" style="1" hidden="1" customWidth="1"/>
    <col min="2598" max="2598" width="5.28515625" style="1" customWidth="1"/>
    <col min="2599" max="2599" width="0" style="1" hidden="1" customWidth="1"/>
    <col min="2600" max="2600" width="17" style="1" customWidth="1"/>
    <col min="2601" max="2601" width="6.28515625" style="1" customWidth="1"/>
    <col min="2602" max="2602" width="0" style="1" hidden="1" customWidth="1"/>
    <col min="2603" max="2603" width="14.28515625" style="1" customWidth="1"/>
    <col min="2604" max="2604" width="7.5703125" style="1" customWidth="1"/>
    <col min="2605" max="2605" width="0" style="1" hidden="1" customWidth="1"/>
    <col min="2606" max="2607" width="14.28515625" style="1" customWidth="1"/>
    <col min="2608" max="2608" width="20.85546875" style="1" customWidth="1"/>
    <col min="2609" max="2609" width="14.42578125" style="1" customWidth="1"/>
    <col min="2610" max="2610" width="15" style="1" customWidth="1"/>
    <col min="2611" max="2611" width="2.7109375" style="1" customWidth="1"/>
    <col min="2612" max="2612" width="11.7109375" style="1" customWidth="1"/>
    <col min="2613" max="2613" width="11.5703125" style="1" customWidth="1"/>
    <col min="2614" max="2614" width="2.28515625" style="1" customWidth="1"/>
    <col min="2615" max="2615" width="41" style="1" customWidth="1"/>
    <col min="2616" max="2616" width="14.28515625" style="1" customWidth="1"/>
    <col min="2617" max="2618" width="11.5703125" style="1" customWidth="1"/>
    <col min="2619" max="2619" width="21.85546875" style="1" customWidth="1"/>
    <col min="2620" max="2811" width="11.5703125" style="1"/>
    <col min="2812" max="2812" width="21.85546875" style="1" customWidth="1"/>
    <col min="2813" max="2813" width="13.85546875" style="1" customWidth="1"/>
    <col min="2814" max="2814" width="38.7109375" style="1" customWidth="1"/>
    <col min="2815" max="2815" width="3" style="1" bestFit="1" customWidth="1"/>
    <col min="2816" max="2816" width="32.28515625" style="1" customWidth="1"/>
    <col min="2817" max="2817" width="46.28515625" style="1" customWidth="1"/>
    <col min="2818" max="2818" width="19" style="1" customWidth="1"/>
    <col min="2819" max="2819" width="0" style="1" hidden="1" customWidth="1"/>
    <col min="2820" max="2820" width="17.7109375" style="1" customWidth="1"/>
    <col min="2821" max="2821" width="0" style="1" hidden="1" customWidth="1"/>
    <col min="2822" max="2822" width="22.28515625" style="1" customWidth="1"/>
    <col min="2823" max="2823" width="5.28515625" style="1" customWidth="1"/>
    <col min="2824" max="2824" width="36.28515625" style="1" customWidth="1"/>
    <col min="2825" max="2825" width="5.7109375" style="1" customWidth="1"/>
    <col min="2826" max="2826" width="0" style="1" hidden="1" customWidth="1"/>
    <col min="2827" max="2827" width="20.7109375" style="1" customWidth="1"/>
    <col min="2828" max="2828" width="4.85546875" style="1" customWidth="1"/>
    <col min="2829" max="2829" width="0" style="1" hidden="1" customWidth="1"/>
    <col min="2830" max="2830" width="24.7109375" style="1" customWidth="1"/>
    <col min="2831" max="2831" width="12.28515625" style="1" customWidth="1"/>
    <col min="2832" max="2832" width="0" style="1" hidden="1" customWidth="1"/>
    <col min="2833" max="2833" width="3.42578125" style="1" customWidth="1"/>
    <col min="2834" max="2834" width="0" style="1" hidden="1" customWidth="1"/>
    <col min="2835" max="2835" width="17.7109375" style="1" customWidth="1"/>
    <col min="2836" max="2836" width="3.42578125" style="1" customWidth="1"/>
    <col min="2837" max="2837" width="0" style="1" hidden="1" customWidth="1"/>
    <col min="2838" max="2838" width="23.7109375" style="1" customWidth="1"/>
    <col min="2839" max="2839" width="10" style="1" customWidth="1"/>
    <col min="2840" max="2840" width="0" style="1" hidden="1" customWidth="1"/>
    <col min="2841" max="2842" width="14.7109375" style="1" customWidth="1"/>
    <col min="2843" max="2843" width="12.85546875" style="1" customWidth="1"/>
    <col min="2844" max="2844" width="3.28515625" style="1" customWidth="1"/>
    <col min="2845" max="2845" width="30.28515625" style="1" customWidth="1"/>
    <col min="2846" max="2846" width="5" style="1" customWidth="1"/>
    <col min="2847" max="2847" width="0" style="1" hidden="1" customWidth="1"/>
    <col min="2848" max="2848" width="14.28515625" style="1" customWidth="1"/>
    <col min="2849" max="2849" width="5.7109375" style="1" customWidth="1"/>
    <col min="2850" max="2850" width="0" style="1" hidden="1" customWidth="1"/>
    <col min="2851" max="2851" width="17.28515625" style="1" customWidth="1"/>
    <col min="2852" max="2852" width="12.7109375" style="1" customWidth="1"/>
    <col min="2853" max="2853" width="0" style="1" hidden="1" customWidth="1"/>
    <col min="2854" max="2854" width="5.28515625" style="1" customWidth="1"/>
    <col min="2855" max="2855" width="0" style="1" hidden="1" customWidth="1"/>
    <col min="2856" max="2856" width="17" style="1" customWidth="1"/>
    <col min="2857" max="2857" width="6.28515625" style="1" customWidth="1"/>
    <col min="2858" max="2858" width="0" style="1" hidden="1" customWidth="1"/>
    <col min="2859" max="2859" width="14.28515625" style="1" customWidth="1"/>
    <col min="2860" max="2860" width="7.5703125" style="1" customWidth="1"/>
    <col min="2861" max="2861" width="0" style="1" hidden="1" customWidth="1"/>
    <col min="2862" max="2863" width="14.28515625" style="1" customWidth="1"/>
    <col min="2864" max="2864" width="20.85546875" style="1" customWidth="1"/>
    <col min="2865" max="2865" width="14.42578125" style="1" customWidth="1"/>
    <col min="2866" max="2866" width="15" style="1" customWidth="1"/>
    <col min="2867" max="2867" width="2.7109375" style="1" customWidth="1"/>
    <col min="2868" max="2868" width="11.7109375" style="1" customWidth="1"/>
    <col min="2869" max="2869" width="11.5703125" style="1" customWidth="1"/>
    <col min="2870" max="2870" width="2.28515625" style="1" customWidth="1"/>
    <col min="2871" max="2871" width="41" style="1" customWidth="1"/>
    <col min="2872" max="2872" width="14.28515625" style="1" customWidth="1"/>
    <col min="2873" max="2874" width="11.5703125" style="1" customWidth="1"/>
    <col min="2875" max="2875" width="21.85546875" style="1" customWidth="1"/>
    <col min="2876" max="3067" width="11.5703125" style="1"/>
    <col min="3068" max="3068" width="21.85546875" style="1" customWidth="1"/>
    <col min="3069" max="3069" width="13.85546875" style="1" customWidth="1"/>
    <col min="3070" max="3070" width="38.7109375" style="1" customWidth="1"/>
    <col min="3071" max="3071" width="3" style="1" bestFit="1" customWidth="1"/>
    <col min="3072" max="3072" width="32.28515625" style="1" customWidth="1"/>
    <col min="3073" max="3073" width="46.28515625" style="1" customWidth="1"/>
    <col min="3074" max="3074" width="19" style="1" customWidth="1"/>
    <col min="3075" max="3075" width="0" style="1" hidden="1" customWidth="1"/>
    <col min="3076" max="3076" width="17.7109375" style="1" customWidth="1"/>
    <col min="3077" max="3077" width="0" style="1" hidden="1" customWidth="1"/>
    <col min="3078" max="3078" width="22.28515625" style="1" customWidth="1"/>
    <col min="3079" max="3079" width="5.28515625" style="1" customWidth="1"/>
    <col min="3080" max="3080" width="36.28515625" style="1" customWidth="1"/>
    <col min="3081" max="3081" width="5.7109375" style="1" customWidth="1"/>
    <col min="3082" max="3082" width="0" style="1" hidden="1" customWidth="1"/>
    <col min="3083" max="3083" width="20.7109375" style="1" customWidth="1"/>
    <col min="3084" max="3084" width="4.85546875" style="1" customWidth="1"/>
    <col min="3085" max="3085" width="0" style="1" hidden="1" customWidth="1"/>
    <col min="3086" max="3086" width="24.7109375" style="1" customWidth="1"/>
    <col min="3087" max="3087" width="12.28515625" style="1" customWidth="1"/>
    <col min="3088" max="3088" width="0" style="1" hidden="1" customWidth="1"/>
    <col min="3089" max="3089" width="3.42578125" style="1" customWidth="1"/>
    <col min="3090" max="3090" width="0" style="1" hidden="1" customWidth="1"/>
    <col min="3091" max="3091" width="17.7109375" style="1" customWidth="1"/>
    <col min="3092" max="3092" width="3.42578125" style="1" customWidth="1"/>
    <col min="3093" max="3093" width="0" style="1" hidden="1" customWidth="1"/>
    <col min="3094" max="3094" width="23.7109375" style="1" customWidth="1"/>
    <col min="3095" max="3095" width="10" style="1" customWidth="1"/>
    <col min="3096" max="3096" width="0" style="1" hidden="1" customWidth="1"/>
    <col min="3097" max="3098" width="14.7109375" style="1" customWidth="1"/>
    <col min="3099" max="3099" width="12.85546875" style="1" customWidth="1"/>
    <col min="3100" max="3100" width="3.28515625" style="1" customWidth="1"/>
    <col min="3101" max="3101" width="30.28515625" style="1" customWidth="1"/>
    <col min="3102" max="3102" width="5" style="1" customWidth="1"/>
    <col min="3103" max="3103" width="0" style="1" hidden="1" customWidth="1"/>
    <col min="3104" max="3104" width="14.28515625" style="1" customWidth="1"/>
    <col min="3105" max="3105" width="5.7109375" style="1" customWidth="1"/>
    <col min="3106" max="3106" width="0" style="1" hidden="1" customWidth="1"/>
    <col min="3107" max="3107" width="17.28515625" style="1" customWidth="1"/>
    <col min="3108" max="3108" width="12.7109375" style="1" customWidth="1"/>
    <col min="3109" max="3109" width="0" style="1" hidden="1" customWidth="1"/>
    <col min="3110" max="3110" width="5.28515625" style="1" customWidth="1"/>
    <col min="3111" max="3111" width="0" style="1" hidden="1" customWidth="1"/>
    <col min="3112" max="3112" width="17" style="1" customWidth="1"/>
    <col min="3113" max="3113" width="6.28515625" style="1" customWidth="1"/>
    <col min="3114" max="3114" width="0" style="1" hidden="1" customWidth="1"/>
    <col min="3115" max="3115" width="14.28515625" style="1" customWidth="1"/>
    <col min="3116" max="3116" width="7.5703125" style="1" customWidth="1"/>
    <col min="3117" max="3117" width="0" style="1" hidden="1" customWidth="1"/>
    <col min="3118" max="3119" width="14.28515625" style="1" customWidth="1"/>
    <col min="3120" max="3120" width="20.85546875" style="1" customWidth="1"/>
    <col min="3121" max="3121" width="14.42578125" style="1" customWidth="1"/>
    <col min="3122" max="3122" width="15" style="1" customWidth="1"/>
    <col min="3123" max="3123" width="2.7109375" style="1" customWidth="1"/>
    <col min="3124" max="3124" width="11.7109375" style="1" customWidth="1"/>
    <col min="3125" max="3125" width="11.5703125" style="1" customWidth="1"/>
    <col min="3126" max="3126" width="2.28515625" style="1" customWidth="1"/>
    <col min="3127" max="3127" width="41" style="1" customWidth="1"/>
    <col min="3128" max="3128" width="14.28515625" style="1" customWidth="1"/>
    <col min="3129" max="3130" width="11.5703125" style="1" customWidth="1"/>
    <col min="3131" max="3131" width="21.85546875" style="1" customWidth="1"/>
    <col min="3132" max="3323" width="11.5703125" style="1"/>
    <col min="3324" max="3324" width="21.85546875" style="1" customWidth="1"/>
    <col min="3325" max="3325" width="13.85546875" style="1" customWidth="1"/>
    <col min="3326" max="3326" width="38.7109375" style="1" customWidth="1"/>
    <col min="3327" max="3327" width="3" style="1" bestFit="1" customWidth="1"/>
    <col min="3328" max="3328" width="32.28515625" style="1" customWidth="1"/>
    <col min="3329" max="3329" width="46.28515625" style="1" customWidth="1"/>
    <col min="3330" max="3330" width="19" style="1" customWidth="1"/>
    <col min="3331" max="3331" width="0" style="1" hidden="1" customWidth="1"/>
    <col min="3332" max="3332" width="17.7109375" style="1" customWidth="1"/>
    <col min="3333" max="3333" width="0" style="1" hidden="1" customWidth="1"/>
    <col min="3334" max="3334" width="22.28515625" style="1" customWidth="1"/>
    <col min="3335" max="3335" width="5.28515625" style="1" customWidth="1"/>
    <col min="3336" max="3336" width="36.28515625" style="1" customWidth="1"/>
    <col min="3337" max="3337" width="5.7109375" style="1" customWidth="1"/>
    <col min="3338" max="3338" width="0" style="1" hidden="1" customWidth="1"/>
    <col min="3339" max="3339" width="20.7109375" style="1" customWidth="1"/>
    <col min="3340" max="3340" width="4.85546875" style="1" customWidth="1"/>
    <col min="3341" max="3341" width="0" style="1" hidden="1" customWidth="1"/>
    <col min="3342" max="3342" width="24.7109375" style="1" customWidth="1"/>
    <col min="3343" max="3343" width="12.28515625" style="1" customWidth="1"/>
    <col min="3344" max="3344" width="0" style="1" hidden="1" customWidth="1"/>
    <col min="3345" max="3345" width="3.42578125" style="1" customWidth="1"/>
    <col min="3346" max="3346" width="0" style="1" hidden="1" customWidth="1"/>
    <col min="3347" max="3347" width="17.7109375" style="1" customWidth="1"/>
    <col min="3348" max="3348" width="3.42578125" style="1" customWidth="1"/>
    <col min="3349" max="3349" width="0" style="1" hidden="1" customWidth="1"/>
    <col min="3350" max="3350" width="23.7109375" style="1" customWidth="1"/>
    <col min="3351" max="3351" width="10" style="1" customWidth="1"/>
    <col min="3352" max="3352" width="0" style="1" hidden="1" customWidth="1"/>
    <col min="3353" max="3354" width="14.7109375" style="1" customWidth="1"/>
    <col min="3355" max="3355" width="12.85546875" style="1" customWidth="1"/>
    <col min="3356" max="3356" width="3.28515625" style="1" customWidth="1"/>
    <col min="3357" max="3357" width="30.28515625" style="1" customWidth="1"/>
    <col min="3358" max="3358" width="5" style="1" customWidth="1"/>
    <col min="3359" max="3359" width="0" style="1" hidden="1" customWidth="1"/>
    <col min="3360" max="3360" width="14.28515625" style="1" customWidth="1"/>
    <col min="3361" max="3361" width="5.7109375" style="1" customWidth="1"/>
    <col min="3362" max="3362" width="0" style="1" hidden="1" customWidth="1"/>
    <col min="3363" max="3363" width="17.28515625" style="1" customWidth="1"/>
    <col min="3364" max="3364" width="12.7109375" style="1" customWidth="1"/>
    <col min="3365" max="3365" width="0" style="1" hidden="1" customWidth="1"/>
    <col min="3366" max="3366" width="5.28515625" style="1" customWidth="1"/>
    <col min="3367" max="3367" width="0" style="1" hidden="1" customWidth="1"/>
    <col min="3368" max="3368" width="17" style="1" customWidth="1"/>
    <col min="3369" max="3369" width="6.28515625" style="1" customWidth="1"/>
    <col min="3370" max="3370" width="0" style="1" hidden="1" customWidth="1"/>
    <col min="3371" max="3371" width="14.28515625" style="1" customWidth="1"/>
    <col min="3372" max="3372" width="7.5703125" style="1" customWidth="1"/>
    <col min="3373" max="3373" width="0" style="1" hidden="1" customWidth="1"/>
    <col min="3374" max="3375" width="14.28515625" style="1" customWidth="1"/>
    <col min="3376" max="3376" width="20.85546875" style="1" customWidth="1"/>
    <col min="3377" max="3377" width="14.42578125" style="1" customWidth="1"/>
    <col min="3378" max="3378" width="15" style="1" customWidth="1"/>
    <col min="3379" max="3379" width="2.7109375" style="1" customWidth="1"/>
    <col min="3380" max="3380" width="11.7109375" style="1" customWidth="1"/>
    <col min="3381" max="3381" width="11.5703125" style="1" customWidth="1"/>
    <col min="3382" max="3382" width="2.28515625" style="1" customWidth="1"/>
    <col min="3383" max="3383" width="41" style="1" customWidth="1"/>
    <col min="3384" max="3384" width="14.28515625" style="1" customWidth="1"/>
    <col min="3385" max="3386" width="11.5703125" style="1" customWidth="1"/>
    <col min="3387" max="3387" width="21.85546875" style="1" customWidth="1"/>
    <col min="3388" max="3579" width="11.5703125" style="1"/>
    <col min="3580" max="3580" width="21.85546875" style="1" customWidth="1"/>
    <col min="3581" max="3581" width="13.85546875" style="1" customWidth="1"/>
    <col min="3582" max="3582" width="38.7109375" style="1" customWidth="1"/>
    <col min="3583" max="3583" width="3" style="1" bestFit="1" customWidth="1"/>
    <col min="3584" max="3584" width="32.28515625" style="1" customWidth="1"/>
    <col min="3585" max="3585" width="46.28515625" style="1" customWidth="1"/>
    <col min="3586" max="3586" width="19" style="1" customWidth="1"/>
    <col min="3587" max="3587" width="0" style="1" hidden="1" customWidth="1"/>
    <col min="3588" max="3588" width="17.7109375" style="1" customWidth="1"/>
    <col min="3589" max="3589" width="0" style="1" hidden="1" customWidth="1"/>
    <col min="3590" max="3590" width="22.28515625" style="1" customWidth="1"/>
    <col min="3591" max="3591" width="5.28515625" style="1" customWidth="1"/>
    <col min="3592" max="3592" width="36.28515625" style="1" customWidth="1"/>
    <col min="3593" max="3593" width="5.7109375" style="1" customWidth="1"/>
    <col min="3594" max="3594" width="0" style="1" hidden="1" customWidth="1"/>
    <col min="3595" max="3595" width="20.7109375" style="1" customWidth="1"/>
    <col min="3596" max="3596" width="4.85546875" style="1" customWidth="1"/>
    <col min="3597" max="3597" width="0" style="1" hidden="1" customWidth="1"/>
    <col min="3598" max="3598" width="24.7109375" style="1" customWidth="1"/>
    <col min="3599" max="3599" width="12.28515625" style="1" customWidth="1"/>
    <col min="3600" max="3600" width="0" style="1" hidden="1" customWidth="1"/>
    <col min="3601" max="3601" width="3.42578125" style="1" customWidth="1"/>
    <col min="3602" max="3602" width="0" style="1" hidden="1" customWidth="1"/>
    <col min="3603" max="3603" width="17.7109375" style="1" customWidth="1"/>
    <col min="3604" max="3604" width="3.42578125" style="1" customWidth="1"/>
    <col min="3605" max="3605" width="0" style="1" hidden="1" customWidth="1"/>
    <col min="3606" max="3606" width="23.7109375" style="1" customWidth="1"/>
    <col min="3607" max="3607" width="10" style="1" customWidth="1"/>
    <col min="3608" max="3608" width="0" style="1" hidden="1" customWidth="1"/>
    <col min="3609" max="3610" width="14.7109375" style="1" customWidth="1"/>
    <col min="3611" max="3611" width="12.85546875" style="1" customWidth="1"/>
    <col min="3612" max="3612" width="3.28515625" style="1" customWidth="1"/>
    <col min="3613" max="3613" width="30.28515625" style="1" customWidth="1"/>
    <col min="3614" max="3614" width="5" style="1" customWidth="1"/>
    <col min="3615" max="3615" width="0" style="1" hidden="1" customWidth="1"/>
    <col min="3616" max="3616" width="14.28515625" style="1" customWidth="1"/>
    <col min="3617" max="3617" width="5.7109375" style="1" customWidth="1"/>
    <col min="3618" max="3618" width="0" style="1" hidden="1" customWidth="1"/>
    <col min="3619" max="3619" width="17.28515625" style="1" customWidth="1"/>
    <col min="3620" max="3620" width="12.7109375" style="1" customWidth="1"/>
    <col min="3621" max="3621" width="0" style="1" hidden="1" customWidth="1"/>
    <col min="3622" max="3622" width="5.28515625" style="1" customWidth="1"/>
    <col min="3623" max="3623" width="0" style="1" hidden="1" customWidth="1"/>
    <col min="3624" max="3624" width="17" style="1" customWidth="1"/>
    <col min="3625" max="3625" width="6.28515625" style="1" customWidth="1"/>
    <col min="3626" max="3626" width="0" style="1" hidden="1" customWidth="1"/>
    <col min="3627" max="3627" width="14.28515625" style="1" customWidth="1"/>
    <col min="3628" max="3628" width="7.5703125" style="1" customWidth="1"/>
    <col min="3629" max="3629" width="0" style="1" hidden="1" customWidth="1"/>
    <col min="3630" max="3631" width="14.28515625" style="1" customWidth="1"/>
    <col min="3632" max="3632" width="20.85546875" style="1" customWidth="1"/>
    <col min="3633" max="3633" width="14.42578125" style="1" customWidth="1"/>
    <col min="3634" max="3634" width="15" style="1" customWidth="1"/>
    <col min="3635" max="3635" width="2.7109375" style="1" customWidth="1"/>
    <col min="3636" max="3636" width="11.7109375" style="1" customWidth="1"/>
    <col min="3637" max="3637" width="11.5703125" style="1" customWidth="1"/>
    <col min="3638" max="3638" width="2.28515625" style="1" customWidth="1"/>
    <col min="3639" max="3639" width="41" style="1" customWidth="1"/>
    <col min="3640" max="3640" width="14.28515625" style="1" customWidth="1"/>
    <col min="3641" max="3642" width="11.5703125" style="1" customWidth="1"/>
    <col min="3643" max="3643" width="21.85546875" style="1" customWidth="1"/>
    <col min="3644" max="3835" width="11.5703125" style="1"/>
    <col min="3836" max="3836" width="21.85546875" style="1" customWidth="1"/>
    <col min="3837" max="3837" width="13.85546875" style="1" customWidth="1"/>
    <col min="3838" max="3838" width="38.7109375" style="1" customWidth="1"/>
    <col min="3839" max="3839" width="3" style="1" bestFit="1" customWidth="1"/>
    <col min="3840" max="3840" width="32.28515625" style="1" customWidth="1"/>
    <col min="3841" max="3841" width="46.28515625" style="1" customWidth="1"/>
    <col min="3842" max="3842" width="19" style="1" customWidth="1"/>
    <col min="3843" max="3843" width="0" style="1" hidden="1" customWidth="1"/>
    <col min="3844" max="3844" width="17.7109375" style="1" customWidth="1"/>
    <col min="3845" max="3845" width="0" style="1" hidden="1" customWidth="1"/>
    <col min="3846" max="3846" width="22.28515625" style="1" customWidth="1"/>
    <col min="3847" max="3847" width="5.28515625" style="1" customWidth="1"/>
    <col min="3848" max="3848" width="36.28515625" style="1" customWidth="1"/>
    <col min="3849" max="3849" width="5.7109375" style="1" customWidth="1"/>
    <col min="3850" max="3850" width="0" style="1" hidden="1" customWidth="1"/>
    <col min="3851" max="3851" width="20.7109375" style="1" customWidth="1"/>
    <col min="3852" max="3852" width="4.85546875" style="1" customWidth="1"/>
    <col min="3853" max="3853" width="0" style="1" hidden="1" customWidth="1"/>
    <col min="3854" max="3854" width="24.7109375" style="1" customWidth="1"/>
    <col min="3855" max="3855" width="12.28515625" style="1" customWidth="1"/>
    <col min="3856" max="3856" width="0" style="1" hidden="1" customWidth="1"/>
    <col min="3857" max="3857" width="3.42578125" style="1" customWidth="1"/>
    <col min="3858" max="3858" width="0" style="1" hidden="1" customWidth="1"/>
    <col min="3859" max="3859" width="17.7109375" style="1" customWidth="1"/>
    <col min="3860" max="3860" width="3.42578125" style="1" customWidth="1"/>
    <col min="3861" max="3861" width="0" style="1" hidden="1" customWidth="1"/>
    <col min="3862" max="3862" width="23.7109375" style="1" customWidth="1"/>
    <col min="3863" max="3863" width="10" style="1" customWidth="1"/>
    <col min="3864" max="3864" width="0" style="1" hidden="1" customWidth="1"/>
    <col min="3865" max="3866" width="14.7109375" style="1" customWidth="1"/>
    <col min="3867" max="3867" width="12.85546875" style="1" customWidth="1"/>
    <col min="3868" max="3868" width="3.28515625" style="1" customWidth="1"/>
    <col min="3869" max="3869" width="30.28515625" style="1" customWidth="1"/>
    <col min="3870" max="3870" width="5" style="1" customWidth="1"/>
    <col min="3871" max="3871" width="0" style="1" hidden="1" customWidth="1"/>
    <col min="3872" max="3872" width="14.28515625" style="1" customWidth="1"/>
    <col min="3873" max="3873" width="5.7109375" style="1" customWidth="1"/>
    <col min="3874" max="3874" width="0" style="1" hidden="1" customWidth="1"/>
    <col min="3875" max="3875" width="17.28515625" style="1" customWidth="1"/>
    <col min="3876" max="3876" width="12.7109375" style="1" customWidth="1"/>
    <col min="3877" max="3877" width="0" style="1" hidden="1" customWidth="1"/>
    <col min="3878" max="3878" width="5.28515625" style="1" customWidth="1"/>
    <col min="3879" max="3879" width="0" style="1" hidden="1" customWidth="1"/>
    <col min="3880" max="3880" width="17" style="1" customWidth="1"/>
    <col min="3881" max="3881" width="6.28515625" style="1" customWidth="1"/>
    <col min="3882" max="3882" width="0" style="1" hidden="1" customWidth="1"/>
    <col min="3883" max="3883" width="14.28515625" style="1" customWidth="1"/>
    <col min="3884" max="3884" width="7.5703125" style="1" customWidth="1"/>
    <col min="3885" max="3885" width="0" style="1" hidden="1" customWidth="1"/>
    <col min="3886" max="3887" width="14.28515625" style="1" customWidth="1"/>
    <col min="3888" max="3888" width="20.85546875" style="1" customWidth="1"/>
    <col min="3889" max="3889" width="14.42578125" style="1" customWidth="1"/>
    <col min="3890" max="3890" width="15" style="1" customWidth="1"/>
    <col min="3891" max="3891" width="2.7109375" style="1" customWidth="1"/>
    <col min="3892" max="3892" width="11.7109375" style="1" customWidth="1"/>
    <col min="3893" max="3893" width="11.5703125" style="1" customWidth="1"/>
    <col min="3894" max="3894" width="2.28515625" style="1" customWidth="1"/>
    <col min="3895" max="3895" width="41" style="1" customWidth="1"/>
    <col min="3896" max="3896" width="14.28515625" style="1" customWidth="1"/>
    <col min="3897" max="3898" width="11.5703125" style="1" customWidth="1"/>
    <col min="3899" max="3899" width="21.85546875" style="1" customWidth="1"/>
    <col min="3900" max="4091" width="11.5703125" style="1"/>
    <col min="4092" max="4092" width="21.85546875" style="1" customWidth="1"/>
    <col min="4093" max="4093" width="13.85546875" style="1" customWidth="1"/>
    <col min="4094" max="4094" width="38.7109375" style="1" customWidth="1"/>
    <col min="4095" max="4095" width="3" style="1" bestFit="1" customWidth="1"/>
    <col min="4096" max="4096" width="32.28515625" style="1" customWidth="1"/>
    <col min="4097" max="4097" width="46.28515625" style="1" customWidth="1"/>
    <col min="4098" max="4098" width="19" style="1" customWidth="1"/>
    <col min="4099" max="4099" width="0" style="1" hidden="1" customWidth="1"/>
    <col min="4100" max="4100" width="17.7109375" style="1" customWidth="1"/>
    <col min="4101" max="4101" width="0" style="1" hidden="1" customWidth="1"/>
    <col min="4102" max="4102" width="22.28515625" style="1" customWidth="1"/>
    <col min="4103" max="4103" width="5.28515625" style="1" customWidth="1"/>
    <col min="4104" max="4104" width="36.28515625" style="1" customWidth="1"/>
    <col min="4105" max="4105" width="5.7109375" style="1" customWidth="1"/>
    <col min="4106" max="4106" width="0" style="1" hidden="1" customWidth="1"/>
    <col min="4107" max="4107" width="20.7109375" style="1" customWidth="1"/>
    <col min="4108" max="4108" width="4.85546875" style="1" customWidth="1"/>
    <col min="4109" max="4109" width="0" style="1" hidden="1" customWidth="1"/>
    <col min="4110" max="4110" width="24.7109375" style="1" customWidth="1"/>
    <col min="4111" max="4111" width="12.28515625" style="1" customWidth="1"/>
    <col min="4112" max="4112" width="0" style="1" hidden="1" customWidth="1"/>
    <col min="4113" max="4113" width="3.42578125" style="1" customWidth="1"/>
    <col min="4114" max="4114" width="0" style="1" hidden="1" customWidth="1"/>
    <col min="4115" max="4115" width="17.7109375" style="1" customWidth="1"/>
    <col min="4116" max="4116" width="3.42578125" style="1" customWidth="1"/>
    <col min="4117" max="4117" width="0" style="1" hidden="1" customWidth="1"/>
    <col min="4118" max="4118" width="23.7109375" style="1" customWidth="1"/>
    <col min="4119" max="4119" width="10" style="1" customWidth="1"/>
    <col min="4120" max="4120" width="0" style="1" hidden="1" customWidth="1"/>
    <col min="4121" max="4122" width="14.7109375" style="1" customWidth="1"/>
    <col min="4123" max="4123" width="12.85546875" style="1" customWidth="1"/>
    <col min="4124" max="4124" width="3.28515625" style="1" customWidth="1"/>
    <col min="4125" max="4125" width="30.28515625" style="1" customWidth="1"/>
    <col min="4126" max="4126" width="5" style="1" customWidth="1"/>
    <col min="4127" max="4127" width="0" style="1" hidden="1" customWidth="1"/>
    <col min="4128" max="4128" width="14.28515625" style="1" customWidth="1"/>
    <col min="4129" max="4129" width="5.7109375" style="1" customWidth="1"/>
    <col min="4130" max="4130" width="0" style="1" hidden="1" customWidth="1"/>
    <col min="4131" max="4131" width="17.28515625" style="1" customWidth="1"/>
    <col min="4132" max="4132" width="12.7109375" style="1" customWidth="1"/>
    <col min="4133" max="4133" width="0" style="1" hidden="1" customWidth="1"/>
    <col min="4134" max="4134" width="5.28515625" style="1" customWidth="1"/>
    <col min="4135" max="4135" width="0" style="1" hidden="1" customWidth="1"/>
    <col min="4136" max="4136" width="17" style="1" customWidth="1"/>
    <col min="4137" max="4137" width="6.28515625" style="1" customWidth="1"/>
    <col min="4138" max="4138" width="0" style="1" hidden="1" customWidth="1"/>
    <col min="4139" max="4139" width="14.28515625" style="1" customWidth="1"/>
    <col min="4140" max="4140" width="7.5703125" style="1" customWidth="1"/>
    <col min="4141" max="4141" width="0" style="1" hidden="1" customWidth="1"/>
    <col min="4142" max="4143" width="14.28515625" style="1" customWidth="1"/>
    <col min="4144" max="4144" width="20.85546875" style="1" customWidth="1"/>
    <col min="4145" max="4145" width="14.42578125" style="1" customWidth="1"/>
    <col min="4146" max="4146" width="15" style="1" customWidth="1"/>
    <col min="4147" max="4147" width="2.7109375" style="1" customWidth="1"/>
    <col min="4148" max="4148" width="11.7109375" style="1" customWidth="1"/>
    <col min="4149" max="4149" width="11.5703125" style="1" customWidth="1"/>
    <col min="4150" max="4150" width="2.28515625" style="1" customWidth="1"/>
    <col min="4151" max="4151" width="41" style="1" customWidth="1"/>
    <col min="4152" max="4152" width="14.28515625" style="1" customWidth="1"/>
    <col min="4153" max="4154" width="11.5703125" style="1" customWidth="1"/>
    <col min="4155" max="4155" width="21.85546875" style="1" customWidth="1"/>
    <col min="4156" max="4347" width="11.5703125" style="1"/>
    <col min="4348" max="4348" width="21.85546875" style="1" customWidth="1"/>
    <col min="4349" max="4349" width="13.85546875" style="1" customWidth="1"/>
    <col min="4350" max="4350" width="38.7109375" style="1" customWidth="1"/>
    <col min="4351" max="4351" width="3" style="1" bestFit="1" customWidth="1"/>
    <col min="4352" max="4352" width="32.28515625" style="1" customWidth="1"/>
    <col min="4353" max="4353" width="46.28515625" style="1" customWidth="1"/>
    <col min="4354" max="4354" width="19" style="1" customWidth="1"/>
    <col min="4355" max="4355" width="0" style="1" hidden="1" customWidth="1"/>
    <col min="4356" max="4356" width="17.7109375" style="1" customWidth="1"/>
    <col min="4357" max="4357" width="0" style="1" hidden="1" customWidth="1"/>
    <col min="4358" max="4358" width="22.28515625" style="1" customWidth="1"/>
    <col min="4359" max="4359" width="5.28515625" style="1" customWidth="1"/>
    <col min="4360" max="4360" width="36.28515625" style="1" customWidth="1"/>
    <col min="4361" max="4361" width="5.7109375" style="1" customWidth="1"/>
    <col min="4362" max="4362" width="0" style="1" hidden="1" customWidth="1"/>
    <col min="4363" max="4363" width="20.7109375" style="1" customWidth="1"/>
    <col min="4364" max="4364" width="4.85546875" style="1" customWidth="1"/>
    <col min="4365" max="4365" width="0" style="1" hidden="1" customWidth="1"/>
    <col min="4366" max="4366" width="24.7109375" style="1" customWidth="1"/>
    <col min="4367" max="4367" width="12.28515625" style="1" customWidth="1"/>
    <col min="4368" max="4368" width="0" style="1" hidden="1" customWidth="1"/>
    <col min="4369" max="4369" width="3.42578125" style="1" customWidth="1"/>
    <col min="4370" max="4370" width="0" style="1" hidden="1" customWidth="1"/>
    <col min="4371" max="4371" width="17.7109375" style="1" customWidth="1"/>
    <col min="4372" max="4372" width="3.42578125" style="1" customWidth="1"/>
    <col min="4373" max="4373" width="0" style="1" hidden="1" customWidth="1"/>
    <col min="4374" max="4374" width="23.7109375" style="1" customWidth="1"/>
    <col min="4375" max="4375" width="10" style="1" customWidth="1"/>
    <col min="4376" max="4376" width="0" style="1" hidden="1" customWidth="1"/>
    <col min="4377" max="4378" width="14.7109375" style="1" customWidth="1"/>
    <col min="4379" max="4379" width="12.85546875" style="1" customWidth="1"/>
    <col min="4380" max="4380" width="3.28515625" style="1" customWidth="1"/>
    <col min="4381" max="4381" width="30.28515625" style="1" customWidth="1"/>
    <col min="4382" max="4382" width="5" style="1" customWidth="1"/>
    <col min="4383" max="4383" width="0" style="1" hidden="1" customWidth="1"/>
    <col min="4384" max="4384" width="14.28515625" style="1" customWidth="1"/>
    <col min="4385" max="4385" width="5.7109375" style="1" customWidth="1"/>
    <col min="4386" max="4386" width="0" style="1" hidden="1" customWidth="1"/>
    <col min="4387" max="4387" width="17.28515625" style="1" customWidth="1"/>
    <col min="4388" max="4388" width="12.7109375" style="1" customWidth="1"/>
    <col min="4389" max="4389" width="0" style="1" hidden="1" customWidth="1"/>
    <col min="4390" max="4390" width="5.28515625" style="1" customWidth="1"/>
    <col min="4391" max="4391" width="0" style="1" hidden="1" customWidth="1"/>
    <col min="4392" max="4392" width="17" style="1" customWidth="1"/>
    <col min="4393" max="4393" width="6.28515625" style="1" customWidth="1"/>
    <col min="4394" max="4394" width="0" style="1" hidden="1" customWidth="1"/>
    <col min="4395" max="4395" width="14.28515625" style="1" customWidth="1"/>
    <col min="4396" max="4396" width="7.5703125" style="1" customWidth="1"/>
    <col min="4397" max="4397" width="0" style="1" hidden="1" customWidth="1"/>
    <col min="4398" max="4399" width="14.28515625" style="1" customWidth="1"/>
    <col min="4400" max="4400" width="20.85546875" style="1" customWidth="1"/>
    <col min="4401" max="4401" width="14.42578125" style="1" customWidth="1"/>
    <col min="4402" max="4402" width="15" style="1" customWidth="1"/>
    <col min="4403" max="4403" width="2.7109375" style="1" customWidth="1"/>
    <col min="4404" max="4404" width="11.7109375" style="1" customWidth="1"/>
    <col min="4405" max="4405" width="11.5703125" style="1" customWidth="1"/>
    <col min="4406" max="4406" width="2.28515625" style="1" customWidth="1"/>
    <col min="4407" max="4407" width="41" style="1" customWidth="1"/>
    <col min="4408" max="4408" width="14.28515625" style="1" customWidth="1"/>
    <col min="4409" max="4410" width="11.5703125" style="1" customWidth="1"/>
    <col min="4411" max="4411" width="21.85546875" style="1" customWidth="1"/>
    <col min="4412" max="4603" width="11.5703125" style="1"/>
    <col min="4604" max="4604" width="21.85546875" style="1" customWidth="1"/>
    <col min="4605" max="4605" width="13.85546875" style="1" customWidth="1"/>
    <col min="4606" max="4606" width="38.7109375" style="1" customWidth="1"/>
    <col min="4607" max="4607" width="3" style="1" bestFit="1" customWidth="1"/>
    <col min="4608" max="4608" width="32.28515625" style="1" customWidth="1"/>
    <col min="4609" max="4609" width="46.28515625" style="1" customWidth="1"/>
    <col min="4610" max="4610" width="19" style="1" customWidth="1"/>
    <col min="4611" max="4611" width="0" style="1" hidden="1" customWidth="1"/>
    <col min="4612" max="4612" width="17.7109375" style="1" customWidth="1"/>
    <col min="4613" max="4613" width="0" style="1" hidden="1" customWidth="1"/>
    <col min="4614" max="4614" width="22.28515625" style="1" customWidth="1"/>
    <col min="4615" max="4615" width="5.28515625" style="1" customWidth="1"/>
    <col min="4616" max="4616" width="36.28515625" style="1" customWidth="1"/>
    <col min="4617" max="4617" width="5.7109375" style="1" customWidth="1"/>
    <col min="4618" max="4618" width="0" style="1" hidden="1" customWidth="1"/>
    <col min="4619" max="4619" width="20.7109375" style="1" customWidth="1"/>
    <col min="4620" max="4620" width="4.85546875" style="1" customWidth="1"/>
    <col min="4621" max="4621" width="0" style="1" hidden="1" customWidth="1"/>
    <col min="4622" max="4622" width="24.7109375" style="1" customWidth="1"/>
    <col min="4623" max="4623" width="12.28515625" style="1" customWidth="1"/>
    <col min="4624" max="4624" width="0" style="1" hidden="1" customWidth="1"/>
    <col min="4625" max="4625" width="3.42578125" style="1" customWidth="1"/>
    <col min="4626" max="4626" width="0" style="1" hidden="1" customWidth="1"/>
    <col min="4627" max="4627" width="17.7109375" style="1" customWidth="1"/>
    <col min="4628" max="4628" width="3.42578125" style="1" customWidth="1"/>
    <col min="4629" max="4629" width="0" style="1" hidden="1" customWidth="1"/>
    <col min="4630" max="4630" width="23.7109375" style="1" customWidth="1"/>
    <col min="4631" max="4631" width="10" style="1" customWidth="1"/>
    <col min="4632" max="4632" width="0" style="1" hidden="1" customWidth="1"/>
    <col min="4633" max="4634" width="14.7109375" style="1" customWidth="1"/>
    <col min="4635" max="4635" width="12.85546875" style="1" customWidth="1"/>
    <col min="4636" max="4636" width="3.28515625" style="1" customWidth="1"/>
    <col min="4637" max="4637" width="30.28515625" style="1" customWidth="1"/>
    <col min="4638" max="4638" width="5" style="1" customWidth="1"/>
    <col min="4639" max="4639" width="0" style="1" hidden="1" customWidth="1"/>
    <col min="4640" max="4640" width="14.28515625" style="1" customWidth="1"/>
    <col min="4641" max="4641" width="5.7109375" style="1" customWidth="1"/>
    <col min="4642" max="4642" width="0" style="1" hidden="1" customWidth="1"/>
    <col min="4643" max="4643" width="17.28515625" style="1" customWidth="1"/>
    <col min="4644" max="4644" width="12.7109375" style="1" customWidth="1"/>
    <col min="4645" max="4645" width="0" style="1" hidden="1" customWidth="1"/>
    <col min="4646" max="4646" width="5.28515625" style="1" customWidth="1"/>
    <col min="4647" max="4647" width="0" style="1" hidden="1" customWidth="1"/>
    <col min="4648" max="4648" width="17" style="1" customWidth="1"/>
    <col min="4649" max="4649" width="6.28515625" style="1" customWidth="1"/>
    <col min="4650" max="4650" width="0" style="1" hidden="1" customWidth="1"/>
    <col min="4651" max="4651" width="14.28515625" style="1" customWidth="1"/>
    <col min="4652" max="4652" width="7.5703125" style="1" customWidth="1"/>
    <col min="4653" max="4653" width="0" style="1" hidden="1" customWidth="1"/>
    <col min="4654" max="4655" width="14.28515625" style="1" customWidth="1"/>
    <col min="4656" max="4656" width="20.85546875" style="1" customWidth="1"/>
    <col min="4657" max="4657" width="14.42578125" style="1" customWidth="1"/>
    <col min="4658" max="4658" width="15" style="1" customWidth="1"/>
    <col min="4659" max="4659" width="2.7109375" style="1" customWidth="1"/>
    <col min="4660" max="4660" width="11.7109375" style="1" customWidth="1"/>
    <col min="4661" max="4661" width="11.5703125" style="1" customWidth="1"/>
    <col min="4662" max="4662" width="2.28515625" style="1" customWidth="1"/>
    <col min="4663" max="4663" width="41" style="1" customWidth="1"/>
    <col min="4664" max="4664" width="14.28515625" style="1" customWidth="1"/>
    <col min="4665" max="4666" width="11.5703125" style="1" customWidth="1"/>
    <col min="4667" max="4667" width="21.85546875" style="1" customWidth="1"/>
    <col min="4668" max="4859" width="11.5703125" style="1"/>
    <col min="4860" max="4860" width="21.85546875" style="1" customWidth="1"/>
    <col min="4861" max="4861" width="13.85546875" style="1" customWidth="1"/>
    <col min="4862" max="4862" width="38.7109375" style="1" customWidth="1"/>
    <col min="4863" max="4863" width="3" style="1" bestFit="1" customWidth="1"/>
    <col min="4864" max="4864" width="32.28515625" style="1" customWidth="1"/>
    <col min="4865" max="4865" width="46.28515625" style="1" customWidth="1"/>
    <col min="4866" max="4866" width="19" style="1" customWidth="1"/>
    <col min="4867" max="4867" width="0" style="1" hidden="1" customWidth="1"/>
    <col min="4868" max="4868" width="17.7109375" style="1" customWidth="1"/>
    <col min="4869" max="4869" width="0" style="1" hidden="1" customWidth="1"/>
    <col min="4870" max="4870" width="22.28515625" style="1" customWidth="1"/>
    <col min="4871" max="4871" width="5.28515625" style="1" customWidth="1"/>
    <col min="4872" max="4872" width="36.28515625" style="1" customWidth="1"/>
    <col min="4873" max="4873" width="5.7109375" style="1" customWidth="1"/>
    <col min="4874" max="4874" width="0" style="1" hidden="1" customWidth="1"/>
    <col min="4875" max="4875" width="20.7109375" style="1" customWidth="1"/>
    <col min="4876" max="4876" width="4.85546875" style="1" customWidth="1"/>
    <col min="4877" max="4877" width="0" style="1" hidden="1" customWidth="1"/>
    <col min="4878" max="4878" width="24.7109375" style="1" customWidth="1"/>
    <col min="4879" max="4879" width="12.28515625" style="1" customWidth="1"/>
    <col min="4880" max="4880" width="0" style="1" hidden="1" customWidth="1"/>
    <col min="4881" max="4881" width="3.42578125" style="1" customWidth="1"/>
    <col min="4882" max="4882" width="0" style="1" hidden="1" customWidth="1"/>
    <col min="4883" max="4883" width="17.7109375" style="1" customWidth="1"/>
    <col min="4884" max="4884" width="3.42578125" style="1" customWidth="1"/>
    <col min="4885" max="4885" width="0" style="1" hidden="1" customWidth="1"/>
    <col min="4886" max="4886" width="23.7109375" style="1" customWidth="1"/>
    <col min="4887" max="4887" width="10" style="1" customWidth="1"/>
    <col min="4888" max="4888" width="0" style="1" hidden="1" customWidth="1"/>
    <col min="4889" max="4890" width="14.7109375" style="1" customWidth="1"/>
    <col min="4891" max="4891" width="12.85546875" style="1" customWidth="1"/>
    <col min="4892" max="4892" width="3.28515625" style="1" customWidth="1"/>
    <col min="4893" max="4893" width="30.28515625" style="1" customWidth="1"/>
    <col min="4894" max="4894" width="5" style="1" customWidth="1"/>
    <col min="4895" max="4895" width="0" style="1" hidden="1" customWidth="1"/>
    <col min="4896" max="4896" width="14.28515625" style="1" customWidth="1"/>
    <col min="4897" max="4897" width="5.7109375" style="1" customWidth="1"/>
    <col min="4898" max="4898" width="0" style="1" hidden="1" customWidth="1"/>
    <col min="4899" max="4899" width="17.28515625" style="1" customWidth="1"/>
    <col min="4900" max="4900" width="12.7109375" style="1" customWidth="1"/>
    <col min="4901" max="4901" width="0" style="1" hidden="1" customWidth="1"/>
    <col min="4902" max="4902" width="5.28515625" style="1" customWidth="1"/>
    <col min="4903" max="4903" width="0" style="1" hidden="1" customWidth="1"/>
    <col min="4904" max="4904" width="17" style="1" customWidth="1"/>
    <col min="4905" max="4905" width="6.28515625" style="1" customWidth="1"/>
    <col min="4906" max="4906" width="0" style="1" hidden="1" customWidth="1"/>
    <col min="4907" max="4907" width="14.28515625" style="1" customWidth="1"/>
    <col min="4908" max="4908" width="7.5703125" style="1" customWidth="1"/>
    <col min="4909" max="4909" width="0" style="1" hidden="1" customWidth="1"/>
    <col min="4910" max="4911" width="14.28515625" style="1" customWidth="1"/>
    <col min="4912" max="4912" width="20.85546875" style="1" customWidth="1"/>
    <col min="4913" max="4913" width="14.42578125" style="1" customWidth="1"/>
    <col min="4914" max="4914" width="15" style="1" customWidth="1"/>
    <col min="4915" max="4915" width="2.7109375" style="1" customWidth="1"/>
    <col min="4916" max="4916" width="11.7109375" style="1" customWidth="1"/>
    <col min="4917" max="4917" width="11.5703125" style="1" customWidth="1"/>
    <col min="4918" max="4918" width="2.28515625" style="1" customWidth="1"/>
    <col min="4919" max="4919" width="41" style="1" customWidth="1"/>
    <col min="4920" max="4920" width="14.28515625" style="1" customWidth="1"/>
    <col min="4921" max="4922" width="11.5703125" style="1" customWidth="1"/>
    <col min="4923" max="4923" width="21.85546875" style="1" customWidth="1"/>
    <col min="4924" max="5115" width="11.5703125" style="1"/>
    <col min="5116" max="5116" width="21.85546875" style="1" customWidth="1"/>
    <col min="5117" max="5117" width="13.85546875" style="1" customWidth="1"/>
    <col min="5118" max="5118" width="38.7109375" style="1" customWidth="1"/>
    <col min="5119" max="5119" width="3" style="1" bestFit="1" customWidth="1"/>
    <col min="5120" max="5120" width="32.28515625" style="1" customWidth="1"/>
    <col min="5121" max="5121" width="46.28515625" style="1" customWidth="1"/>
    <col min="5122" max="5122" width="19" style="1" customWidth="1"/>
    <col min="5123" max="5123" width="0" style="1" hidden="1" customWidth="1"/>
    <col min="5124" max="5124" width="17.7109375" style="1" customWidth="1"/>
    <col min="5125" max="5125" width="0" style="1" hidden="1" customWidth="1"/>
    <col min="5126" max="5126" width="22.28515625" style="1" customWidth="1"/>
    <col min="5127" max="5127" width="5.28515625" style="1" customWidth="1"/>
    <col min="5128" max="5128" width="36.28515625" style="1" customWidth="1"/>
    <col min="5129" max="5129" width="5.7109375" style="1" customWidth="1"/>
    <col min="5130" max="5130" width="0" style="1" hidden="1" customWidth="1"/>
    <col min="5131" max="5131" width="20.7109375" style="1" customWidth="1"/>
    <col min="5132" max="5132" width="4.85546875" style="1" customWidth="1"/>
    <col min="5133" max="5133" width="0" style="1" hidden="1" customWidth="1"/>
    <col min="5134" max="5134" width="24.7109375" style="1" customWidth="1"/>
    <col min="5135" max="5135" width="12.28515625" style="1" customWidth="1"/>
    <col min="5136" max="5136" width="0" style="1" hidden="1" customWidth="1"/>
    <col min="5137" max="5137" width="3.42578125" style="1" customWidth="1"/>
    <col min="5138" max="5138" width="0" style="1" hidden="1" customWidth="1"/>
    <col min="5139" max="5139" width="17.7109375" style="1" customWidth="1"/>
    <col min="5140" max="5140" width="3.42578125" style="1" customWidth="1"/>
    <col min="5141" max="5141" width="0" style="1" hidden="1" customWidth="1"/>
    <col min="5142" max="5142" width="23.7109375" style="1" customWidth="1"/>
    <col min="5143" max="5143" width="10" style="1" customWidth="1"/>
    <col min="5144" max="5144" width="0" style="1" hidden="1" customWidth="1"/>
    <col min="5145" max="5146" width="14.7109375" style="1" customWidth="1"/>
    <col min="5147" max="5147" width="12.85546875" style="1" customWidth="1"/>
    <col min="5148" max="5148" width="3.28515625" style="1" customWidth="1"/>
    <col min="5149" max="5149" width="30.28515625" style="1" customWidth="1"/>
    <col min="5150" max="5150" width="5" style="1" customWidth="1"/>
    <col min="5151" max="5151" width="0" style="1" hidden="1" customWidth="1"/>
    <col min="5152" max="5152" width="14.28515625" style="1" customWidth="1"/>
    <col min="5153" max="5153" width="5.7109375" style="1" customWidth="1"/>
    <col min="5154" max="5154" width="0" style="1" hidden="1" customWidth="1"/>
    <col min="5155" max="5155" width="17.28515625" style="1" customWidth="1"/>
    <col min="5156" max="5156" width="12.7109375" style="1" customWidth="1"/>
    <col min="5157" max="5157" width="0" style="1" hidden="1" customWidth="1"/>
    <col min="5158" max="5158" width="5.28515625" style="1" customWidth="1"/>
    <col min="5159" max="5159" width="0" style="1" hidden="1" customWidth="1"/>
    <col min="5160" max="5160" width="17" style="1" customWidth="1"/>
    <col min="5161" max="5161" width="6.28515625" style="1" customWidth="1"/>
    <col min="5162" max="5162" width="0" style="1" hidden="1" customWidth="1"/>
    <col min="5163" max="5163" width="14.28515625" style="1" customWidth="1"/>
    <col min="5164" max="5164" width="7.5703125" style="1" customWidth="1"/>
    <col min="5165" max="5165" width="0" style="1" hidden="1" customWidth="1"/>
    <col min="5166" max="5167" width="14.28515625" style="1" customWidth="1"/>
    <col min="5168" max="5168" width="20.85546875" style="1" customWidth="1"/>
    <col min="5169" max="5169" width="14.42578125" style="1" customWidth="1"/>
    <col min="5170" max="5170" width="15" style="1" customWidth="1"/>
    <col min="5171" max="5171" width="2.7109375" style="1" customWidth="1"/>
    <col min="5172" max="5172" width="11.7109375" style="1" customWidth="1"/>
    <col min="5173" max="5173" width="11.5703125" style="1" customWidth="1"/>
    <col min="5174" max="5174" width="2.28515625" style="1" customWidth="1"/>
    <col min="5175" max="5175" width="41" style="1" customWidth="1"/>
    <col min="5176" max="5176" width="14.28515625" style="1" customWidth="1"/>
    <col min="5177" max="5178" width="11.5703125" style="1" customWidth="1"/>
    <col min="5179" max="5179" width="21.85546875" style="1" customWidth="1"/>
    <col min="5180" max="5371" width="11.5703125" style="1"/>
    <col min="5372" max="5372" width="21.85546875" style="1" customWidth="1"/>
    <col min="5373" max="5373" width="13.85546875" style="1" customWidth="1"/>
    <col min="5374" max="5374" width="38.7109375" style="1" customWidth="1"/>
    <col min="5375" max="5375" width="3" style="1" bestFit="1" customWidth="1"/>
    <col min="5376" max="5376" width="32.28515625" style="1" customWidth="1"/>
    <col min="5377" max="5377" width="46.28515625" style="1" customWidth="1"/>
    <col min="5378" max="5378" width="19" style="1" customWidth="1"/>
    <col min="5379" max="5379" width="0" style="1" hidden="1" customWidth="1"/>
    <col min="5380" max="5380" width="17.7109375" style="1" customWidth="1"/>
    <col min="5381" max="5381" width="0" style="1" hidden="1" customWidth="1"/>
    <col min="5382" max="5382" width="22.28515625" style="1" customWidth="1"/>
    <col min="5383" max="5383" width="5.28515625" style="1" customWidth="1"/>
    <col min="5384" max="5384" width="36.28515625" style="1" customWidth="1"/>
    <col min="5385" max="5385" width="5.7109375" style="1" customWidth="1"/>
    <col min="5386" max="5386" width="0" style="1" hidden="1" customWidth="1"/>
    <col min="5387" max="5387" width="20.7109375" style="1" customWidth="1"/>
    <col min="5388" max="5388" width="4.85546875" style="1" customWidth="1"/>
    <col min="5389" max="5389" width="0" style="1" hidden="1" customWidth="1"/>
    <col min="5390" max="5390" width="24.7109375" style="1" customWidth="1"/>
    <col min="5391" max="5391" width="12.28515625" style="1" customWidth="1"/>
    <col min="5392" max="5392" width="0" style="1" hidden="1" customWidth="1"/>
    <col min="5393" max="5393" width="3.42578125" style="1" customWidth="1"/>
    <col min="5394" max="5394" width="0" style="1" hidden="1" customWidth="1"/>
    <col min="5395" max="5395" width="17.7109375" style="1" customWidth="1"/>
    <col min="5396" max="5396" width="3.42578125" style="1" customWidth="1"/>
    <col min="5397" max="5397" width="0" style="1" hidden="1" customWidth="1"/>
    <col min="5398" max="5398" width="23.7109375" style="1" customWidth="1"/>
    <col min="5399" max="5399" width="10" style="1" customWidth="1"/>
    <col min="5400" max="5400" width="0" style="1" hidden="1" customWidth="1"/>
    <col min="5401" max="5402" width="14.7109375" style="1" customWidth="1"/>
    <col min="5403" max="5403" width="12.85546875" style="1" customWidth="1"/>
    <col min="5404" max="5404" width="3.28515625" style="1" customWidth="1"/>
    <col min="5405" max="5405" width="30.28515625" style="1" customWidth="1"/>
    <col min="5406" max="5406" width="5" style="1" customWidth="1"/>
    <col min="5407" max="5407" width="0" style="1" hidden="1" customWidth="1"/>
    <col min="5408" max="5408" width="14.28515625" style="1" customWidth="1"/>
    <col min="5409" max="5409" width="5.7109375" style="1" customWidth="1"/>
    <col min="5410" max="5410" width="0" style="1" hidden="1" customWidth="1"/>
    <col min="5411" max="5411" width="17.28515625" style="1" customWidth="1"/>
    <col min="5412" max="5412" width="12.7109375" style="1" customWidth="1"/>
    <col min="5413" max="5413" width="0" style="1" hidden="1" customWidth="1"/>
    <col min="5414" max="5414" width="5.28515625" style="1" customWidth="1"/>
    <col min="5415" max="5415" width="0" style="1" hidden="1" customWidth="1"/>
    <col min="5416" max="5416" width="17" style="1" customWidth="1"/>
    <col min="5417" max="5417" width="6.28515625" style="1" customWidth="1"/>
    <col min="5418" max="5418" width="0" style="1" hidden="1" customWidth="1"/>
    <col min="5419" max="5419" width="14.28515625" style="1" customWidth="1"/>
    <col min="5420" max="5420" width="7.5703125" style="1" customWidth="1"/>
    <col min="5421" max="5421" width="0" style="1" hidden="1" customWidth="1"/>
    <col min="5422" max="5423" width="14.28515625" style="1" customWidth="1"/>
    <col min="5424" max="5424" width="20.85546875" style="1" customWidth="1"/>
    <col min="5425" max="5425" width="14.42578125" style="1" customWidth="1"/>
    <col min="5426" max="5426" width="15" style="1" customWidth="1"/>
    <col min="5427" max="5427" width="2.7109375" style="1" customWidth="1"/>
    <col min="5428" max="5428" width="11.7109375" style="1" customWidth="1"/>
    <col min="5429" max="5429" width="11.5703125" style="1" customWidth="1"/>
    <col min="5430" max="5430" width="2.28515625" style="1" customWidth="1"/>
    <col min="5431" max="5431" width="41" style="1" customWidth="1"/>
    <col min="5432" max="5432" width="14.28515625" style="1" customWidth="1"/>
    <col min="5433" max="5434" width="11.5703125" style="1" customWidth="1"/>
    <col min="5435" max="5435" width="21.85546875" style="1" customWidth="1"/>
    <col min="5436" max="5627" width="11.5703125" style="1"/>
    <col min="5628" max="5628" width="21.85546875" style="1" customWidth="1"/>
    <col min="5629" max="5629" width="13.85546875" style="1" customWidth="1"/>
    <col min="5630" max="5630" width="38.7109375" style="1" customWidth="1"/>
    <col min="5631" max="5631" width="3" style="1" bestFit="1" customWidth="1"/>
    <col min="5632" max="5632" width="32.28515625" style="1" customWidth="1"/>
    <col min="5633" max="5633" width="46.28515625" style="1" customWidth="1"/>
    <col min="5634" max="5634" width="19" style="1" customWidth="1"/>
    <col min="5635" max="5635" width="0" style="1" hidden="1" customWidth="1"/>
    <col min="5636" max="5636" width="17.7109375" style="1" customWidth="1"/>
    <col min="5637" max="5637" width="0" style="1" hidden="1" customWidth="1"/>
    <col min="5638" max="5638" width="22.28515625" style="1" customWidth="1"/>
    <col min="5639" max="5639" width="5.28515625" style="1" customWidth="1"/>
    <col min="5640" max="5640" width="36.28515625" style="1" customWidth="1"/>
    <col min="5641" max="5641" width="5.7109375" style="1" customWidth="1"/>
    <col min="5642" max="5642" width="0" style="1" hidden="1" customWidth="1"/>
    <col min="5643" max="5643" width="20.7109375" style="1" customWidth="1"/>
    <col min="5644" max="5644" width="4.85546875" style="1" customWidth="1"/>
    <col min="5645" max="5645" width="0" style="1" hidden="1" customWidth="1"/>
    <col min="5646" max="5646" width="24.7109375" style="1" customWidth="1"/>
    <col min="5647" max="5647" width="12.28515625" style="1" customWidth="1"/>
    <col min="5648" max="5648" width="0" style="1" hidden="1" customWidth="1"/>
    <col min="5649" max="5649" width="3.42578125" style="1" customWidth="1"/>
    <col min="5650" max="5650" width="0" style="1" hidden="1" customWidth="1"/>
    <col min="5651" max="5651" width="17.7109375" style="1" customWidth="1"/>
    <col min="5652" max="5652" width="3.42578125" style="1" customWidth="1"/>
    <col min="5653" max="5653" width="0" style="1" hidden="1" customWidth="1"/>
    <col min="5654" max="5654" width="23.7109375" style="1" customWidth="1"/>
    <col min="5655" max="5655" width="10" style="1" customWidth="1"/>
    <col min="5656" max="5656" width="0" style="1" hidden="1" customWidth="1"/>
    <col min="5657" max="5658" width="14.7109375" style="1" customWidth="1"/>
    <col min="5659" max="5659" width="12.85546875" style="1" customWidth="1"/>
    <col min="5660" max="5660" width="3.28515625" style="1" customWidth="1"/>
    <col min="5661" max="5661" width="30.28515625" style="1" customWidth="1"/>
    <col min="5662" max="5662" width="5" style="1" customWidth="1"/>
    <col min="5663" max="5663" width="0" style="1" hidden="1" customWidth="1"/>
    <col min="5664" max="5664" width="14.28515625" style="1" customWidth="1"/>
    <col min="5665" max="5665" width="5.7109375" style="1" customWidth="1"/>
    <col min="5666" max="5666" width="0" style="1" hidden="1" customWidth="1"/>
    <col min="5667" max="5667" width="17.28515625" style="1" customWidth="1"/>
    <col min="5668" max="5668" width="12.7109375" style="1" customWidth="1"/>
    <col min="5669" max="5669" width="0" style="1" hidden="1" customWidth="1"/>
    <col min="5670" max="5670" width="5.28515625" style="1" customWidth="1"/>
    <col min="5671" max="5671" width="0" style="1" hidden="1" customWidth="1"/>
    <col min="5672" max="5672" width="17" style="1" customWidth="1"/>
    <col min="5673" max="5673" width="6.28515625" style="1" customWidth="1"/>
    <col min="5674" max="5674" width="0" style="1" hidden="1" customWidth="1"/>
    <col min="5675" max="5675" width="14.28515625" style="1" customWidth="1"/>
    <col min="5676" max="5676" width="7.5703125" style="1" customWidth="1"/>
    <col min="5677" max="5677" width="0" style="1" hidden="1" customWidth="1"/>
    <col min="5678" max="5679" width="14.28515625" style="1" customWidth="1"/>
    <col min="5680" max="5680" width="20.85546875" style="1" customWidth="1"/>
    <col min="5681" max="5681" width="14.42578125" style="1" customWidth="1"/>
    <col min="5682" max="5682" width="15" style="1" customWidth="1"/>
    <col min="5683" max="5683" width="2.7109375" style="1" customWidth="1"/>
    <col min="5684" max="5684" width="11.7109375" style="1" customWidth="1"/>
    <col min="5685" max="5685" width="11.5703125" style="1" customWidth="1"/>
    <col min="5686" max="5686" width="2.28515625" style="1" customWidth="1"/>
    <col min="5687" max="5687" width="41" style="1" customWidth="1"/>
    <col min="5688" max="5688" width="14.28515625" style="1" customWidth="1"/>
    <col min="5689" max="5690" width="11.5703125" style="1" customWidth="1"/>
    <col min="5691" max="5691" width="21.85546875" style="1" customWidth="1"/>
    <col min="5692" max="5883" width="11.5703125" style="1"/>
    <col min="5884" max="5884" width="21.85546875" style="1" customWidth="1"/>
    <col min="5885" max="5885" width="13.85546875" style="1" customWidth="1"/>
    <col min="5886" max="5886" width="38.7109375" style="1" customWidth="1"/>
    <col min="5887" max="5887" width="3" style="1" bestFit="1" customWidth="1"/>
    <col min="5888" max="5888" width="32.28515625" style="1" customWidth="1"/>
    <col min="5889" max="5889" width="46.28515625" style="1" customWidth="1"/>
    <col min="5890" max="5890" width="19" style="1" customWidth="1"/>
    <col min="5891" max="5891" width="0" style="1" hidden="1" customWidth="1"/>
    <col min="5892" max="5892" width="17.7109375" style="1" customWidth="1"/>
    <col min="5893" max="5893" width="0" style="1" hidden="1" customWidth="1"/>
    <col min="5894" max="5894" width="22.28515625" style="1" customWidth="1"/>
    <col min="5895" max="5895" width="5.28515625" style="1" customWidth="1"/>
    <col min="5896" max="5896" width="36.28515625" style="1" customWidth="1"/>
    <col min="5897" max="5897" width="5.7109375" style="1" customWidth="1"/>
    <col min="5898" max="5898" width="0" style="1" hidden="1" customWidth="1"/>
    <col min="5899" max="5899" width="20.7109375" style="1" customWidth="1"/>
    <col min="5900" max="5900" width="4.85546875" style="1" customWidth="1"/>
    <col min="5901" max="5901" width="0" style="1" hidden="1" customWidth="1"/>
    <col min="5902" max="5902" width="24.7109375" style="1" customWidth="1"/>
    <col min="5903" max="5903" width="12.28515625" style="1" customWidth="1"/>
    <col min="5904" max="5904" width="0" style="1" hidden="1" customWidth="1"/>
    <col min="5905" max="5905" width="3.42578125" style="1" customWidth="1"/>
    <col min="5906" max="5906" width="0" style="1" hidden="1" customWidth="1"/>
    <col min="5907" max="5907" width="17.7109375" style="1" customWidth="1"/>
    <col min="5908" max="5908" width="3.42578125" style="1" customWidth="1"/>
    <col min="5909" max="5909" width="0" style="1" hidden="1" customWidth="1"/>
    <col min="5910" max="5910" width="23.7109375" style="1" customWidth="1"/>
    <col min="5911" max="5911" width="10" style="1" customWidth="1"/>
    <col min="5912" max="5912" width="0" style="1" hidden="1" customWidth="1"/>
    <col min="5913" max="5914" width="14.7109375" style="1" customWidth="1"/>
    <col min="5915" max="5915" width="12.85546875" style="1" customWidth="1"/>
    <col min="5916" max="5916" width="3.28515625" style="1" customWidth="1"/>
    <col min="5917" max="5917" width="30.28515625" style="1" customWidth="1"/>
    <col min="5918" max="5918" width="5" style="1" customWidth="1"/>
    <col min="5919" max="5919" width="0" style="1" hidden="1" customWidth="1"/>
    <col min="5920" max="5920" width="14.28515625" style="1" customWidth="1"/>
    <col min="5921" max="5921" width="5.7109375" style="1" customWidth="1"/>
    <col min="5922" max="5922" width="0" style="1" hidden="1" customWidth="1"/>
    <col min="5923" max="5923" width="17.28515625" style="1" customWidth="1"/>
    <col min="5924" max="5924" width="12.7109375" style="1" customWidth="1"/>
    <col min="5925" max="5925" width="0" style="1" hidden="1" customWidth="1"/>
    <col min="5926" max="5926" width="5.28515625" style="1" customWidth="1"/>
    <col min="5927" max="5927" width="0" style="1" hidden="1" customWidth="1"/>
    <col min="5928" max="5928" width="17" style="1" customWidth="1"/>
    <col min="5929" max="5929" width="6.28515625" style="1" customWidth="1"/>
    <col min="5930" max="5930" width="0" style="1" hidden="1" customWidth="1"/>
    <col min="5931" max="5931" width="14.28515625" style="1" customWidth="1"/>
    <col min="5932" max="5932" width="7.5703125" style="1" customWidth="1"/>
    <col min="5933" max="5933" width="0" style="1" hidden="1" customWidth="1"/>
    <col min="5934" max="5935" width="14.28515625" style="1" customWidth="1"/>
    <col min="5936" max="5936" width="20.85546875" style="1" customWidth="1"/>
    <col min="5937" max="5937" width="14.42578125" style="1" customWidth="1"/>
    <col min="5938" max="5938" width="15" style="1" customWidth="1"/>
    <col min="5939" max="5939" width="2.7109375" style="1" customWidth="1"/>
    <col min="5940" max="5940" width="11.7109375" style="1" customWidth="1"/>
    <col min="5941" max="5941" width="11.5703125" style="1" customWidth="1"/>
    <col min="5942" max="5942" width="2.28515625" style="1" customWidth="1"/>
    <col min="5943" max="5943" width="41" style="1" customWidth="1"/>
    <col min="5944" max="5944" width="14.28515625" style="1" customWidth="1"/>
    <col min="5945" max="5946" width="11.5703125" style="1" customWidth="1"/>
    <col min="5947" max="5947" width="21.85546875" style="1" customWidth="1"/>
    <col min="5948" max="6139" width="11.5703125" style="1"/>
    <col min="6140" max="6140" width="21.85546875" style="1" customWidth="1"/>
    <col min="6141" max="6141" width="13.85546875" style="1" customWidth="1"/>
    <col min="6142" max="6142" width="38.7109375" style="1" customWidth="1"/>
    <col min="6143" max="6143" width="3" style="1" bestFit="1" customWidth="1"/>
    <col min="6144" max="6144" width="32.28515625" style="1" customWidth="1"/>
    <col min="6145" max="6145" width="46.28515625" style="1" customWidth="1"/>
    <col min="6146" max="6146" width="19" style="1" customWidth="1"/>
    <col min="6147" max="6147" width="0" style="1" hidden="1" customWidth="1"/>
    <col min="6148" max="6148" width="17.7109375" style="1" customWidth="1"/>
    <col min="6149" max="6149" width="0" style="1" hidden="1" customWidth="1"/>
    <col min="6150" max="6150" width="22.28515625" style="1" customWidth="1"/>
    <col min="6151" max="6151" width="5.28515625" style="1" customWidth="1"/>
    <col min="6152" max="6152" width="36.28515625" style="1" customWidth="1"/>
    <col min="6153" max="6153" width="5.7109375" style="1" customWidth="1"/>
    <col min="6154" max="6154" width="0" style="1" hidden="1" customWidth="1"/>
    <col min="6155" max="6155" width="20.7109375" style="1" customWidth="1"/>
    <col min="6156" max="6156" width="4.85546875" style="1" customWidth="1"/>
    <col min="6157" max="6157" width="0" style="1" hidden="1" customWidth="1"/>
    <col min="6158" max="6158" width="24.7109375" style="1" customWidth="1"/>
    <col min="6159" max="6159" width="12.28515625" style="1" customWidth="1"/>
    <col min="6160" max="6160" width="0" style="1" hidden="1" customWidth="1"/>
    <col min="6161" max="6161" width="3.42578125" style="1" customWidth="1"/>
    <col min="6162" max="6162" width="0" style="1" hidden="1" customWidth="1"/>
    <col min="6163" max="6163" width="17.7109375" style="1" customWidth="1"/>
    <col min="6164" max="6164" width="3.42578125" style="1" customWidth="1"/>
    <col min="6165" max="6165" width="0" style="1" hidden="1" customWidth="1"/>
    <col min="6166" max="6166" width="23.7109375" style="1" customWidth="1"/>
    <col min="6167" max="6167" width="10" style="1" customWidth="1"/>
    <col min="6168" max="6168" width="0" style="1" hidden="1" customWidth="1"/>
    <col min="6169" max="6170" width="14.7109375" style="1" customWidth="1"/>
    <col min="6171" max="6171" width="12.85546875" style="1" customWidth="1"/>
    <col min="6172" max="6172" width="3.28515625" style="1" customWidth="1"/>
    <col min="6173" max="6173" width="30.28515625" style="1" customWidth="1"/>
    <col min="6174" max="6174" width="5" style="1" customWidth="1"/>
    <col min="6175" max="6175" width="0" style="1" hidden="1" customWidth="1"/>
    <col min="6176" max="6176" width="14.28515625" style="1" customWidth="1"/>
    <col min="6177" max="6177" width="5.7109375" style="1" customWidth="1"/>
    <col min="6178" max="6178" width="0" style="1" hidden="1" customWidth="1"/>
    <col min="6179" max="6179" width="17.28515625" style="1" customWidth="1"/>
    <col min="6180" max="6180" width="12.7109375" style="1" customWidth="1"/>
    <col min="6181" max="6181" width="0" style="1" hidden="1" customWidth="1"/>
    <col min="6182" max="6182" width="5.28515625" style="1" customWidth="1"/>
    <col min="6183" max="6183" width="0" style="1" hidden="1" customWidth="1"/>
    <col min="6184" max="6184" width="17" style="1" customWidth="1"/>
    <col min="6185" max="6185" width="6.28515625" style="1" customWidth="1"/>
    <col min="6186" max="6186" width="0" style="1" hidden="1" customWidth="1"/>
    <col min="6187" max="6187" width="14.28515625" style="1" customWidth="1"/>
    <col min="6188" max="6188" width="7.5703125" style="1" customWidth="1"/>
    <col min="6189" max="6189" width="0" style="1" hidden="1" customWidth="1"/>
    <col min="6190" max="6191" width="14.28515625" style="1" customWidth="1"/>
    <col min="6192" max="6192" width="20.85546875" style="1" customWidth="1"/>
    <col min="6193" max="6193" width="14.42578125" style="1" customWidth="1"/>
    <col min="6194" max="6194" width="15" style="1" customWidth="1"/>
    <col min="6195" max="6195" width="2.7109375" style="1" customWidth="1"/>
    <col min="6196" max="6196" width="11.7109375" style="1" customWidth="1"/>
    <col min="6197" max="6197" width="11.5703125" style="1" customWidth="1"/>
    <col min="6198" max="6198" width="2.28515625" style="1" customWidth="1"/>
    <col min="6199" max="6199" width="41" style="1" customWidth="1"/>
    <col min="6200" max="6200" width="14.28515625" style="1" customWidth="1"/>
    <col min="6201" max="6202" width="11.5703125" style="1" customWidth="1"/>
    <col min="6203" max="6203" width="21.85546875" style="1" customWidth="1"/>
    <col min="6204" max="6395" width="11.5703125" style="1"/>
    <col min="6396" max="6396" width="21.85546875" style="1" customWidth="1"/>
    <col min="6397" max="6397" width="13.85546875" style="1" customWidth="1"/>
    <col min="6398" max="6398" width="38.7109375" style="1" customWidth="1"/>
    <col min="6399" max="6399" width="3" style="1" bestFit="1" customWidth="1"/>
    <col min="6400" max="6400" width="32.28515625" style="1" customWidth="1"/>
    <col min="6401" max="6401" width="46.28515625" style="1" customWidth="1"/>
    <col min="6402" max="6402" width="19" style="1" customWidth="1"/>
    <col min="6403" max="6403" width="0" style="1" hidden="1" customWidth="1"/>
    <col min="6404" max="6404" width="17.7109375" style="1" customWidth="1"/>
    <col min="6405" max="6405" width="0" style="1" hidden="1" customWidth="1"/>
    <col min="6406" max="6406" width="22.28515625" style="1" customWidth="1"/>
    <col min="6407" max="6407" width="5.28515625" style="1" customWidth="1"/>
    <col min="6408" max="6408" width="36.28515625" style="1" customWidth="1"/>
    <col min="6409" max="6409" width="5.7109375" style="1" customWidth="1"/>
    <col min="6410" max="6410" width="0" style="1" hidden="1" customWidth="1"/>
    <col min="6411" max="6411" width="20.7109375" style="1" customWidth="1"/>
    <col min="6412" max="6412" width="4.85546875" style="1" customWidth="1"/>
    <col min="6413" max="6413" width="0" style="1" hidden="1" customWidth="1"/>
    <col min="6414" max="6414" width="24.7109375" style="1" customWidth="1"/>
    <col min="6415" max="6415" width="12.28515625" style="1" customWidth="1"/>
    <col min="6416" max="6416" width="0" style="1" hidden="1" customWidth="1"/>
    <col min="6417" max="6417" width="3.42578125" style="1" customWidth="1"/>
    <col min="6418" max="6418" width="0" style="1" hidden="1" customWidth="1"/>
    <col min="6419" max="6419" width="17.7109375" style="1" customWidth="1"/>
    <col min="6420" max="6420" width="3.42578125" style="1" customWidth="1"/>
    <col min="6421" max="6421" width="0" style="1" hidden="1" customWidth="1"/>
    <col min="6422" max="6422" width="23.7109375" style="1" customWidth="1"/>
    <col min="6423" max="6423" width="10" style="1" customWidth="1"/>
    <col min="6424" max="6424" width="0" style="1" hidden="1" customWidth="1"/>
    <col min="6425" max="6426" width="14.7109375" style="1" customWidth="1"/>
    <col min="6427" max="6427" width="12.85546875" style="1" customWidth="1"/>
    <col min="6428" max="6428" width="3.28515625" style="1" customWidth="1"/>
    <col min="6429" max="6429" width="30.28515625" style="1" customWidth="1"/>
    <col min="6430" max="6430" width="5" style="1" customWidth="1"/>
    <col min="6431" max="6431" width="0" style="1" hidden="1" customWidth="1"/>
    <col min="6432" max="6432" width="14.28515625" style="1" customWidth="1"/>
    <col min="6433" max="6433" width="5.7109375" style="1" customWidth="1"/>
    <col min="6434" max="6434" width="0" style="1" hidden="1" customWidth="1"/>
    <col min="6435" max="6435" width="17.28515625" style="1" customWidth="1"/>
    <col min="6436" max="6436" width="12.7109375" style="1" customWidth="1"/>
    <col min="6437" max="6437" width="0" style="1" hidden="1" customWidth="1"/>
    <col min="6438" max="6438" width="5.28515625" style="1" customWidth="1"/>
    <col min="6439" max="6439" width="0" style="1" hidden="1" customWidth="1"/>
    <col min="6440" max="6440" width="17" style="1" customWidth="1"/>
    <col min="6441" max="6441" width="6.28515625" style="1" customWidth="1"/>
    <col min="6442" max="6442" width="0" style="1" hidden="1" customWidth="1"/>
    <col min="6443" max="6443" width="14.28515625" style="1" customWidth="1"/>
    <col min="6444" max="6444" width="7.5703125" style="1" customWidth="1"/>
    <col min="6445" max="6445" width="0" style="1" hidden="1" customWidth="1"/>
    <col min="6446" max="6447" width="14.28515625" style="1" customWidth="1"/>
    <col min="6448" max="6448" width="20.85546875" style="1" customWidth="1"/>
    <col min="6449" max="6449" width="14.42578125" style="1" customWidth="1"/>
    <col min="6450" max="6450" width="15" style="1" customWidth="1"/>
    <col min="6451" max="6451" width="2.7109375" style="1" customWidth="1"/>
    <col min="6452" max="6452" width="11.7109375" style="1" customWidth="1"/>
    <col min="6453" max="6453" width="11.5703125" style="1" customWidth="1"/>
    <col min="6454" max="6454" width="2.28515625" style="1" customWidth="1"/>
    <col min="6455" max="6455" width="41" style="1" customWidth="1"/>
    <col min="6456" max="6456" width="14.28515625" style="1" customWidth="1"/>
    <col min="6457" max="6458" width="11.5703125" style="1" customWidth="1"/>
    <col min="6459" max="6459" width="21.85546875" style="1" customWidth="1"/>
    <col min="6460" max="6651" width="11.5703125" style="1"/>
    <col min="6652" max="6652" width="21.85546875" style="1" customWidth="1"/>
    <col min="6653" max="6653" width="13.85546875" style="1" customWidth="1"/>
    <col min="6654" max="6654" width="38.7109375" style="1" customWidth="1"/>
    <col min="6655" max="6655" width="3" style="1" bestFit="1" customWidth="1"/>
    <col min="6656" max="6656" width="32.28515625" style="1" customWidth="1"/>
    <col min="6657" max="6657" width="46.28515625" style="1" customWidth="1"/>
    <col min="6658" max="6658" width="19" style="1" customWidth="1"/>
    <col min="6659" max="6659" width="0" style="1" hidden="1" customWidth="1"/>
    <col min="6660" max="6660" width="17.7109375" style="1" customWidth="1"/>
    <col min="6661" max="6661" width="0" style="1" hidden="1" customWidth="1"/>
    <col min="6662" max="6662" width="22.28515625" style="1" customWidth="1"/>
    <col min="6663" max="6663" width="5.28515625" style="1" customWidth="1"/>
    <col min="6664" max="6664" width="36.28515625" style="1" customWidth="1"/>
    <col min="6665" max="6665" width="5.7109375" style="1" customWidth="1"/>
    <col min="6666" max="6666" width="0" style="1" hidden="1" customWidth="1"/>
    <col min="6667" max="6667" width="20.7109375" style="1" customWidth="1"/>
    <col min="6668" max="6668" width="4.85546875" style="1" customWidth="1"/>
    <col min="6669" max="6669" width="0" style="1" hidden="1" customWidth="1"/>
    <col min="6670" max="6670" width="24.7109375" style="1" customWidth="1"/>
    <col min="6671" max="6671" width="12.28515625" style="1" customWidth="1"/>
    <col min="6672" max="6672" width="0" style="1" hidden="1" customWidth="1"/>
    <col min="6673" max="6673" width="3.42578125" style="1" customWidth="1"/>
    <col min="6674" max="6674" width="0" style="1" hidden="1" customWidth="1"/>
    <col min="6675" max="6675" width="17.7109375" style="1" customWidth="1"/>
    <col min="6676" max="6676" width="3.42578125" style="1" customWidth="1"/>
    <col min="6677" max="6677" width="0" style="1" hidden="1" customWidth="1"/>
    <col min="6678" max="6678" width="23.7109375" style="1" customWidth="1"/>
    <col min="6679" max="6679" width="10" style="1" customWidth="1"/>
    <col min="6680" max="6680" width="0" style="1" hidden="1" customWidth="1"/>
    <col min="6681" max="6682" width="14.7109375" style="1" customWidth="1"/>
    <col min="6683" max="6683" width="12.85546875" style="1" customWidth="1"/>
    <col min="6684" max="6684" width="3.28515625" style="1" customWidth="1"/>
    <col min="6685" max="6685" width="30.28515625" style="1" customWidth="1"/>
    <col min="6686" max="6686" width="5" style="1" customWidth="1"/>
    <col min="6687" max="6687" width="0" style="1" hidden="1" customWidth="1"/>
    <col min="6688" max="6688" width="14.28515625" style="1" customWidth="1"/>
    <col min="6689" max="6689" width="5.7109375" style="1" customWidth="1"/>
    <col min="6690" max="6690" width="0" style="1" hidden="1" customWidth="1"/>
    <col min="6691" max="6691" width="17.28515625" style="1" customWidth="1"/>
    <col min="6692" max="6692" width="12.7109375" style="1" customWidth="1"/>
    <col min="6693" max="6693" width="0" style="1" hidden="1" customWidth="1"/>
    <col min="6694" max="6694" width="5.28515625" style="1" customWidth="1"/>
    <col min="6695" max="6695" width="0" style="1" hidden="1" customWidth="1"/>
    <col min="6696" max="6696" width="17" style="1" customWidth="1"/>
    <col min="6697" max="6697" width="6.28515625" style="1" customWidth="1"/>
    <col min="6698" max="6698" width="0" style="1" hidden="1" customWidth="1"/>
    <col min="6699" max="6699" width="14.28515625" style="1" customWidth="1"/>
    <col min="6700" max="6700" width="7.5703125" style="1" customWidth="1"/>
    <col min="6701" max="6701" width="0" style="1" hidden="1" customWidth="1"/>
    <col min="6702" max="6703" width="14.28515625" style="1" customWidth="1"/>
    <col min="6704" max="6704" width="20.85546875" style="1" customWidth="1"/>
    <col min="6705" max="6705" width="14.42578125" style="1" customWidth="1"/>
    <col min="6706" max="6706" width="15" style="1" customWidth="1"/>
    <col min="6707" max="6707" width="2.7109375" style="1" customWidth="1"/>
    <col min="6708" max="6708" width="11.7109375" style="1" customWidth="1"/>
    <col min="6709" max="6709" width="11.5703125" style="1" customWidth="1"/>
    <col min="6710" max="6710" width="2.28515625" style="1" customWidth="1"/>
    <col min="6711" max="6711" width="41" style="1" customWidth="1"/>
    <col min="6712" max="6712" width="14.28515625" style="1" customWidth="1"/>
    <col min="6713" max="6714" width="11.5703125" style="1" customWidth="1"/>
    <col min="6715" max="6715" width="21.85546875" style="1" customWidth="1"/>
    <col min="6716" max="6907" width="11.5703125" style="1"/>
    <col min="6908" max="6908" width="21.85546875" style="1" customWidth="1"/>
    <col min="6909" max="6909" width="13.85546875" style="1" customWidth="1"/>
    <col min="6910" max="6910" width="38.7109375" style="1" customWidth="1"/>
    <col min="6911" max="6911" width="3" style="1" bestFit="1" customWidth="1"/>
    <col min="6912" max="6912" width="32.28515625" style="1" customWidth="1"/>
    <col min="6913" max="6913" width="46.28515625" style="1" customWidth="1"/>
    <col min="6914" max="6914" width="19" style="1" customWidth="1"/>
    <col min="6915" max="6915" width="0" style="1" hidden="1" customWidth="1"/>
    <col min="6916" max="6916" width="17.7109375" style="1" customWidth="1"/>
    <col min="6917" max="6917" width="0" style="1" hidden="1" customWidth="1"/>
    <col min="6918" max="6918" width="22.28515625" style="1" customWidth="1"/>
    <col min="6919" max="6919" width="5.28515625" style="1" customWidth="1"/>
    <col min="6920" max="6920" width="36.28515625" style="1" customWidth="1"/>
    <col min="6921" max="6921" width="5.7109375" style="1" customWidth="1"/>
    <col min="6922" max="6922" width="0" style="1" hidden="1" customWidth="1"/>
    <col min="6923" max="6923" width="20.7109375" style="1" customWidth="1"/>
    <col min="6924" max="6924" width="4.85546875" style="1" customWidth="1"/>
    <col min="6925" max="6925" width="0" style="1" hidden="1" customWidth="1"/>
    <col min="6926" max="6926" width="24.7109375" style="1" customWidth="1"/>
    <col min="6927" max="6927" width="12.28515625" style="1" customWidth="1"/>
    <col min="6928" max="6928" width="0" style="1" hidden="1" customWidth="1"/>
    <col min="6929" max="6929" width="3.42578125" style="1" customWidth="1"/>
    <col min="6930" max="6930" width="0" style="1" hidden="1" customWidth="1"/>
    <col min="6931" max="6931" width="17.7109375" style="1" customWidth="1"/>
    <col min="6932" max="6932" width="3.42578125" style="1" customWidth="1"/>
    <col min="6933" max="6933" width="0" style="1" hidden="1" customWidth="1"/>
    <col min="6934" max="6934" width="23.7109375" style="1" customWidth="1"/>
    <col min="6935" max="6935" width="10" style="1" customWidth="1"/>
    <col min="6936" max="6936" width="0" style="1" hidden="1" customWidth="1"/>
    <col min="6937" max="6938" width="14.7109375" style="1" customWidth="1"/>
    <col min="6939" max="6939" width="12.85546875" style="1" customWidth="1"/>
    <col min="6940" max="6940" width="3.28515625" style="1" customWidth="1"/>
    <col min="6941" max="6941" width="30.28515625" style="1" customWidth="1"/>
    <col min="6942" max="6942" width="5" style="1" customWidth="1"/>
    <col min="6943" max="6943" width="0" style="1" hidden="1" customWidth="1"/>
    <col min="6944" max="6944" width="14.28515625" style="1" customWidth="1"/>
    <col min="6945" max="6945" width="5.7109375" style="1" customWidth="1"/>
    <col min="6946" max="6946" width="0" style="1" hidden="1" customWidth="1"/>
    <col min="6947" max="6947" width="17.28515625" style="1" customWidth="1"/>
    <col min="6948" max="6948" width="12.7109375" style="1" customWidth="1"/>
    <col min="6949" max="6949" width="0" style="1" hidden="1" customWidth="1"/>
    <col min="6950" max="6950" width="5.28515625" style="1" customWidth="1"/>
    <col min="6951" max="6951" width="0" style="1" hidden="1" customWidth="1"/>
    <col min="6952" max="6952" width="17" style="1" customWidth="1"/>
    <col min="6953" max="6953" width="6.28515625" style="1" customWidth="1"/>
    <col min="6954" max="6954" width="0" style="1" hidden="1" customWidth="1"/>
    <col min="6955" max="6955" width="14.28515625" style="1" customWidth="1"/>
    <col min="6956" max="6956" width="7.5703125" style="1" customWidth="1"/>
    <col min="6957" max="6957" width="0" style="1" hidden="1" customWidth="1"/>
    <col min="6958" max="6959" width="14.28515625" style="1" customWidth="1"/>
    <col min="6960" max="6960" width="20.85546875" style="1" customWidth="1"/>
    <col min="6961" max="6961" width="14.42578125" style="1" customWidth="1"/>
    <col min="6962" max="6962" width="15" style="1" customWidth="1"/>
    <col min="6963" max="6963" width="2.7109375" style="1" customWidth="1"/>
    <col min="6964" max="6964" width="11.7109375" style="1" customWidth="1"/>
    <col min="6965" max="6965" width="11.5703125" style="1" customWidth="1"/>
    <col min="6966" max="6966" width="2.28515625" style="1" customWidth="1"/>
    <col min="6967" max="6967" width="41" style="1" customWidth="1"/>
    <col min="6968" max="6968" width="14.28515625" style="1" customWidth="1"/>
    <col min="6969" max="6970" width="11.5703125" style="1" customWidth="1"/>
    <col min="6971" max="6971" width="21.85546875" style="1" customWidth="1"/>
    <col min="6972" max="7163" width="11.5703125" style="1"/>
    <col min="7164" max="7164" width="21.85546875" style="1" customWidth="1"/>
    <col min="7165" max="7165" width="13.85546875" style="1" customWidth="1"/>
    <col min="7166" max="7166" width="38.7109375" style="1" customWidth="1"/>
    <col min="7167" max="7167" width="3" style="1" bestFit="1" customWidth="1"/>
    <col min="7168" max="7168" width="32.28515625" style="1" customWidth="1"/>
    <col min="7169" max="7169" width="46.28515625" style="1" customWidth="1"/>
    <col min="7170" max="7170" width="19" style="1" customWidth="1"/>
    <col min="7171" max="7171" width="0" style="1" hidden="1" customWidth="1"/>
    <col min="7172" max="7172" width="17.7109375" style="1" customWidth="1"/>
    <col min="7173" max="7173" width="0" style="1" hidden="1" customWidth="1"/>
    <col min="7174" max="7174" width="22.28515625" style="1" customWidth="1"/>
    <col min="7175" max="7175" width="5.28515625" style="1" customWidth="1"/>
    <col min="7176" max="7176" width="36.28515625" style="1" customWidth="1"/>
    <col min="7177" max="7177" width="5.7109375" style="1" customWidth="1"/>
    <col min="7178" max="7178" width="0" style="1" hidden="1" customWidth="1"/>
    <col min="7179" max="7179" width="20.7109375" style="1" customWidth="1"/>
    <col min="7180" max="7180" width="4.85546875" style="1" customWidth="1"/>
    <col min="7181" max="7181" width="0" style="1" hidden="1" customWidth="1"/>
    <col min="7182" max="7182" width="24.7109375" style="1" customWidth="1"/>
    <col min="7183" max="7183" width="12.28515625" style="1" customWidth="1"/>
    <col min="7184" max="7184" width="0" style="1" hidden="1" customWidth="1"/>
    <col min="7185" max="7185" width="3.42578125" style="1" customWidth="1"/>
    <col min="7186" max="7186" width="0" style="1" hidden="1" customWidth="1"/>
    <col min="7187" max="7187" width="17.7109375" style="1" customWidth="1"/>
    <col min="7188" max="7188" width="3.42578125" style="1" customWidth="1"/>
    <col min="7189" max="7189" width="0" style="1" hidden="1" customWidth="1"/>
    <col min="7190" max="7190" width="23.7109375" style="1" customWidth="1"/>
    <col min="7191" max="7191" width="10" style="1" customWidth="1"/>
    <col min="7192" max="7192" width="0" style="1" hidden="1" customWidth="1"/>
    <col min="7193" max="7194" width="14.7109375" style="1" customWidth="1"/>
    <col min="7195" max="7195" width="12.85546875" style="1" customWidth="1"/>
    <col min="7196" max="7196" width="3.28515625" style="1" customWidth="1"/>
    <col min="7197" max="7197" width="30.28515625" style="1" customWidth="1"/>
    <col min="7198" max="7198" width="5" style="1" customWidth="1"/>
    <col min="7199" max="7199" width="0" style="1" hidden="1" customWidth="1"/>
    <col min="7200" max="7200" width="14.28515625" style="1" customWidth="1"/>
    <col min="7201" max="7201" width="5.7109375" style="1" customWidth="1"/>
    <col min="7202" max="7202" width="0" style="1" hidden="1" customWidth="1"/>
    <col min="7203" max="7203" width="17.28515625" style="1" customWidth="1"/>
    <col min="7204" max="7204" width="12.7109375" style="1" customWidth="1"/>
    <col min="7205" max="7205" width="0" style="1" hidden="1" customWidth="1"/>
    <col min="7206" max="7206" width="5.28515625" style="1" customWidth="1"/>
    <col min="7207" max="7207" width="0" style="1" hidden="1" customWidth="1"/>
    <col min="7208" max="7208" width="17" style="1" customWidth="1"/>
    <col min="7209" max="7209" width="6.28515625" style="1" customWidth="1"/>
    <col min="7210" max="7210" width="0" style="1" hidden="1" customWidth="1"/>
    <col min="7211" max="7211" width="14.28515625" style="1" customWidth="1"/>
    <col min="7212" max="7212" width="7.5703125" style="1" customWidth="1"/>
    <col min="7213" max="7213" width="0" style="1" hidden="1" customWidth="1"/>
    <col min="7214" max="7215" width="14.28515625" style="1" customWidth="1"/>
    <col min="7216" max="7216" width="20.85546875" style="1" customWidth="1"/>
    <col min="7217" max="7217" width="14.42578125" style="1" customWidth="1"/>
    <col min="7218" max="7218" width="15" style="1" customWidth="1"/>
    <col min="7219" max="7219" width="2.7109375" style="1" customWidth="1"/>
    <col min="7220" max="7220" width="11.7109375" style="1" customWidth="1"/>
    <col min="7221" max="7221" width="11.5703125" style="1" customWidth="1"/>
    <col min="7222" max="7222" width="2.28515625" style="1" customWidth="1"/>
    <col min="7223" max="7223" width="41" style="1" customWidth="1"/>
    <col min="7224" max="7224" width="14.28515625" style="1" customWidth="1"/>
    <col min="7225" max="7226" width="11.5703125" style="1" customWidth="1"/>
    <col min="7227" max="7227" width="21.85546875" style="1" customWidth="1"/>
    <col min="7228" max="7419" width="11.5703125" style="1"/>
    <col min="7420" max="7420" width="21.85546875" style="1" customWidth="1"/>
    <col min="7421" max="7421" width="13.85546875" style="1" customWidth="1"/>
    <col min="7422" max="7422" width="38.7109375" style="1" customWidth="1"/>
    <col min="7423" max="7423" width="3" style="1" bestFit="1" customWidth="1"/>
    <col min="7424" max="7424" width="32.28515625" style="1" customWidth="1"/>
    <col min="7425" max="7425" width="46.28515625" style="1" customWidth="1"/>
    <col min="7426" max="7426" width="19" style="1" customWidth="1"/>
    <col min="7427" max="7427" width="0" style="1" hidden="1" customWidth="1"/>
    <col min="7428" max="7428" width="17.7109375" style="1" customWidth="1"/>
    <col min="7429" max="7429" width="0" style="1" hidden="1" customWidth="1"/>
    <col min="7430" max="7430" width="22.28515625" style="1" customWidth="1"/>
    <col min="7431" max="7431" width="5.28515625" style="1" customWidth="1"/>
    <col min="7432" max="7432" width="36.28515625" style="1" customWidth="1"/>
    <col min="7433" max="7433" width="5.7109375" style="1" customWidth="1"/>
    <col min="7434" max="7434" width="0" style="1" hidden="1" customWidth="1"/>
    <col min="7435" max="7435" width="20.7109375" style="1" customWidth="1"/>
    <col min="7436" max="7436" width="4.85546875" style="1" customWidth="1"/>
    <col min="7437" max="7437" width="0" style="1" hidden="1" customWidth="1"/>
    <col min="7438" max="7438" width="24.7109375" style="1" customWidth="1"/>
    <col min="7439" max="7439" width="12.28515625" style="1" customWidth="1"/>
    <col min="7440" max="7440" width="0" style="1" hidden="1" customWidth="1"/>
    <col min="7441" max="7441" width="3.42578125" style="1" customWidth="1"/>
    <col min="7442" max="7442" width="0" style="1" hidden="1" customWidth="1"/>
    <col min="7443" max="7443" width="17.7109375" style="1" customWidth="1"/>
    <col min="7444" max="7444" width="3.42578125" style="1" customWidth="1"/>
    <col min="7445" max="7445" width="0" style="1" hidden="1" customWidth="1"/>
    <col min="7446" max="7446" width="23.7109375" style="1" customWidth="1"/>
    <col min="7447" max="7447" width="10" style="1" customWidth="1"/>
    <col min="7448" max="7448" width="0" style="1" hidden="1" customWidth="1"/>
    <col min="7449" max="7450" width="14.7109375" style="1" customWidth="1"/>
    <col min="7451" max="7451" width="12.85546875" style="1" customWidth="1"/>
    <col min="7452" max="7452" width="3.28515625" style="1" customWidth="1"/>
    <col min="7453" max="7453" width="30.28515625" style="1" customWidth="1"/>
    <col min="7454" max="7454" width="5" style="1" customWidth="1"/>
    <col min="7455" max="7455" width="0" style="1" hidden="1" customWidth="1"/>
    <col min="7456" max="7456" width="14.28515625" style="1" customWidth="1"/>
    <col min="7457" max="7457" width="5.7109375" style="1" customWidth="1"/>
    <col min="7458" max="7458" width="0" style="1" hidden="1" customWidth="1"/>
    <col min="7459" max="7459" width="17.28515625" style="1" customWidth="1"/>
    <col min="7460" max="7460" width="12.7109375" style="1" customWidth="1"/>
    <col min="7461" max="7461" width="0" style="1" hidden="1" customWidth="1"/>
    <col min="7462" max="7462" width="5.28515625" style="1" customWidth="1"/>
    <col min="7463" max="7463" width="0" style="1" hidden="1" customWidth="1"/>
    <col min="7464" max="7464" width="17" style="1" customWidth="1"/>
    <col min="7465" max="7465" width="6.28515625" style="1" customWidth="1"/>
    <col min="7466" max="7466" width="0" style="1" hidden="1" customWidth="1"/>
    <col min="7467" max="7467" width="14.28515625" style="1" customWidth="1"/>
    <col min="7468" max="7468" width="7.5703125" style="1" customWidth="1"/>
    <col min="7469" max="7469" width="0" style="1" hidden="1" customWidth="1"/>
    <col min="7470" max="7471" width="14.28515625" style="1" customWidth="1"/>
    <col min="7472" max="7472" width="20.85546875" style="1" customWidth="1"/>
    <col min="7473" max="7473" width="14.42578125" style="1" customWidth="1"/>
    <col min="7474" max="7474" width="15" style="1" customWidth="1"/>
    <col min="7475" max="7475" width="2.7109375" style="1" customWidth="1"/>
    <col min="7476" max="7476" width="11.7109375" style="1" customWidth="1"/>
    <col min="7477" max="7477" width="11.5703125" style="1" customWidth="1"/>
    <col min="7478" max="7478" width="2.28515625" style="1" customWidth="1"/>
    <col min="7479" max="7479" width="41" style="1" customWidth="1"/>
    <col min="7480" max="7480" width="14.28515625" style="1" customWidth="1"/>
    <col min="7481" max="7482" width="11.5703125" style="1" customWidth="1"/>
    <col min="7483" max="7483" width="21.85546875" style="1" customWidth="1"/>
    <col min="7484" max="7675" width="11.5703125" style="1"/>
    <col min="7676" max="7676" width="21.85546875" style="1" customWidth="1"/>
    <col min="7677" max="7677" width="13.85546875" style="1" customWidth="1"/>
    <col min="7678" max="7678" width="38.7109375" style="1" customWidth="1"/>
    <col min="7679" max="7679" width="3" style="1" bestFit="1" customWidth="1"/>
    <col min="7680" max="7680" width="32.28515625" style="1" customWidth="1"/>
    <col min="7681" max="7681" width="46.28515625" style="1" customWidth="1"/>
    <col min="7682" max="7682" width="19" style="1" customWidth="1"/>
    <col min="7683" max="7683" width="0" style="1" hidden="1" customWidth="1"/>
    <col min="7684" max="7684" width="17.7109375" style="1" customWidth="1"/>
    <col min="7685" max="7685" width="0" style="1" hidden="1" customWidth="1"/>
    <col min="7686" max="7686" width="22.28515625" style="1" customWidth="1"/>
    <col min="7687" max="7687" width="5.28515625" style="1" customWidth="1"/>
    <col min="7688" max="7688" width="36.28515625" style="1" customWidth="1"/>
    <col min="7689" max="7689" width="5.7109375" style="1" customWidth="1"/>
    <col min="7690" max="7690" width="0" style="1" hidden="1" customWidth="1"/>
    <col min="7691" max="7691" width="20.7109375" style="1" customWidth="1"/>
    <col min="7692" max="7692" width="4.85546875" style="1" customWidth="1"/>
    <col min="7693" max="7693" width="0" style="1" hidden="1" customWidth="1"/>
    <col min="7694" max="7694" width="24.7109375" style="1" customWidth="1"/>
    <col min="7695" max="7695" width="12.28515625" style="1" customWidth="1"/>
    <col min="7696" max="7696" width="0" style="1" hidden="1" customWidth="1"/>
    <col min="7697" max="7697" width="3.42578125" style="1" customWidth="1"/>
    <col min="7698" max="7698" width="0" style="1" hidden="1" customWidth="1"/>
    <col min="7699" max="7699" width="17.7109375" style="1" customWidth="1"/>
    <col min="7700" max="7700" width="3.42578125" style="1" customWidth="1"/>
    <col min="7701" max="7701" width="0" style="1" hidden="1" customWidth="1"/>
    <col min="7702" max="7702" width="23.7109375" style="1" customWidth="1"/>
    <col min="7703" max="7703" width="10" style="1" customWidth="1"/>
    <col min="7704" max="7704" width="0" style="1" hidden="1" customWidth="1"/>
    <col min="7705" max="7706" width="14.7109375" style="1" customWidth="1"/>
    <col min="7707" max="7707" width="12.85546875" style="1" customWidth="1"/>
    <col min="7708" max="7708" width="3.28515625" style="1" customWidth="1"/>
    <col min="7709" max="7709" width="30.28515625" style="1" customWidth="1"/>
    <col min="7710" max="7710" width="5" style="1" customWidth="1"/>
    <col min="7711" max="7711" width="0" style="1" hidden="1" customWidth="1"/>
    <col min="7712" max="7712" width="14.28515625" style="1" customWidth="1"/>
    <col min="7713" max="7713" width="5.7109375" style="1" customWidth="1"/>
    <col min="7714" max="7714" width="0" style="1" hidden="1" customWidth="1"/>
    <col min="7715" max="7715" width="17.28515625" style="1" customWidth="1"/>
    <col min="7716" max="7716" width="12.7109375" style="1" customWidth="1"/>
    <col min="7717" max="7717" width="0" style="1" hidden="1" customWidth="1"/>
    <col min="7718" max="7718" width="5.28515625" style="1" customWidth="1"/>
    <col min="7719" max="7719" width="0" style="1" hidden="1" customWidth="1"/>
    <col min="7720" max="7720" width="17" style="1" customWidth="1"/>
    <col min="7721" max="7721" width="6.28515625" style="1" customWidth="1"/>
    <col min="7722" max="7722" width="0" style="1" hidden="1" customWidth="1"/>
    <col min="7723" max="7723" width="14.28515625" style="1" customWidth="1"/>
    <col min="7724" max="7724" width="7.5703125" style="1" customWidth="1"/>
    <col min="7725" max="7725" width="0" style="1" hidden="1" customWidth="1"/>
    <col min="7726" max="7727" width="14.28515625" style="1" customWidth="1"/>
    <col min="7728" max="7728" width="20.85546875" style="1" customWidth="1"/>
    <col min="7729" max="7729" width="14.42578125" style="1" customWidth="1"/>
    <col min="7730" max="7730" width="15" style="1" customWidth="1"/>
    <col min="7731" max="7731" width="2.7109375" style="1" customWidth="1"/>
    <col min="7732" max="7732" width="11.7109375" style="1" customWidth="1"/>
    <col min="7733" max="7733" width="11.5703125" style="1" customWidth="1"/>
    <col min="7734" max="7734" width="2.28515625" style="1" customWidth="1"/>
    <col min="7735" max="7735" width="41" style="1" customWidth="1"/>
    <col min="7736" max="7736" width="14.28515625" style="1" customWidth="1"/>
    <col min="7737" max="7738" width="11.5703125" style="1" customWidth="1"/>
    <col min="7739" max="7739" width="21.85546875" style="1" customWidth="1"/>
    <col min="7740" max="7931" width="11.5703125" style="1"/>
    <col min="7932" max="7932" width="21.85546875" style="1" customWidth="1"/>
    <col min="7933" max="7933" width="13.85546875" style="1" customWidth="1"/>
    <col min="7934" max="7934" width="38.7109375" style="1" customWidth="1"/>
    <col min="7935" max="7935" width="3" style="1" bestFit="1" customWidth="1"/>
    <col min="7936" max="7936" width="32.28515625" style="1" customWidth="1"/>
    <col min="7937" max="7937" width="46.28515625" style="1" customWidth="1"/>
    <col min="7938" max="7938" width="19" style="1" customWidth="1"/>
    <col min="7939" max="7939" width="0" style="1" hidden="1" customWidth="1"/>
    <col min="7940" max="7940" width="17.7109375" style="1" customWidth="1"/>
    <col min="7941" max="7941" width="0" style="1" hidden="1" customWidth="1"/>
    <col min="7942" max="7942" width="22.28515625" style="1" customWidth="1"/>
    <col min="7943" max="7943" width="5.28515625" style="1" customWidth="1"/>
    <col min="7944" max="7944" width="36.28515625" style="1" customWidth="1"/>
    <col min="7945" max="7945" width="5.7109375" style="1" customWidth="1"/>
    <col min="7946" max="7946" width="0" style="1" hidden="1" customWidth="1"/>
    <col min="7947" max="7947" width="20.7109375" style="1" customWidth="1"/>
    <col min="7948" max="7948" width="4.85546875" style="1" customWidth="1"/>
    <col min="7949" max="7949" width="0" style="1" hidden="1" customWidth="1"/>
    <col min="7950" max="7950" width="24.7109375" style="1" customWidth="1"/>
    <col min="7951" max="7951" width="12.28515625" style="1" customWidth="1"/>
    <col min="7952" max="7952" width="0" style="1" hidden="1" customWidth="1"/>
    <col min="7953" max="7953" width="3.42578125" style="1" customWidth="1"/>
    <col min="7954" max="7954" width="0" style="1" hidden="1" customWidth="1"/>
    <col min="7955" max="7955" width="17.7109375" style="1" customWidth="1"/>
    <col min="7956" max="7956" width="3.42578125" style="1" customWidth="1"/>
    <col min="7957" max="7957" width="0" style="1" hidden="1" customWidth="1"/>
    <col min="7958" max="7958" width="23.7109375" style="1" customWidth="1"/>
    <col min="7959" max="7959" width="10" style="1" customWidth="1"/>
    <col min="7960" max="7960" width="0" style="1" hidden="1" customWidth="1"/>
    <col min="7961" max="7962" width="14.7109375" style="1" customWidth="1"/>
    <col min="7963" max="7963" width="12.85546875" style="1" customWidth="1"/>
    <col min="7964" max="7964" width="3.28515625" style="1" customWidth="1"/>
    <col min="7965" max="7965" width="30.28515625" style="1" customWidth="1"/>
    <col min="7966" max="7966" width="5" style="1" customWidth="1"/>
    <col min="7967" max="7967" width="0" style="1" hidden="1" customWidth="1"/>
    <col min="7968" max="7968" width="14.28515625" style="1" customWidth="1"/>
    <col min="7969" max="7969" width="5.7109375" style="1" customWidth="1"/>
    <col min="7970" max="7970" width="0" style="1" hidden="1" customWidth="1"/>
    <col min="7971" max="7971" width="17.28515625" style="1" customWidth="1"/>
    <col min="7972" max="7972" width="12.7109375" style="1" customWidth="1"/>
    <col min="7973" max="7973" width="0" style="1" hidden="1" customWidth="1"/>
    <col min="7974" max="7974" width="5.28515625" style="1" customWidth="1"/>
    <col min="7975" max="7975" width="0" style="1" hidden="1" customWidth="1"/>
    <col min="7976" max="7976" width="17" style="1" customWidth="1"/>
    <col min="7977" max="7977" width="6.28515625" style="1" customWidth="1"/>
    <col min="7978" max="7978" width="0" style="1" hidden="1" customWidth="1"/>
    <col min="7979" max="7979" width="14.28515625" style="1" customWidth="1"/>
    <col min="7980" max="7980" width="7.5703125" style="1" customWidth="1"/>
    <col min="7981" max="7981" width="0" style="1" hidden="1" customWidth="1"/>
    <col min="7982" max="7983" width="14.28515625" style="1" customWidth="1"/>
    <col min="7984" max="7984" width="20.85546875" style="1" customWidth="1"/>
    <col min="7985" max="7985" width="14.42578125" style="1" customWidth="1"/>
    <col min="7986" max="7986" width="15" style="1" customWidth="1"/>
    <col min="7987" max="7987" width="2.7109375" style="1" customWidth="1"/>
    <col min="7988" max="7988" width="11.7109375" style="1" customWidth="1"/>
    <col min="7989" max="7989" width="11.5703125" style="1" customWidth="1"/>
    <col min="7990" max="7990" width="2.28515625" style="1" customWidth="1"/>
    <col min="7991" max="7991" width="41" style="1" customWidth="1"/>
    <col min="7992" max="7992" width="14.28515625" style="1" customWidth="1"/>
    <col min="7993" max="7994" width="11.5703125" style="1" customWidth="1"/>
    <col min="7995" max="7995" width="21.85546875" style="1" customWidth="1"/>
    <col min="7996" max="8187" width="11.5703125" style="1"/>
    <col min="8188" max="8188" width="21.85546875" style="1" customWidth="1"/>
    <col min="8189" max="8189" width="13.85546875" style="1" customWidth="1"/>
    <col min="8190" max="8190" width="38.7109375" style="1" customWidth="1"/>
    <col min="8191" max="8191" width="3" style="1" bestFit="1" customWidth="1"/>
    <col min="8192" max="8192" width="32.28515625" style="1" customWidth="1"/>
    <col min="8193" max="8193" width="46.28515625" style="1" customWidth="1"/>
    <col min="8194" max="8194" width="19" style="1" customWidth="1"/>
    <col min="8195" max="8195" width="0" style="1" hidden="1" customWidth="1"/>
    <col min="8196" max="8196" width="17.7109375" style="1" customWidth="1"/>
    <col min="8197" max="8197" width="0" style="1" hidden="1" customWidth="1"/>
    <col min="8198" max="8198" width="22.28515625" style="1" customWidth="1"/>
    <col min="8199" max="8199" width="5.28515625" style="1" customWidth="1"/>
    <col min="8200" max="8200" width="36.28515625" style="1" customWidth="1"/>
    <col min="8201" max="8201" width="5.7109375" style="1" customWidth="1"/>
    <col min="8202" max="8202" width="0" style="1" hidden="1" customWidth="1"/>
    <col min="8203" max="8203" width="20.7109375" style="1" customWidth="1"/>
    <col min="8204" max="8204" width="4.85546875" style="1" customWidth="1"/>
    <col min="8205" max="8205" width="0" style="1" hidden="1" customWidth="1"/>
    <col min="8206" max="8206" width="24.7109375" style="1" customWidth="1"/>
    <col min="8207" max="8207" width="12.28515625" style="1" customWidth="1"/>
    <col min="8208" max="8208" width="0" style="1" hidden="1" customWidth="1"/>
    <col min="8209" max="8209" width="3.42578125" style="1" customWidth="1"/>
    <col min="8210" max="8210" width="0" style="1" hidden="1" customWidth="1"/>
    <col min="8211" max="8211" width="17.7109375" style="1" customWidth="1"/>
    <col min="8212" max="8212" width="3.42578125" style="1" customWidth="1"/>
    <col min="8213" max="8213" width="0" style="1" hidden="1" customWidth="1"/>
    <col min="8214" max="8214" width="23.7109375" style="1" customWidth="1"/>
    <col min="8215" max="8215" width="10" style="1" customWidth="1"/>
    <col min="8216" max="8216" width="0" style="1" hidden="1" customWidth="1"/>
    <col min="8217" max="8218" width="14.7109375" style="1" customWidth="1"/>
    <col min="8219" max="8219" width="12.85546875" style="1" customWidth="1"/>
    <col min="8220" max="8220" width="3.28515625" style="1" customWidth="1"/>
    <col min="8221" max="8221" width="30.28515625" style="1" customWidth="1"/>
    <col min="8222" max="8222" width="5" style="1" customWidth="1"/>
    <col min="8223" max="8223" width="0" style="1" hidden="1" customWidth="1"/>
    <col min="8224" max="8224" width="14.28515625" style="1" customWidth="1"/>
    <col min="8225" max="8225" width="5.7109375" style="1" customWidth="1"/>
    <col min="8226" max="8226" width="0" style="1" hidden="1" customWidth="1"/>
    <col min="8227" max="8227" width="17.28515625" style="1" customWidth="1"/>
    <col min="8228" max="8228" width="12.7109375" style="1" customWidth="1"/>
    <col min="8229" max="8229" width="0" style="1" hidden="1" customWidth="1"/>
    <col min="8230" max="8230" width="5.28515625" style="1" customWidth="1"/>
    <col min="8231" max="8231" width="0" style="1" hidden="1" customWidth="1"/>
    <col min="8232" max="8232" width="17" style="1" customWidth="1"/>
    <col min="8233" max="8233" width="6.28515625" style="1" customWidth="1"/>
    <col min="8234" max="8234" width="0" style="1" hidden="1" customWidth="1"/>
    <col min="8235" max="8235" width="14.28515625" style="1" customWidth="1"/>
    <col min="8236" max="8236" width="7.5703125" style="1" customWidth="1"/>
    <col min="8237" max="8237" width="0" style="1" hidden="1" customWidth="1"/>
    <col min="8238" max="8239" width="14.28515625" style="1" customWidth="1"/>
    <col min="8240" max="8240" width="20.85546875" style="1" customWidth="1"/>
    <col min="8241" max="8241" width="14.42578125" style="1" customWidth="1"/>
    <col min="8242" max="8242" width="15" style="1" customWidth="1"/>
    <col min="8243" max="8243" width="2.7109375" style="1" customWidth="1"/>
    <col min="8244" max="8244" width="11.7109375" style="1" customWidth="1"/>
    <col min="8245" max="8245" width="11.5703125" style="1" customWidth="1"/>
    <col min="8246" max="8246" width="2.28515625" style="1" customWidth="1"/>
    <col min="8247" max="8247" width="41" style="1" customWidth="1"/>
    <col min="8248" max="8248" width="14.28515625" style="1" customWidth="1"/>
    <col min="8249" max="8250" width="11.5703125" style="1" customWidth="1"/>
    <col min="8251" max="8251" width="21.85546875" style="1" customWidth="1"/>
    <col min="8252" max="8443" width="11.5703125" style="1"/>
    <col min="8444" max="8444" width="21.85546875" style="1" customWidth="1"/>
    <col min="8445" max="8445" width="13.85546875" style="1" customWidth="1"/>
    <col min="8446" max="8446" width="38.7109375" style="1" customWidth="1"/>
    <col min="8447" max="8447" width="3" style="1" bestFit="1" customWidth="1"/>
    <col min="8448" max="8448" width="32.28515625" style="1" customWidth="1"/>
    <col min="8449" max="8449" width="46.28515625" style="1" customWidth="1"/>
    <col min="8450" max="8450" width="19" style="1" customWidth="1"/>
    <col min="8451" max="8451" width="0" style="1" hidden="1" customWidth="1"/>
    <col min="8452" max="8452" width="17.7109375" style="1" customWidth="1"/>
    <col min="8453" max="8453" width="0" style="1" hidden="1" customWidth="1"/>
    <col min="8454" max="8454" width="22.28515625" style="1" customWidth="1"/>
    <col min="8455" max="8455" width="5.28515625" style="1" customWidth="1"/>
    <col min="8456" max="8456" width="36.28515625" style="1" customWidth="1"/>
    <col min="8457" max="8457" width="5.7109375" style="1" customWidth="1"/>
    <col min="8458" max="8458" width="0" style="1" hidden="1" customWidth="1"/>
    <col min="8459" max="8459" width="20.7109375" style="1" customWidth="1"/>
    <col min="8460" max="8460" width="4.85546875" style="1" customWidth="1"/>
    <col min="8461" max="8461" width="0" style="1" hidden="1" customWidth="1"/>
    <col min="8462" max="8462" width="24.7109375" style="1" customWidth="1"/>
    <col min="8463" max="8463" width="12.28515625" style="1" customWidth="1"/>
    <col min="8464" max="8464" width="0" style="1" hidden="1" customWidth="1"/>
    <col min="8465" max="8465" width="3.42578125" style="1" customWidth="1"/>
    <col min="8466" max="8466" width="0" style="1" hidden="1" customWidth="1"/>
    <col min="8467" max="8467" width="17.7109375" style="1" customWidth="1"/>
    <col min="8468" max="8468" width="3.42578125" style="1" customWidth="1"/>
    <col min="8469" max="8469" width="0" style="1" hidden="1" customWidth="1"/>
    <col min="8470" max="8470" width="23.7109375" style="1" customWidth="1"/>
    <col min="8471" max="8471" width="10" style="1" customWidth="1"/>
    <col min="8472" max="8472" width="0" style="1" hidden="1" customWidth="1"/>
    <col min="8473" max="8474" width="14.7109375" style="1" customWidth="1"/>
    <col min="8475" max="8475" width="12.85546875" style="1" customWidth="1"/>
    <col min="8476" max="8476" width="3.28515625" style="1" customWidth="1"/>
    <col min="8477" max="8477" width="30.28515625" style="1" customWidth="1"/>
    <col min="8478" max="8478" width="5" style="1" customWidth="1"/>
    <col min="8479" max="8479" width="0" style="1" hidden="1" customWidth="1"/>
    <col min="8480" max="8480" width="14.28515625" style="1" customWidth="1"/>
    <col min="8481" max="8481" width="5.7109375" style="1" customWidth="1"/>
    <col min="8482" max="8482" width="0" style="1" hidden="1" customWidth="1"/>
    <col min="8483" max="8483" width="17.28515625" style="1" customWidth="1"/>
    <col min="8484" max="8484" width="12.7109375" style="1" customWidth="1"/>
    <col min="8485" max="8485" width="0" style="1" hidden="1" customWidth="1"/>
    <col min="8486" max="8486" width="5.28515625" style="1" customWidth="1"/>
    <col min="8487" max="8487" width="0" style="1" hidden="1" customWidth="1"/>
    <col min="8488" max="8488" width="17" style="1" customWidth="1"/>
    <col min="8489" max="8489" width="6.28515625" style="1" customWidth="1"/>
    <col min="8490" max="8490" width="0" style="1" hidden="1" customWidth="1"/>
    <col min="8491" max="8491" width="14.28515625" style="1" customWidth="1"/>
    <col min="8492" max="8492" width="7.5703125" style="1" customWidth="1"/>
    <col min="8493" max="8493" width="0" style="1" hidden="1" customWidth="1"/>
    <col min="8494" max="8495" width="14.28515625" style="1" customWidth="1"/>
    <col min="8496" max="8496" width="20.85546875" style="1" customWidth="1"/>
    <col min="8497" max="8497" width="14.42578125" style="1" customWidth="1"/>
    <col min="8498" max="8498" width="15" style="1" customWidth="1"/>
    <col min="8499" max="8499" width="2.7109375" style="1" customWidth="1"/>
    <col min="8500" max="8500" width="11.7109375" style="1" customWidth="1"/>
    <col min="8501" max="8501" width="11.5703125" style="1" customWidth="1"/>
    <col min="8502" max="8502" width="2.28515625" style="1" customWidth="1"/>
    <col min="8503" max="8503" width="41" style="1" customWidth="1"/>
    <col min="8504" max="8504" width="14.28515625" style="1" customWidth="1"/>
    <col min="8505" max="8506" width="11.5703125" style="1" customWidth="1"/>
    <col min="8507" max="8507" width="21.85546875" style="1" customWidth="1"/>
    <col min="8508" max="8699" width="11.5703125" style="1"/>
    <col min="8700" max="8700" width="21.85546875" style="1" customWidth="1"/>
    <col min="8701" max="8701" width="13.85546875" style="1" customWidth="1"/>
    <col min="8702" max="8702" width="38.7109375" style="1" customWidth="1"/>
    <col min="8703" max="8703" width="3" style="1" bestFit="1" customWidth="1"/>
    <col min="8704" max="8704" width="32.28515625" style="1" customWidth="1"/>
    <col min="8705" max="8705" width="46.28515625" style="1" customWidth="1"/>
    <col min="8706" max="8706" width="19" style="1" customWidth="1"/>
    <col min="8707" max="8707" width="0" style="1" hidden="1" customWidth="1"/>
    <col min="8708" max="8708" width="17.7109375" style="1" customWidth="1"/>
    <col min="8709" max="8709" width="0" style="1" hidden="1" customWidth="1"/>
    <col min="8710" max="8710" width="22.28515625" style="1" customWidth="1"/>
    <col min="8711" max="8711" width="5.28515625" style="1" customWidth="1"/>
    <col min="8712" max="8712" width="36.28515625" style="1" customWidth="1"/>
    <col min="8713" max="8713" width="5.7109375" style="1" customWidth="1"/>
    <col min="8714" max="8714" width="0" style="1" hidden="1" customWidth="1"/>
    <col min="8715" max="8715" width="20.7109375" style="1" customWidth="1"/>
    <col min="8716" max="8716" width="4.85546875" style="1" customWidth="1"/>
    <col min="8717" max="8717" width="0" style="1" hidden="1" customWidth="1"/>
    <col min="8718" max="8718" width="24.7109375" style="1" customWidth="1"/>
    <col min="8719" max="8719" width="12.28515625" style="1" customWidth="1"/>
    <col min="8720" max="8720" width="0" style="1" hidden="1" customWidth="1"/>
    <col min="8721" max="8721" width="3.42578125" style="1" customWidth="1"/>
    <col min="8722" max="8722" width="0" style="1" hidden="1" customWidth="1"/>
    <col min="8723" max="8723" width="17.7109375" style="1" customWidth="1"/>
    <col min="8724" max="8724" width="3.42578125" style="1" customWidth="1"/>
    <col min="8725" max="8725" width="0" style="1" hidden="1" customWidth="1"/>
    <col min="8726" max="8726" width="23.7109375" style="1" customWidth="1"/>
    <col min="8727" max="8727" width="10" style="1" customWidth="1"/>
    <col min="8728" max="8728" width="0" style="1" hidden="1" customWidth="1"/>
    <col min="8729" max="8730" width="14.7109375" style="1" customWidth="1"/>
    <col min="8731" max="8731" width="12.85546875" style="1" customWidth="1"/>
    <col min="8732" max="8732" width="3.28515625" style="1" customWidth="1"/>
    <col min="8733" max="8733" width="30.28515625" style="1" customWidth="1"/>
    <col min="8734" max="8734" width="5" style="1" customWidth="1"/>
    <col min="8735" max="8735" width="0" style="1" hidden="1" customWidth="1"/>
    <col min="8736" max="8736" width="14.28515625" style="1" customWidth="1"/>
    <col min="8737" max="8737" width="5.7109375" style="1" customWidth="1"/>
    <col min="8738" max="8738" width="0" style="1" hidden="1" customWidth="1"/>
    <col min="8739" max="8739" width="17.28515625" style="1" customWidth="1"/>
    <col min="8740" max="8740" width="12.7109375" style="1" customWidth="1"/>
    <col min="8741" max="8741" width="0" style="1" hidden="1" customWidth="1"/>
    <col min="8742" max="8742" width="5.28515625" style="1" customWidth="1"/>
    <col min="8743" max="8743" width="0" style="1" hidden="1" customWidth="1"/>
    <col min="8744" max="8744" width="17" style="1" customWidth="1"/>
    <col min="8745" max="8745" width="6.28515625" style="1" customWidth="1"/>
    <col min="8746" max="8746" width="0" style="1" hidden="1" customWidth="1"/>
    <col min="8747" max="8747" width="14.28515625" style="1" customWidth="1"/>
    <col min="8748" max="8748" width="7.5703125" style="1" customWidth="1"/>
    <col min="8749" max="8749" width="0" style="1" hidden="1" customWidth="1"/>
    <col min="8750" max="8751" width="14.28515625" style="1" customWidth="1"/>
    <col min="8752" max="8752" width="20.85546875" style="1" customWidth="1"/>
    <col min="8753" max="8753" width="14.42578125" style="1" customWidth="1"/>
    <col min="8754" max="8754" width="15" style="1" customWidth="1"/>
    <col min="8755" max="8755" width="2.7109375" style="1" customWidth="1"/>
    <col min="8756" max="8756" width="11.7109375" style="1" customWidth="1"/>
    <col min="8757" max="8757" width="11.5703125" style="1" customWidth="1"/>
    <col min="8758" max="8758" width="2.28515625" style="1" customWidth="1"/>
    <col min="8759" max="8759" width="41" style="1" customWidth="1"/>
    <col min="8760" max="8760" width="14.28515625" style="1" customWidth="1"/>
    <col min="8761" max="8762" width="11.5703125" style="1" customWidth="1"/>
    <col min="8763" max="8763" width="21.85546875" style="1" customWidth="1"/>
    <col min="8764" max="8955" width="11.5703125" style="1"/>
    <col min="8956" max="8956" width="21.85546875" style="1" customWidth="1"/>
    <col min="8957" max="8957" width="13.85546875" style="1" customWidth="1"/>
    <col min="8958" max="8958" width="38.7109375" style="1" customWidth="1"/>
    <col min="8959" max="8959" width="3" style="1" bestFit="1" customWidth="1"/>
    <col min="8960" max="8960" width="32.28515625" style="1" customWidth="1"/>
    <col min="8961" max="8961" width="46.28515625" style="1" customWidth="1"/>
    <col min="8962" max="8962" width="19" style="1" customWidth="1"/>
    <col min="8963" max="8963" width="0" style="1" hidden="1" customWidth="1"/>
    <col min="8964" max="8964" width="17.7109375" style="1" customWidth="1"/>
    <col min="8965" max="8965" width="0" style="1" hidden="1" customWidth="1"/>
    <col min="8966" max="8966" width="22.28515625" style="1" customWidth="1"/>
    <col min="8967" max="8967" width="5.28515625" style="1" customWidth="1"/>
    <col min="8968" max="8968" width="36.28515625" style="1" customWidth="1"/>
    <col min="8969" max="8969" width="5.7109375" style="1" customWidth="1"/>
    <col min="8970" max="8970" width="0" style="1" hidden="1" customWidth="1"/>
    <col min="8971" max="8971" width="20.7109375" style="1" customWidth="1"/>
    <col min="8972" max="8972" width="4.85546875" style="1" customWidth="1"/>
    <col min="8973" max="8973" width="0" style="1" hidden="1" customWidth="1"/>
    <col min="8974" max="8974" width="24.7109375" style="1" customWidth="1"/>
    <col min="8975" max="8975" width="12.28515625" style="1" customWidth="1"/>
    <col min="8976" max="8976" width="0" style="1" hidden="1" customWidth="1"/>
    <col min="8977" max="8977" width="3.42578125" style="1" customWidth="1"/>
    <col min="8978" max="8978" width="0" style="1" hidden="1" customWidth="1"/>
    <col min="8979" max="8979" width="17.7109375" style="1" customWidth="1"/>
    <col min="8980" max="8980" width="3.42578125" style="1" customWidth="1"/>
    <col min="8981" max="8981" width="0" style="1" hidden="1" customWidth="1"/>
    <col min="8982" max="8982" width="23.7109375" style="1" customWidth="1"/>
    <col min="8983" max="8983" width="10" style="1" customWidth="1"/>
    <col min="8984" max="8984" width="0" style="1" hidden="1" customWidth="1"/>
    <col min="8985" max="8986" width="14.7109375" style="1" customWidth="1"/>
    <col min="8987" max="8987" width="12.85546875" style="1" customWidth="1"/>
    <col min="8988" max="8988" width="3.28515625" style="1" customWidth="1"/>
    <col min="8989" max="8989" width="30.28515625" style="1" customWidth="1"/>
    <col min="8990" max="8990" width="5" style="1" customWidth="1"/>
    <col min="8991" max="8991" width="0" style="1" hidden="1" customWidth="1"/>
    <col min="8992" max="8992" width="14.28515625" style="1" customWidth="1"/>
    <col min="8993" max="8993" width="5.7109375" style="1" customWidth="1"/>
    <col min="8994" max="8994" width="0" style="1" hidden="1" customWidth="1"/>
    <col min="8995" max="8995" width="17.28515625" style="1" customWidth="1"/>
    <col min="8996" max="8996" width="12.7109375" style="1" customWidth="1"/>
    <col min="8997" max="8997" width="0" style="1" hidden="1" customWidth="1"/>
    <col min="8998" max="8998" width="5.28515625" style="1" customWidth="1"/>
    <col min="8999" max="8999" width="0" style="1" hidden="1" customWidth="1"/>
    <col min="9000" max="9000" width="17" style="1" customWidth="1"/>
    <col min="9001" max="9001" width="6.28515625" style="1" customWidth="1"/>
    <col min="9002" max="9002" width="0" style="1" hidden="1" customWidth="1"/>
    <col min="9003" max="9003" width="14.28515625" style="1" customWidth="1"/>
    <col min="9004" max="9004" width="7.5703125" style="1" customWidth="1"/>
    <col min="9005" max="9005" width="0" style="1" hidden="1" customWidth="1"/>
    <col min="9006" max="9007" width="14.28515625" style="1" customWidth="1"/>
    <col min="9008" max="9008" width="20.85546875" style="1" customWidth="1"/>
    <col min="9009" max="9009" width="14.42578125" style="1" customWidth="1"/>
    <col min="9010" max="9010" width="15" style="1" customWidth="1"/>
    <col min="9011" max="9011" width="2.7109375" style="1" customWidth="1"/>
    <col min="9012" max="9012" width="11.7109375" style="1" customWidth="1"/>
    <col min="9013" max="9013" width="11.5703125" style="1" customWidth="1"/>
    <col min="9014" max="9014" width="2.28515625" style="1" customWidth="1"/>
    <col min="9015" max="9015" width="41" style="1" customWidth="1"/>
    <col min="9016" max="9016" width="14.28515625" style="1" customWidth="1"/>
    <col min="9017" max="9018" width="11.5703125" style="1" customWidth="1"/>
    <col min="9019" max="9019" width="21.85546875" style="1" customWidth="1"/>
    <col min="9020" max="9211" width="11.5703125" style="1"/>
    <col min="9212" max="9212" width="21.85546875" style="1" customWidth="1"/>
    <col min="9213" max="9213" width="13.85546875" style="1" customWidth="1"/>
    <col min="9214" max="9214" width="38.7109375" style="1" customWidth="1"/>
    <col min="9215" max="9215" width="3" style="1" bestFit="1" customWidth="1"/>
    <col min="9216" max="9216" width="32.28515625" style="1" customWidth="1"/>
    <col min="9217" max="9217" width="46.28515625" style="1" customWidth="1"/>
    <col min="9218" max="9218" width="19" style="1" customWidth="1"/>
    <col min="9219" max="9219" width="0" style="1" hidden="1" customWidth="1"/>
    <col min="9220" max="9220" width="17.7109375" style="1" customWidth="1"/>
    <col min="9221" max="9221" width="0" style="1" hidden="1" customWidth="1"/>
    <col min="9222" max="9222" width="22.28515625" style="1" customWidth="1"/>
    <col min="9223" max="9223" width="5.28515625" style="1" customWidth="1"/>
    <col min="9224" max="9224" width="36.28515625" style="1" customWidth="1"/>
    <col min="9225" max="9225" width="5.7109375" style="1" customWidth="1"/>
    <col min="9226" max="9226" width="0" style="1" hidden="1" customWidth="1"/>
    <col min="9227" max="9227" width="20.7109375" style="1" customWidth="1"/>
    <col min="9228" max="9228" width="4.85546875" style="1" customWidth="1"/>
    <col min="9229" max="9229" width="0" style="1" hidden="1" customWidth="1"/>
    <col min="9230" max="9230" width="24.7109375" style="1" customWidth="1"/>
    <col min="9231" max="9231" width="12.28515625" style="1" customWidth="1"/>
    <col min="9232" max="9232" width="0" style="1" hidden="1" customWidth="1"/>
    <col min="9233" max="9233" width="3.42578125" style="1" customWidth="1"/>
    <col min="9234" max="9234" width="0" style="1" hidden="1" customWidth="1"/>
    <col min="9235" max="9235" width="17.7109375" style="1" customWidth="1"/>
    <col min="9236" max="9236" width="3.42578125" style="1" customWidth="1"/>
    <col min="9237" max="9237" width="0" style="1" hidden="1" customWidth="1"/>
    <col min="9238" max="9238" width="23.7109375" style="1" customWidth="1"/>
    <col min="9239" max="9239" width="10" style="1" customWidth="1"/>
    <col min="9240" max="9240" width="0" style="1" hidden="1" customWidth="1"/>
    <col min="9241" max="9242" width="14.7109375" style="1" customWidth="1"/>
    <col min="9243" max="9243" width="12.85546875" style="1" customWidth="1"/>
    <col min="9244" max="9244" width="3.28515625" style="1" customWidth="1"/>
    <col min="9245" max="9245" width="30.28515625" style="1" customWidth="1"/>
    <col min="9246" max="9246" width="5" style="1" customWidth="1"/>
    <col min="9247" max="9247" width="0" style="1" hidden="1" customWidth="1"/>
    <col min="9248" max="9248" width="14.28515625" style="1" customWidth="1"/>
    <col min="9249" max="9249" width="5.7109375" style="1" customWidth="1"/>
    <col min="9250" max="9250" width="0" style="1" hidden="1" customWidth="1"/>
    <col min="9251" max="9251" width="17.28515625" style="1" customWidth="1"/>
    <col min="9252" max="9252" width="12.7109375" style="1" customWidth="1"/>
    <col min="9253" max="9253" width="0" style="1" hidden="1" customWidth="1"/>
    <col min="9254" max="9254" width="5.28515625" style="1" customWidth="1"/>
    <col min="9255" max="9255" width="0" style="1" hidden="1" customWidth="1"/>
    <col min="9256" max="9256" width="17" style="1" customWidth="1"/>
    <col min="9257" max="9257" width="6.28515625" style="1" customWidth="1"/>
    <col min="9258" max="9258" width="0" style="1" hidden="1" customWidth="1"/>
    <col min="9259" max="9259" width="14.28515625" style="1" customWidth="1"/>
    <col min="9260" max="9260" width="7.5703125" style="1" customWidth="1"/>
    <col min="9261" max="9261" width="0" style="1" hidden="1" customWidth="1"/>
    <col min="9262" max="9263" width="14.28515625" style="1" customWidth="1"/>
    <col min="9264" max="9264" width="20.85546875" style="1" customWidth="1"/>
    <col min="9265" max="9265" width="14.42578125" style="1" customWidth="1"/>
    <col min="9266" max="9266" width="15" style="1" customWidth="1"/>
    <col min="9267" max="9267" width="2.7109375" style="1" customWidth="1"/>
    <col min="9268" max="9268" width="11.7109375" style="1" customWidth="1"/>
    <col min="9269" max="9269" width="11.5703125" style="1" customWidth="1"/>
    <col min="9270" max="9270" width="2.28515625" style="1" customWidth="1"/>
    <col min="9271" max="9271" width="41" style="1" customWidth="1"/>
    <col min="9272" max="9272" width="14.28515625" style="1" customWidth="1"/>
    <col min="9273" max="9274" width="11.5703125" style="1" customWidth="1"/>
    <col min="9275" max="9275" width="21.85546875" style="1" customWidth="1"/>
    <col min="9276" max="9467" width="11.5703125" style="1"/>
    <col min="9468" max="9468" width="21.85546875" style="1" customWidth="1"/>
    <col min="9469" max="9469" width="13.85546875" style="1" customWidth="1"/>
    <col min="9470" max="9470" width="38.7109375" style="1" customWidth="1"/>
    <col min="9471" max="9471" width="3" style="1" bestFit="1" customWidth="1"/>
    <col min="9472" max="9472" width="32.28515625" style="1" customWidth="1"/>
    <col min="9473" max="9473" width="46.28515625" style="1" customWidth="1"/>
    <col min="9474" max="9474" width="19" style="1" customWidth="1"/>
    <col min="9475" max="9475" width="0" style="1" hidden="1" customWidth="1"/>
    <col min="9476" max="9476" width="17.7109375" style="1" customWidth="1"/>
    <col min="9477" max="9477" width="0" style="1" hidden="1" customWidth="1"/>
    <col min="9478" max="9478" width="22.28515625" style="1" customWidth="1"/>
    <col min="9479" max="9479" width="5.28515625" style="1" customWidth="1"/>
    <col min="9480" max="9480" width="36.28515625" style="1" customWidth="1"/>
    <col min="9481" max="9481" width="5.7109375" style="1" customWidth="1"/>
    <col min="9482" max="9482" width="0" style="1" hidden="1" customWidth="1"/>
    <col min="9483" max="9483" width="20.7109375" style="1" customWidth="1"/>
    <col min="9484" max="9484" width="4.85546875" style="1" customWidth="1"/>
    <col min="9485" max="9485" width="0" style="1" hidden="1" customWidth="1"/>
    <col min="9486" max="9486" width="24.7109375" style="1" customWidth="1"/>
    <col min="9487" max="9487" width="12.28515625" style="1" customWidth="1"/>
    <col min="9488" max="9488" width="0" style="1" hidden="1" customWidth="1"/>
    <col min="9489" max="9489" width="3.42578125" style="1" customWidth="1"/>
    <col min="9490" max="9490" width="0" style="1" hidden="1" customWidth="1"/>
    <col min="9491" max="9491" width="17.7109375" style="1" customWidth="1"/>
    <col min="9492" max="9492" width="3.42578125" style="1" customWidth="1"/>
    <col min="9493" max="9493" width="0" style="1" hidden="1" customWidth="1"/>
    <col min="9494" max="9494" width="23.7109375" style="1" customWidth="1"/>
    <col min="9495" max="9495" width="10" style="1" customWidth="1"/>
    <col min="9496" max="9496" width="0" style="1" hidden="1" customWidth="1"/>
    <col min="9497" max="9498" width="14.7109375" style="1" customWidth="1"/>
    <col min="9499" max="9499" width="12.85546875" style="1" customWidth="1"/>
    <col min="9500" max="9500" width="3.28515625" style="1" customWidth="1"/>
    <col min="9501" max="9501" width="30.28515625" style="1" customWidth="1"/>
    <col min="9502" max="9502" width="5" style="1" customWidth="1"/>
    <col min="9503" max="9503" width="0" style="1" hidden="1" customWidth="1"/>
    <col min="9504" max="9504" width="14.28515625" style="1" customWidth="1"/>
    <col min="9505" max="9505" width="5.7109375" style="1" customWidth="1"/>
    <col min="9506" max="9506" width="0" style="1" hidden="1" customWidth="1"/>
    <col min="9507" max="9507" width="17.28515625" style="1" customWidth="1"/>
    <col min="9508" max="9508" width="12.7109375" style="1" customWidth="1"/>
    <col min="9509" max="9509" width="0" style="1" hidden="1" customWidth="1"/>
    <col min="9510" max="9510" width="5.28515625" style="1" customWidth="1"/>
    <col min="9511" max="9511" width="0" style="1" hidden="1" customWidth="1"/>
    <col min="9512" max="9512" width="17" style="1" customWidth="1"/>
    <col min="9513" max="9513" width="6.28515625" style="1" customWidth="1"/>
    <col min="9514" max="9514" width="0" style="1" hidden="1" customWidth="1"/>
    <col min="9515" max="9515" width="14.28515625" style="1" customWidth="1"/>
    <col min="9516" max="9516" width="7.5703125" style="1" customWidth="1"/>
    <col min="9517" max="9517" width="0" style="1" hidden="1" customWidth="1"/>
    <col min="9518" max="9519" width="14.28515625" style="1" customWidth="1"/>
    <col min="9520" max="9520" width="20.85546875" style="1" customWidth="1"/>
    <col min="9521" max="9521" width="14.42578125" style="1" customWidth="1"/>
    <col min="9522" max="9522" width="15" style="1" customWidth="1"/>
    <col min="9523" max="9523" width="2.7109375" style="1" customWidth="1"/>
    <col min="9524" max="9524" width="11.7109375" style="1" customWidth="1"/>
    <col min="9525" max="9525" width="11.5703125" style="1" customWidth="1"/>
    <col min="9526" max="9526" width="2.28515625" style="1" customWidth="1"/>
    <col min="9527" max="9527" width="41" style="1" customWidth="1"/>
    <col min="9528" max="9528" width="14.28515625" style="1" customWidth="1"/>
    <col min="9529" max="9530" width="11.5703125" style="1" customWidth="1"/>
    <col min="9531" max="9531" width="21.85546875" style="1" customWidth="1"/>
    <col min="9532" max="9723" width="11.5703125" style="1"/>
    <col min="9724" max="9724" width="21.85546875" style="1" customWidth="1"/>
    <col min="9725" max="9725" width="13.85546875" style="1" customWidth="1"/>
    <col min="9726" max="9726" width="38.7109375" style="1" customWidth="1"/>
    <col min="9727" max="9727" width="3" style="1" bestFit="1" customWidth="1"/>
    <col min="9728" max="9728" width="32.28515625" style="1" customWidth="1"/>
    <col min="9729" max="9729" width="46.28515625" style="1" customWidth="1"/>
    <col min="9730" max="9730" width="19" style="1" customWidth="1"/>
    <col min="9731" max="9731" width="0" style="1" hidden="1" customWidth="1"/>
    <col min="9732" max="9732" width="17.7109375" style="1" customWidth="1"/>
    <col min="9733" max="9733" width="0" style="1" hidden="1" customWidth="1"/>
    <col min="9734" max="9734" width="22.28515625" style="1" customWidth="1"/>
    <col min="9735" max="9735" width="5.28515625" style="1" customWidth="1"/>
    <col min="9736" max="9736" width="36.28515625" style="1" customWidth="1"/>
    <col min="9737" max="9737" width="5.7109375" style="1" customWidth="1"/>
    <col min="9738" max="9738" width="0" style="1" hidden="1" customWidth="1"/>
    <col min="9739" max="9739" width="20.7109375" style="1" customWidth="1"/>
    <col min="9740" max="9740" width="4.85546875" style="1" customWidth="1"/>
    <col min="9741" max="9741" width="0" style="1" hidden="1" customWidth="1"/>
    <col min="9742" max="9742" width="24.7109375" style="1" customWidth="1"/>
    <col min="9743" max="9743" width="12.28515625" style="1" customWidth="1"/>
    <col min="9744" max="9744" width="0" style="1" hidden="1" customWidth="1"/>
    <col min="9745" max="9745" width="3.42578125" style="1" customWidth="1"/>
    <col min="9746" max="9746" width="0" style="1" hidden="1" customWidth="1"/>
    <col min="9747" max="9747" width="17.7109375" style="1" customWidth="1"/>
    <col min="9748" max="9748" width="3.42578125" style="1" customWidth="1"/>
    <col min="9749" max="9749" width="0" style="1" hidden="1" customWidth="1"/>
    <col min="9750" max="9750" width="23.7109375" style="1" customWidth="1"/>
    <col min="9751" max="9751" width="10" style="1" customWidth="1"/>
    <col min="9752" max="9752" width="0" style="1" hidden="1" customWidth="1"/>
    <col min="9753" max="9754" width="14.7109375" style="1" customWidth="1"/>
    <col min="9755" max="9755" width="12.85546875" style="1" customWidth="1"/>
    <col min="9756" max="9756" width="3.28515625" style="1" customWidth="1"/>
    <col min="9757" max="9757" width="30.28515625" style="1" customWidth="1"/>
    <col min="9758" max="9758" width="5" style="1" customWidth="1"/>
    <col min="9759" max="9759" width="0" style="1" hidden="1" customWidth="1"/>
    <col min="9760" max="9760" width="14.28515625" style="1" customWidth="1"/>
    <col min="9761" max="9761" width="5.7109375" style="1" customWidth="1"/>
    <col min="9762" max="9762" width="0" style="1" hidden="1" customWidth="1"/>
    <col min="9763" max="9763" width="17.28515625" style="1" customWidth="1"/>
    <col min="9764" max="9764" width="12.7109375" style="1" customWidth="1"/>
    <col min="9765" max="9765" width="0" style="1" hidden="1" customWidth="1"/>
    <col min="9766" max="9766" width="5.28515625" style="1" customWidth="1"/>
    <col min="9767" max="9767" width="0" style="1" hidden="1" customWidth="1"/>
    <col min="9768" max="9768" width="17" style="1" customWidth="1"/>
    <col min="9769" max="9769" width="6.28515625" style="1" customWidth="1"/>
    <col min="9770" max="9770" width="0" style="1" hidden="1" customWidth="1"/>
    <col min="9771" max="9771" width="14.28515625" style="1" customWidth="1"/>
    <col min="9772" max="9772" width="7.5703125" style="1" customWidth="1"/>
    <col min="9773" max="9773" width="0" style="1" hidden="1" customWidth="1"/>
    <col min="9774" max="9775" width="14.28515625" style="1" customWidth="1"/>
    <col min="9776" max="9776" width="20.85546875" style="1" customWidth="1"/>
    <col min="9777" max="9777" width="14.42578125" style="1" customWidth="1"/>
    <col min="9778" max="9778" width="15" style="1" customWidth="1"/>
    <col min="9779" max="9779" width="2.7109375" style="1" customWidth="1"/>
    <col min="9780" max="9780" width="11.7109375" style="1" customWidth="1"/>
    <col min="9781" max="9781" width="11.5703125" style="1" customWidth="1"/>
    <col min="9782" max="9782" width="2.28515625" style="1" customWidth="1"/>
    <col min="9783" max="9783" width="41" style="1" customWidth="1"/>
    <col min="9784" max="9784" width="14.28515625" style="1" customWidth="1"/>
    <col min="9785" max="9786" width="11.5703125" style="1" customWidth="1"/>
    <col min="9787" max="9787" width="21.85546875" style="1" customWidth="1"/>
    <col min="9788" max="9979" width="11.5703125" style="1"/>
    <col min="9980" max="9980" width="21.85546875" style="1" customWidth="1"/>
    <col min="9981" max="9981" width="13.85546875" style="1" customWidth="1"/>
    <col min="9982" max="9982" width="38.7109375" style="1" customWidth="1"/>
    <col min="9983" max="9983" width="3" style="1" bestFit="1" customWidth="1"/>
    <col min="9984" max="9984" width="32.28515625" style="1" customWidth="1"/>
    <col min="9985" max="9985" width="46.28515625" style="1" customWidth="1"/>
    <col min="9986" max="9986" width="19" style="1" customWidth="1"/>
    <col min="9987" max="9987" width="0" style="1" hidden="1" customWidth="1"/>
    <col min="9988" max="9988" width="17.7109375" style="1" customWidth="1"/>
    <col min="9989" max="9989" width="0" style="1" hidden="1" customWidth="1"/>
    <col min="9990" max="9990" width="22.28515625" style="1" customWidth="1"/>
    <col min="9991" max="9991" width="5.28515625" style="1" customWidth="1"/>
    <col min="9992" max="9992" width="36.28515625" style="1" customWidth="1"/>
    <col min="9993" max="9993" width="5.7109375" style="1" customWidth="1"/>
    <col min="9994" max="9994" width="0" style="1" hidden="1" customWidth="1"/>
    <col min="9995" max="9995" width="20.7109375" style="1" customWidth="1"/>
    <col min="9996" max="9996" width="4.85546875" style="1" customWidth="1"/>
    <col min="9997" max="9997" width="0" style="1" hidden="1" customWidth="1"/>
    <col min="9998" max="9998" width="24.7109375" style="1" customWidth="1"/>
    <col min="9999" max="9999" width="12.28515625" style="1" customWidth="1"/>
    <col min="10000" max="10000" width="0" style="1" hidden="1" customWidth="1"/>
    <col min="10001" max="10001" width="3.42578125" style="1" customWidth="1"/>
    <col min="10002" max="10002" width="0" style="1" hidden="1" customWidth="1"/>
    <col min="10003" max="10003" width="17.7109375" style="1" customWidth="1"/>
    <col min="10004" max="10004" width="3.42578125" style="1" customWidth="1"/>
    <col min="10005" max="10005" width="0" style="1" hidden="1" customWidth="1"/>
    <col min="10006" max="10006" width="23.7109375" style="1" customWidth="1"/>
    <col min="10007" max="10007" width="10" style="1" customWidth="1"/>
    <col min="10008" max="10008" width="0" style="1" hidden="1" customWidth="1"/>
    <col min="10009" max="10010" width="14.7109375" style="1" customWidth="1"/>
    <col min="10011" max="10011" width="12.85546875" style="1" customWidth="1"/>
    <col min="10012" max="10012" width="3.28515625" style="1" customWidth="1"/>
    <col min="10013" max="10013" width="30.28515625" style="1" customWidth="1"/>
    <col min="10014" max="10014" width="5" style="1" customWidth="1"/>
    <col min="10015" max="10015" width="0" style="1" hidden="1" customWidth="1"/>
    <col min="10016" max="10016" width="14.28515625" style="1" customWidth="1"/>
    <col min="10017" max="10017" width="5.7109375" style="1" customWidth="1"/>
    <col min="10018" max="10018" width="0" style="1" hidden="1" customWidth="1"/>
    <col min="10019" max="10019" width="17.28515625" style="1" customWidth="1"/>
    <col min="10020" max="10020" width="12.7109375" style="1" customWidth="1"/>
    <col min="10021" max="10021" width="0" style="1" hidden="1" customWidth="1"/>
    <col min="10022" max="10022" width="5.28515625" style="1" customWidth="1"/>
    <col min="10023" max="10023" width="0" style="1" hidden="1" customWidth="1"/>
    <col min="10024" max="10024" width="17" style="1" customWidth="1"/>
    <col min="10025" max="10025" width="6.28515625" style="1" customWidth="1"/>
    <col min="10026" max="10026" width="0" style="1" hidden="1" customWidth="1"/>
    <col min="10027" max="10027" width="14.28515625" style="1" customWidth="1"/>
    <col min="10028" max="10028" width="7.5703125" style="1" customWidth="1"/>
    <col min="10029" max="10029" width="0" style="1" hidden="1" customWidth="1"/>
    <col min="10030" max="10031" width="14.28515625" style="1" customWidth="1"/>
    <col min="10032" max="10032" width="20.85546875" style="1" customWidth="1"/>
    <col min="10033" max="10033" width="14.42578125" style="1" customWidth="1"/>
    <col min="10034" max="10034" width="15" style="1" customWidth="1"/>
    <col min="10035" max="10035" width="2.7109375" style="1" customWidth="1"/>
    <col min="10036" max="10036" width="11.7109375" style="1" customWidth="1"/>
    <col min="10037" max="10037" width="11.5703125" style="1" customWidth="1"/>
    <col min="10038" max="10038" width="2.28515625" style="1" customWidth="1"/>
    <col min="10039" max="10039" width="41" style="1" customWidth="1"/>
    <col min="10040" max="10040" width="14.28515625" style="1" customWidth="1"/>
    <col min="10041" max="10042" width="11.5703125" style="1" customWidth="1"/>
    <col min="10043" max="10043" width="21.85546875" style="1" customWidth="1"/>
    <col min="10044" max="10235" width="11.5703125" style="1"/>
    <col min="10236" max="10236" width="21.85546875" style="1" customWidth="1"/>
    <col min="10237" max="10237" width="13.85546875" style="1" customWidth="1"/>
    <col min="10238" max="10238" width="38.7109375" style="1" customWidth="1"/>
    <col min="10239" max="10239" width="3" style="1" bestFit="1" customWidth="1"/>
    <col min="10240" max="10240" width="32.28515625" style="1" customWidth="1"/>
    <col min="10241" max="10241" width="46.28515625" style="1" customWidth="1"/>
    <col min="10242" max="10242" width="19" style="1" customWidth="1"/>
    <col min="10243" max="10243" width="0" style="1" hidden="1" customWidth="1"/>
    <col min="10244" max="10244" width="17.7109375" style="1" customWidth="1"/>
    <col min="10245" max="10245" width="0" style="1" hidden="1" customWidth="1"/>
    <col min="10246" max="10246" width="22.28515625" style="1" customWidth="1"/>
    <col min="10247" max="10247" width="5.28515625" style="1" customWidth="1"/>
    <col min="10248" max="10248" width="36.28515625" style="1" customWidth="1"/>
    <col min="10249" max="10249" width="5.7109375" style="1" customWidth="1"/>
    <col min="10250" max="10250" width="0" style="1" hidden="1" customWidth="1"/>
    <col min="10251" max="10251" width="20.7109375" style="1" customWidth="1"/>
    <col min="10252" max="10252" width="4.85546875" style="1" customWidth="1"/>
    <col min="10253" max="10253" width="0" style="1" hidden="1" customWidth="1"/>
    <col min="10254" max="10254" width="24.7109375" style="1" customWidth="1"/>
    <col min="10255" max="10255" width="12.28515625" style="1" customWidth="1"/>
    <col min="10256" max="10256" width="0" style="1" hidden="1" customWidth="1"/>
    <col min="10257" max="10257" width="3.42578125" style="1" customWidth="1"/>
    <col min="10258" max="10258" width="0" style="1" hidden="1" customWidth="1"/>
    <col min="10259" max="10259" width="17.7109375" style="1" customWidth="1"/>
    <col min="10260" max="10260" width="3.42578125" style="1" customWidth="1"/>
    <col min="10261" max="10261" width="0" style="1" hidden="1" customWidth="1"/>
    <col min="10262" max="10262" width="23.7109375" style="1" customWidth="1"/>
    <col min="10263" max="10263" width="10" style="1" customWidth="1"/>
    <col min="10264" max="10264" width="0" style="1" hidden="1" customWidth="1"/>
    <col min="10265" max="10266" width="14.7109375" style="1" customWidth="1"/>
    <col min="10267" max="10267" width="12.85546875" style="1" customWidth="1"/>
    <col min="10268" max="10268" width="3.28515625" style="1" customWidth="1"/>
    <col min="10269" max="10269" width="30.28515625" style="1" customWidth="1"/>
    <col min="10270" max="10270" width="5" style="1" customWidth="1"/>
    <col min="10271" max="10271" width="0" style="1" hidden="1" customWidth="1"/>
    <col min="10272" max="10272" width="14.28515625" style="1" customWidth="1"/>
    <col min="10273" max="10273" width="5.7109375" style="1" customWidth="1"/>
    <col min="10274" max="10274" width="0" style="1" hidden="1" customWidth="1"/>
    <col min="10275" max="10275" width="17.28515625" style="1" customWidth="1"/>
    <col min="10276" max="10276" width="12.7109375" style="1" customWidth="1"/>
    <col min="10277" max="10277" width="0" style="1" hidden="1" customWidth="1"/>
    <col min="10278" max="10278" width="5.28515625" style="1" customWidth="1"/>
    <col min="10279" max="10279" width="0" style="1" hidden="1" customWidth="1"/>
    <col min="10280" max="10280" width="17" style="1" customWidth="1"/>
    <col min="10281" max="10281" width="6.28515625" style="1" customWidth="1"/>
    <col min="10282" max="10282" width="0" style="1" hidden="1" customWidth="1"/>
    <col min="10283" max="10283" width="14.28515625" style="1" customWidth="1"/>
    <col min="10284" max="10284" width="7.5703125" style="1" customWidth="1"/>
    <col min="10285" max="10285" width="0" style="1" hidden="1" customWidth="1"/>
    <col min="10286" max="10287" width="14.28515625" style="1" customWidth="1"/>
    <col min="10288" max="10288" width="20.85546875" style="1" customWidth="1"/>
    <col min="10289" max="10289" width="14.42578125" style="1" customWidth="1"/>
    <col min="10290" max="10290" width="15" style="1" customWidth="1"/>
    <col min="10291" max="10291" width="2.7109375" style="1" customWidth="1"/>
    <col min="10292" max="10292" width="11.7109375" style="1" customWidth="1"/>
    <col min="10293" max="10293" width="11.5703125" style="1" customWidth="1"/>
    <col min="10294" max="10294" width="2.28515625" style="1" customWidth="1"/>
    <col min="10295" max="10295" width="41" style="1" customWidth="1"/>
    <col min="10296" max="10296" width="14.28515625" style="1" customWidth="1"/>
    <col min="10297" max="10298" width="11.5703125" style="1" customWidth="1"/>
    <col min="10299" max="10299" width="21.85546875" style="1" customWidth="1"/>
    <col min="10300" max="10491" width="11.5703125" style="1"/>
    <col min="10492" max="10492" width="21.85546875" style="1" customWidth="1"/>
    <col min="10493" max="10493" width="13.85546875" style="1" customWidth="1"/>
    <col min="10494" max="10494" width="38.7109375" style="1" customWidth="1"/>
    <col min="10495" max="10495" width="3" style="1" bestFit="1" customWidth="1"/>
    <col min="10496" max="10496" width="32.28515625" style="1" customWidth="1"/>
    <col min="10497" max="10497" width="46.28515625" style="1" customWidth="1"/>
    <col min="10498" max="10498" width="19" style="1" customWidth="1"/>
    <col min="10499" max="10499" width="0" style="1" hidden="1" customWidth="1"/>
    <col min="10500" max="10500" width="17.7109375" style="1" customWidth="1"/>
    <col min="10501" max="10501" width="0" style="1" hidden="1" customWidth="1"/>
    <col min="10502" max="10502" width="22.28515625" style="1" customWidth="1"/>
    <col min="10503" max="10503" width="5.28515625" style="1" customWidth="1"/>
    <col min="10504" max="10504" width="36.28515625" style="1" customWidth="1"/>
    <col min="10505" max="10505" width="5.7109375" style="1" customWidth="1"/>
    <col min="10506" max="10506" width="0" style="1" hidden="1" customWidth="1"/>
    <col min="10507" max="10507" width="20.7109375" style="1" customWidth="1"/>
    <col min="10508" max="10508" width="4.85546875" style="1" customWidth="1"/>
    <col min="10509" max="10509" width="0" style="1" hidden="1" customWidth="1"/>
    <col min="10510" max="10510" width="24.7109375" style="1" customWidth="1"/>
    <col min="10511" max="10511" width="12.28515625" style="1" customWidth="1"/>
    <col min="10512" max="10512" width="0" style="1" hidden="1" customWidth="1"/>
    <col min="10513" max="10513" width="3.42578125" style="1" customWidth="1"/>
    <col min="10514" max="10514" width="0" style="1" hidden="1" customWidth="1"/>
    <col min="10515" max="10515" width="17.7109375" style="1" customWidth="1"/>
    <col min="10516" max="10516" width="3.42578125" style="1" customWidth="1"/>
    <col min="10517" max="10517" width="0" style="1" hidden="1" customWidth="1"/>
    <col min="10518" max="10518" width="23.7109375" style="1" customWidth="1"/>
    <col min="10519" max="10519" width="10" style="1" customWidth="1"/>
    <col min="10520" max="10520" width="0" style="1" hidden="1" customWidth="1"/>
    <col min="10521" max="10522" width="14.7109375" style="1" customWidth="1"/>
    <col min="10523" max="10523" width="12.85546875" style="1" customWidth="1"/>
    <col min="10524" max="10524" width="3.28515625" style="1" customWidth="1"/>
    <col min="10525" max="10525" width="30.28515625" style="1" customWidth="1"/>
    <col min="10526" max="10526" width="5" style="1" customWidth="1"/>
    <col min="10527" max="10527" width="0" style="1" hidden="1" customWidth="1"/>
    <col min="10528" max="10528" width="14.28515625" style="1" customWidth="1"/>
    <col min="10529" max="10529" width="5.7109375" style="1" customWidth="1"/>
    <col min="10530" max="10530" width="0" style="1" hidden="1" customWidth="1"/>
    <col min="10531" max="10531" width="17.28515625" style="1" customWidth="1"/>
    <col min="10532" max="10532" width="12.7109375" style="1" customWidth="1"/>
    <col min="10533" max="10533" width="0" style="1" hidden="1" customWidth="1"/>
    <col min="10534" max="10534" width="5.28515625" style="1" customWidth="1"/>
    <col min="10535" max="10535" width="0" style="1" hidden="1" customWidth="1"/>
    <col min="10536" max="10536" width="17" style="1" customWidth="1"/>
    <col min="10537" max="10537" width="6.28515625" style="1" customWidth="1"/>
    <col min="10538" max="10538" width="0" style="1" hidden="1" customWidth="1"/>
    <col min="10539" max="10539" width="14.28515625" style="1" customWidth="1"/>
    <col min="10540" max="10540" width="7.5703125" style="1" customWidth="1"/>
    <col min="10541" max="10541" width="0" style="1" hidden="1" customWidth="1"/>
    <col min="10542" max="10543" width="14.28515625" style="1" customWidth="1"/>
    <col min="10544" max="10544" width="20.85546875" style="1" customWidth="1"/>
    <col min="10545" max="10545" width="14.42578125" style="1" customWidth="1"/>
    <col min="10546" max="10546" width="15" style="1" customWidth="1"/>
    <col min="10547" max="10547" width="2.7109375" style="1" customWidth="1"/>
    <col min="10548" max="10548" width="11.7109375" style="1" customWidth="1"/>
    <col min="10549" max="10549" width="11.5703125" style="1" customWidth="1"/>
    <col min="10550" max="10550" width="2.28515625" style="1" customWidth="1"/>
    <col min="10551" max="10551" width="41" style="1" customWidth="1"/>
    <col min="10552" max="10552" width="14.28515625" style="1" customWidth="1"/>
    <col min="10553" max="10554" width="11.5703125" style="1" customWidth="1"/>
    <col min="10555" max="10555" width="21.85546875" style="1" customWidth="1"/>
    <col min="10556" max="10747" width="11.5703125" style="1"/>
    <col min="10748" max="10748" width="21.85546875" style="1" customWidth="1"/>
    <col min="10749" max="10749" width="13.85546875" style="1" customWidth="1"/>
    <col min="10750" max="10750" width="38.7109375" style="1" customWidth="1"/>
    <col min="10751" max="10751" width="3" style="1" bestFit="1" customWidth="1"/>
    <col min="10752" max="10752" width="32.28515625" style="1" customWidth="1"/>
    <col min="10753" max="10753" width="46.28515625" style="1" customWidth="1"/>
    <col min="10754" max="10754" width="19" style="1" customWidth="1"/>
    <col min="10755" max="10755" width="0" style="1" hidden="1" customWidth="1"/>
    <col min="10756" max="10756" width="17.7109375" style="1" customWidth="1"/>
    <col min="10757" max="10757" width="0" style="1" hidden="1" customWidth="1"/>
    <col min="10758" max="10758" width="22.28515625" style="1" customWidth="1"/>
    <col min="10759" max="10759" width="5.28515625" style="1" customWidth="1"/>
    <col min="10760" max="10760" width="36.28515625" style="1" customWidth="1"/>
    <col min="10761" max="10761" width="5.7109375" style="1" customWidth="1"/>
    <col min="10762" max="10762" width="0" style="1" hidden="1" customWidth="1"/>
    <col min="10763" max="10763" width="20.7109375" style="1" customWidth="1"/>
    <col min="10764" max="10764" width="4.85546875" style="1" customWidth="1"/>
    <col min="10765" max="10765" width="0" style="1" hidden="1" customWidth="1"/>
    <col min="10766" max="10766" width="24.7109375" style="1" customWidth="1"/>
    <col min="10767" max="10767" width="12.28515625" style="1" customWidth="1"/>
    <col min="10768" max="10768" width="0" style="1" hidden="1" customWidth="1"/>
    <col min="10769" max="10769" width="3.42578125" style="1" customWidth="1"/>
    <col min="10770" max="10770" width="0" style="1" hidden="1" customWidth="1"/>
    <col min="10771" max="10771" width="17.7109375" style="1" customWidth="1"/>
    <col min="10772" max="10772" width="3.42578125" style="1" customWidth="1"/>
    <col min="10773" max="10773" width="0" style="1" hidden="1" customWidth="1"/>
    <col min="10774" max="10774" width="23.7109375" style="1" customWidth="1"/>
    <col min="10775" max="10775" width="10" style="1" customWidth="1"/>
    <col min="10776" max="10776" width="0" style="1" hidden="1" customWidth="1"/>
    <col min="10777" max="10778" width="14.7109375" style="1" customWidth="1"/>
    <col min="10779" max="10779" width="12.85546875" style="1" customWidth="1"/>
    <col min="10780" max="10780" width="3.28515625" style="1" customWidth="1"/>
    <col min="10781" max="10781" width="30.28515625" style="1" customWidth="1"/>
    <col min="10782" max="10782" width="5" style="1" customWidth="1"/>
    <col min="10783" max="10783" width="0" style="1" hidden="1" customWidth="1"/>
    <col min="10784" max="10784" width="14.28515625" style="1" customWidth="1"/>
    <col min="10785" max="10785" width="5.7109375" style="1" customWidth="1"/>
    <col min="10786" max="10786" width="0" style="1" hidden="1" customWidth="1"/>
    <col min="10787" max="10787" width="17.28515625" style="1" customWidth="1"/>
    <col min="10788" max="10788" width="12.7109375" style="1" customWidth="1"/>
    <col min="10789" max="10789" width="0" style="1" hidden="1" customWidth="1"/>
    <col min="10790" max="10790" width="5.28515625" style="1" customWidth="1"/>
    <col min="10791" max="10791" width="0" style="1" hidden="1" customWidth="1"/>
    <col min="10792" max="10792" width="17" style="1" customWidth="1"/>
    <col min="10793" max="10793" width="6.28515625" style="1" customWidth="1"/>
    <col min="10794" max="10794" width="0" style="1" hidden="1" customWidth="1"/>
    <col min="10795" max="10795" width="14.28515625" style="1" customWidth="1"/>
    <col min="10796" max="10796" width="7.5703125" style="1" customWidth="1"/>
    <col min="10797" max="10797" width="0" style="1" hidden="1" customWidth="1"/>
    <col min="10798" max="10799" width="14.28515625" style="1" customWidth="1"/>
    <col min="10800" max="10800" width="20.85546875" style="1" customWidth="1"/>
    <col min="10801" max="10801" width="14.42578125" style="1" customWidth="1"/>
    <col min="10802" max="10802" width="15" style="1" customWidth="1"/>
    <col min="10803" max="10803" width="2.7109375" style="1" customWidth="1"/>
    <col min="10804" max="10804" width="11.7109375" style="1" customWidth="1"/>
    <col min="10805" max="10805" width="11.5703125" style="1" customWidth="1"/>
    <col min="10806" max="10806" width="2.28515625" style="1" customWidth="1"/>
    <col min="10807" max="10807" width="41" style="1" customWidth="1"/>
    <col min="10808" max="10808" width="14.28515625" style="1" customWidth="1"/>
    <col min="10809" max="10810" width="11.5703125" style="1" customWidth="1"/>
    <col min="10811" max="10811" width="21.85546875" style="1" customWidth="1"/>
    <col min="10812" max="11003" width="11.5703125" style="1"/>
    <col min="11004" max="11004" width="21.85546875" style="1" customWidth="1"/>
    <col min="11005" max="11005" width="13.85546875" style="1" customWidth="1"/>
    <col min="11006" max="11006" width="38.7109375" style="1" customWidth="1"/>
    <col min="11007" max="11007" width="3" style="1" bestFit="1" customWidth="1"/>
    <col min="11008" max="11008" width="32.28515625" style="1" customWidth="1"/>
    <col min="11009" max="11009" width="46.28515625" style="1" customWidth="1"/>
    <col min="11010" max="11010" width="19" style="1" customWidth="1"/>
    <col min="11011" max="11011" width="0" style="1" hidden="1" customWidth="1"/>
    <col min="11012" max="11012" width="17.7109375" style="1" customWidth="1"/>
    <col min="11013" max="11013" width="0" style="1" hidden="1" customWidth="1"/>
    <col min="11014" max="11014" width="22.28515625" style="1" customWidth="1"/>
    <col min="11015" max="11015" width="5.28515625" style="1" customWidth="1"/>
    <col min="11016" max="11016" width="36.28515625" style="1" customWidth="1"/>
    <col min="11017" max="11017" width="5.7109375" style="1" customWidth="1"/>
    <col min="11018" max="11018" width="0" style="1" hidden="1" customWidth="1"/>
    <col min="11019" max="11019" width="20.7109375" style="1" customWidth="1"/>
    <col min="11020" max="11020" width="4.85546875" style="1" customWidth="1"/>
    <col min="11021" max="11021" width="0" style="1" hidden="1" customWidth="1"/>
    <col min="11022" max="11022" width="24.7109375" style="1" customWidth="1"/>
    <col min="11023" max="11023" width="12.28515625" style="1" customWidth="1"/>
    <col min="11024" max="11024" width="0" style="1" hidden="1" customWidth="1"/>
    <col min="11025" max="11025" width="3.42578125" style="1" customWidth="1"/>
    <col min="11026" max="11026" width="0" style="1" hidden="1" customWidth="1"/>
    <col min="11027" max="11027" width="17.7109375" style="1" customWidth="1"/>
    <col min="11028" max="11028" width="3.42578125" style="1" customWidth="1"/>
    <col min="11029" max="11029" width="0" style="1" hidden="1" customWidth="1"/>
    <col min="11030" max="11030" width="23.7109375" style="1" customWidth="1"/>
    <col min="11031" max="11031" width="10" style="1" customWidth="1"/>
    <col min="11032" max="11032" width="0" style="1" hidden="1" customWidth="1"/>
    <col min="11033" max="11034" width="14.7109375" style="1" customWidth="1"/>
    <col min="11035" max="11035" width="12.85546875" style="1" customWidth="1"/>
    <col min="11036" max="11036" width="3.28515625" style="1" customWidth="1"/>
    <col min="11037" max="11037" width="30.28515625" style="1" customWidth="1"/>
    <col min="11038" max="11038" width="5" style="1" customWidth="1"/>
    <col min="11039" max="11039" width="0" style="1" hidden="1" customWidth="1"/>
    <col min="11040" max="11040" width="14.28515625" style="1" customWidth="1"/>
    <col min="11041" max="11041" width="5.7109375" style="1" customWidth="1"/>
    <col min="11042" max="11042" width="0" style="1" hidden="1" customWidth="1"/>
    <col min="11043" max="11043" width="17.28515625" style="1" customWidth="1"/>
    <col min="11044" max="11044" width="12.7109375" style="1" customWidth="1"/>
    <col min="11045" max="11045" width="0" style="1" hidden="1" customWidth="1"/>
    <col min="11046" max="11046" width="5.28515625" style="1" customWidth="1"/>
    <col min="11047" max="11047" width="0" style="1" hidden="1" customWidth="1"/>
    <col min="11048" max="11048" width="17" style="1" customWidth="1"/>
    <col min="11049" max="11049" width="6.28515625" style="1" customWidth="1"/>
    <col min="11050" max="11050" width="0" style="1" hidden="1" customWidth="1"/>
    <col min="11051" max="11051" width="14.28515625" style="1" customWidth="1"/>
    <col min="11052" max="11052" width="7.5703125" style="1" customWidth="1"/>
    <col min="11053" max="11053" width="0" style="1" hidden="1" customWidth="1"/>
    <col min="11054" max="11055" width="14.28515625" style="1" customWidth="1"/>
    <col min="11056" max="11056" width="20.85546875" style="1" customWidth="1"/>
    <col min="11057" max="11057" width="14.42578125" style="1" customWidth="1"/>
    <col min="11058" max="11058" width="15" style="1" customWidth="1"/>
    <col min="11059" max="11059" width="2.7109375" style="1" customWidth="1"/>
    <col min="11060" max="11060" width="11.7109375" style="1" customWidth="1"/>
    <col min="11061" max="11061" width="11.5703125" style="1" customWidth="1"/>
    <col min="11062" max="11062" width="2.28515625" style="1" customWidth="1"/>
    <col min="11063" max="11063" width="41" style="1" customWidth="1"/>
    <col min="11064" max="11064" width="14.28515625" style="1" customWidth="1"/>
    <col min="11065" max="11066" width="11.5703125" style="1" customWidth="1"/>
    <col min="11067" max="11067" width="21.85546875" style="1" customWidth="1"/>
    <col min="11068" max="11259" width="11.5703125" style="1"/>
    <col min="11260" max="11260" width="21.85546875" style="1" customWidth="1"/>
    <col min="11261" max="11261" width="13.85546875" style="1" customWidth="1"/>
    <col min="11262" max="11262" width="38.7109375" style="1" customWidth="1"/>
    <col min="11263" max="11263" width="3" style="1" bestFit="1" customWidth="1"/>
    <col min="11264" max="11264" width="32.28515625" style="1" customWidth="1"/>
    <col min="11265" max="11265" width="46.28515625" style="1" customWidth="1"/>
    <col min="11266" max="11266" width="19" style="1" customWidth="1"/>
    <col min="11267" max="11267" width="0" style="1" hidden="1" customWidth="1"/>
    <col min="11268" max="11268" width="17.7109375" style="1" customWidth="1"/>
    <col min="11269" max="11269" width="0" style="1" hidden="1" customWidth="1"/>
    <col min="11270" max="11270" width="22.28515625" style="1" customWidth="1"/>
    <col min="11271" max="11271" width="5.28515625" style="1" customWidth="1"/>
    <col min="11272" max="11272" width="36.28515625" style="1" customWidth="1"/>
    <col min="11273" max="11273" width="5.7109375" style="1" customWidth="1"/>
    <col min="11274" max="11274" width="0" style="1" hidden="1" customWidth="1"/>
    <col min="11275" max="11275" width="20.7109375" style="1" customWidth="1"/>
    <col min="11276" max="11276" width="4.85546875" style="1" customWidth="1"/>
    <col min="11277" max="11277" width="0" style="1" hidden="1" customWidth="1"/>
    <col min="11278" max="11278" width="24.7109375" style="1" customWidth="1"/>
    <col min="11279" max="11279" width="12.28515625" style="1" customWidth="1"/>
    <col min="11280" max="11280" width="0" style="1" hidden="1" customWidth="1"/>
    <col min="11281" max="11281" width="3.42578125" style="1" customWidth="1"/>
    <col min="11282" max="11282" width="0" style="1" hidden="1" customWidth="1"/>
    <col min="11283" max="11283" width="17.7109375" style="1" customWidth="1"/>
    <col min="11284" max="11284" width="3.42578125" style="1" customWidth="1"/>
    <col min="11285" max="11285" width="0" style="1" hidden="1" customWidth="1"/>
    <col min="11286" max="11286" width="23.7109375" style="1" customWidth="1"/>
    <col min="11287" max="11287" width="10" style="1" customWidth="1"/>
    <col min="11288" max="11288" width="0" style="1" hidden="1" customWidth="1"/>
    <col min="11289" max="11290" width="14.7109375" style="1" customWidth="1"/>
    <col min="11291" max="11291" width="12.85546875" style="1" customWidth="1"/>
    <col min="11292" max="11292" width="3.28515625" style="1" customWidth="1"/>
    <col min="11293" max="11293" width="30.28515625" style="1" customWidth="1"/>
    <col min="11294" max="11294" width="5" style="1" customWidth="1"/>
    <col min="11295" max="11295" width="0" style="1" hidden="1" customWidth="1"/>
    <col min="11296" max="11296" width="14.28515625" style="1" customWidth="1"/>
    <col min="11297" max="11297" width="5.7109375" style="1" customWidth="1"/>
    <col min="11298" max="11298" width="0" style="1" hidden="1" customWidth="1"/>
    <col min="11299" max="11299" width="17.28515625" style="1" customWidth="1"/>
    <col min="11300" max="11300" width="12.7109375" style="1" customWidth="1"/>
    <col min="11301" max="11301" width="0" style="1" hidden="1" customWidth="1"/>
    <col min="11302" max="11302" width="5.28515625" style="1" customWidth="1"/>
    <col min="11303" max="11303" width="0" style="1" hidden="1" customWidth="1"/>
    <col min="11304" max="11304" width="17" style="1" customWidth="1"/>
    <col min="11305" max="11305" width="6.28515625" style="1" customWidth="1"/>
    <col min="11306" max="11306" width="0" style="1" hidden="1" customWidth="1"/>
    <col min="11307" max="11307" width="14.28515625" style="1" customWidth="1"/>
    <col min="11308" max="11308" width="7.5703125" style="1" customWidth="1"/>
    <col min="11309" max="11309" width="0" style="1" hidden="1" customWidth="1"/>
    <col min="11310" max="11311" width="14.28515625" style="1" customWidth="1"/>
    <col min="11312" max="11312" width="20.85546875" style="1" customWidth="1"/>
    <col min="11313" max="11313" width="14.42578125" style="1" customWidth="1"/>
    <col min="11314" max="11314" width="15" style="1" customWidth="1"/>
    <col min="11315" max="11315" width="2.7109375" style="1" customWidth="1"/>
    <col min="11316" max="11316" width="11.7109375" style="1" customWidth="1"/>
    <col min="11317" max="11317" width="11.5703125" style="1" customWidth="1"/>
    <col min="11318" max="11318" width="2.28515625" style="1" customWidth="1"/>
    <col min="11319" max="11319" width="41" style="1" customWidth="1"/>
    <col min="11320" max="11320" width="14.28515625" style="1" customWidth="1"/>
    <col min="11321" max="11322" width="11.5703125" style="1" customWidth="1"/>
    <col min="11323" max="11323" width="21.85546875" style="1" customWidth="1"/>
    <col min="11324" max="11515" width="11.5703125" style="1"/>
    <col min="11516" max="11516" width="21.85546875" style="1" customWidth="1"/>
    <col min="11517" max="11517" width="13.85546875" style="1" customWidth="1"/>
    <col min="11518" max="11518" width="38.7109375" style="1" customWidth="1"/>
    <col min="11519" max="11519" width="3" style="1" bestFit="1" customWidth="1"/>
    <col min="11520" max="11520" width="32.28515625" style="1" customWidth="1"/>
    <col min="11521" max="11521" width="46.28515625" style="1" customWidth="1"/>
    <col min="11522" max="11522" width="19" style="1" customWidth="1"/>
    <col min="11523" max="11523" width="0" style="1" hidden="1" customWidth="1"/>
    <col min="11524" max="11524" width="17.7109375" style="1" customWidth="1"/>
    <col min="11525" max="11525" width="0" style="1" hidden="1" customWidth="1"/>
    <col min="11526" max="11526" width="22.28515625" style="1" customWidth="1"/>
    <col min="11527" max="11527" width="5.28515625" style="1" customWidth="1"/>
    <col min="11528" max="11528" width="36.28515625" style="1" customWidth="1"/>
    <col min="11529" max="11529" width="5.7109375" style="1" customWidth="1"/>
    <col min="11530" max="11530" width="0" style="1" hidden="1" customWidth="1"/>
    <col min="11531" max="11531" width="20.7109375" style="1" customWidth="1"/>
    <col min="11532" max="11532" width="4.85546875" style="1" customWidth="1"/>
    <col min="11533" max="11533" width="0" style="1" hidden="1" customWidth="1"/>
    <col min="11534" max="11534" width="24.7109375" style="1" customWidth="1"/>
    <col min="11535" max="11535" width="12.28515625" style="1" customWidth="1"/>
    <col min="11536" max="11536" width="0" style="1" hidden="1" customWidth="1"/>
    <col min="11537" max="11537" width="3.42578125" style="1" customWidth="1"/>
    <col min="11538" max="11538" width="0" style="1" hidden="1" customWidth="1"/>
    <col min="11539" max="11539" width="17.7109375" style="1" customWidth="1"/>
    <col min="11540" max="11540" width="3.42578125" style="1" customWidth="1"/>
    <col min="11541" max="11541" width="0" style="1" hidden="1" customWidth="1"/>
    <col min="11542" max="11542" width="23.7109375" style="1" customWidth="1"/>
    <col min="11543" max="11543" width="10" style="1" customWidth="1"/>
    <col min="11544" max="11544" width="0" style="1" hidden="1" customWidth="1"/>
    <col min="11545" max="11546" width="14.7109375" style="1" customWidth="1"/>
    <col min="11547" max="11547" width="12.85546875" style="1" customWidth="1"/>
    <col min="11548" max="11548" width="3.28515625" style="1" customWidth="1"/>
    <col min="11549" max="11549" width="30.28515625" style="1" customWidth="1"/>
    <col min="11550" max="11550" width="5" style="1" customWidth="1"/>
    <col min="11551" max="11551" width="0" style="1" hidden="1" customWidth="1"/>
    <col min="11552" max="11552" width="14.28515625" style="1" customWidth="1"/>
    <col min="11553" max="11553" width="5.7109375" style="1" customWidth="1"/>
    <col min="11554" max="11554" width="0" style="1" hidden="1" customWidth="1"/>
    <col min="11555" max="11555" width="17.28515625" style="1" customWidth="1"/>
    <col min="11556" max="11556" width="12.7109375" style="1" customWidth="1"/>
    <col min="11557" max="11557" width="0" style="1" hidden="1" customWidth="1"/>
    <col min="11558" max="11558" width="5.28515625" style="1" customWidth="1"/>
    <col min="11559" max="11559" width="0" style="1" hidden="1" customWidth="1"/>
    <col min="11560" max="11560" width="17" style="1" customWidth="1"/>
    <col min="11561" max="11561" width="6.28515625" style="1" customWidth="1"/>
    <col min="11562" max="11562" width="0" style="1" hidden="1" customWidth="1"/>
    <col min="11563" max="11563" width="14.28515625" style="1" customWidth="1"/>
    <col min="11564" max="11564" width="7.5703125" style="1" customWidth="1"/>
    <col min="11565" max="11565" width="0" style="1" hidden="1" customWidth="1"/>
    <col min="11566" max="11567" width="14.28515625" style="1" customWidth="1"/>
    <col min="11568" max="11568" width="20.85546875" style="1" customWidth="1"/>
    <col min="11569" max="11569" width="14.42578125" style="1" customWidth="1"/>
    <col min="11570" max="11570" width="15" style="1" customWidth="1"/>
    <col min="11571" max="11571" width="2.7109375" style="1" customWidth="1"/>
    <col min="11572" max="11572" width="11.7109375" style="1" customWidth="1"/>
    <col min="11573" max="11573" width="11.5703125" style="1" customWidth="1"/>
    <col min="11574" max="11574" width="2.28515625" style="1" customWidth="1"/>
    <col min="11575" max="11575" width="41" style="1" customWidth="1"/>
    <col min="11576" max="11576" width="14.28515625" style="1" customWidth="1"/>
    <col min="11577" max="11578" width="11.5703125" style="1" customWidth="1"/>
    <col min="11579" max="11579" width="21.85546875" style="1" customWidth="1"/>
    <col min="11580" max="11771" width="11.5703125" style="1"/>
    <col min="11772" max="11772" width="21.85546875" style="1" customWidth="1"/>
    <col min="11773" max="11773" width="13.85546875" style="1" customWidth="1"/>
    <col min="11774" max="11774" width="38.7109375" style="1" customWidth="1"/>
    <col min="11775" max="11775" width="3" style="1" bestFit="1" customWidth="1"/>
    <col min="11776" max="11776" width="32.28515625" style="1" customWidth="1"/>
    <col min="11777" max="11777" width="46.28515625" style="1" customWidth="1"/>
    <col min="11778" max="11778" width="19" style="1" customWidth="1"/>
    <col min="11779" max="11779" width="0" style="1" hidden="1" customWidth="1"/>
    <col min="11780" max="11780" width="17.7109375" style="1" customWidth="1"/>
    <col min="11781" max="11781" width="0" style="1" hidden="1" customWidth="1"/>
    <col min="11782" max="11782" width="22.28515625" style="1" customWidth="1"/>
    <col min="11783" max="11783" width="5.28515625" style="1" customWidth="1"/>
    <col min="11784" max="11784" width="36.28515625" style="1" customWidth="1"/>
    <col min="11785" max="11785" width="5.7109375" style="1" customWidth="1"/>
    <col min="11786" max="11786" width="0" style="1" hidden="1" customWidth="1"/>
    <col min="11787" max="11787" width="20.7109375" style="1" customWidth="1"/>
    <col min="11788" max="11788" width="4.85546875" style="1" customWidth="1"/>
    <col min="11789" max="11789" width="0" style="1" hidden="1" customWidth="1"/>
    <col min="11790" max="11790" width="24.7109375" style="1" customWidth="1"/>
    <col min="11791" max="11791" width="12.28515625" style="1" customWidth="1"/>
    <col min="11792" max="11792" width="0" style="1" hidden="1" customWidth="1"/>
    <col min="11793" max="11793" width="3.42578125" style="1" customWidth="1"/>
    <col min="11794" max="11794" width="0" style="1" hidden="1" customWidth="1"/>
    <col min="11795" max="11795" width="17.7109375" style="1" customWidth="1"/>
    <col min="11796" max="11796" width="3.42578125" style="1" customWidth="1"/>
    <col min="11797" max="11797" width="0" style="1" hidden="1" customWidth="1"/>
    <col min="11798" max="11798" width="23.7109375" style="1" customWidth="1"/>
    <col min="11799" max="11799" width="10" style="1" customWidth="1"/>
    <col min="11800" max="11800" width="0" style="1" hidden="1" customWidth="1"/>
    <col min="11801" max="11802" width="14.7109375" style="1" customWidth="1"/>
    <col min="11803" max="11803" width="12.85546875" style="1" customWidth="1"/>
    <col min="11804" max="11804" width="3.28515625" style="1" customWidth="1"/>
    <col min="11805" max="11805" width="30.28515625" style="1" customWidth="1"/>
    <col min="11806" max="11806" width="5" style="1" customWidth="1"/>
    <col min="11807" max="11807" width="0" style="1" hidden="1" customWidth="1"/>
    <col min="11808" max="11808" width="14.28515625" style="1" customWidth="1"/>
    <col min="11809" max="11809" width="5.7109375" style="1" customWidth="1"/>
    <col min="11810" max="11810" width="0" style="1" hidden="1" customWidth="1"/>
    <col min="11811" max="11811" width="17.28515625" style="1" customWidth="1"/>
    <col min="11812" max="11812" width="12.7109375" style="1" customWidth="1"/>
    <col min="11813" max="11813" width="0" style="1" hidden="1" customWidth="1"/>
    <col min="11814" max="11814" width="5.28515625" style="1" customWidth="1"/>
    <col min="11815" max="11815" width="0" style="1" hidden="1" customWidth="1"/>
    <col min="11816" max="11816" width="17" style="1" customWidth="1"/>
    <col min="11817" max="11817" width="6.28515625" style="1" customWidth="1"/>
    <col min="11818" max="11818" width="0" style="1" hidden="1" customWidth="1"/>
    <col min="11819" max="11819" width="14.28515625" style="1" customWidth="1"/>
    <col min="11820" max="11820" width="7.5703125" style="1" customWidth="1"/>
    <col min="11821" max="11821" width="0" style="1" hidden="1" customWidth="1"/>
    <col min="11822" max="11823" width="14.28515625" style="1" customWidth="1"/>
    <col min="11824" max="11824" width="20.85546875" style="1" customWidth="1"/>
    <col min="11825" max="11825" width="14.42578125" style="1" customWidth="1"/>
    <col min="11826" max="11826" width="15" style="1" customWidth="1"/>
    <col min="11827" max="11827" width="2.7109375" style="1" customWidth="1"/>
    <col min="11828" max="11828" width="11.7109375" style="1" customWidth="1"/>
    <col min="11829" max="11829" width="11.5703125" style="1" customWidth="1"/>
    <col min="11830" max="11830" width="2.28515625" style="1" customWidth="1"/>
    <col min="11831" max="11831" width="41" style="1" customWidth="1"/>
    <col min="11832" max="11832" width="14.28515625" style="1" customWidth="1"/>
    <col min="11833" max="11834" width="11.5703125" style="1" customWidth="1"/>
    <col min="11835" max="11835" width="21.85546875" style="1" customWidth="1"/>
    <col min="11836" max="12027" width="11.5703125" style="1"/>
    <col min="12028" max="12028" width="21.85546875" style="1" customWidth="1"/>
    <col min="12029" max="12029" width="13.85546875" style="1" customWidth="1"/>
    <col min="12030" max="12030" width="38.7109375" style="1" customWidth="1"/>
    <col min="12031" max="12031" width="3" style="1" bestFit="1" customWidth="1"/>
    <col min="12032" max="12032" width="32.28515625" style="1" customWidth="1"/>
    <col min="12033" max="12033" width="46.28515625" style="1" customWidth="1"/>
    <col min="12034" max="12034" width="19" style="1" customWidth="1"/>
    <col min="12035" max="12035" width="0" style="1" hidden="1" customWidth="1"/>
    <col min="12036" max="12036" width="17.7109375" style="1" customWidth="1"/>
    <col min="12037" max="12037" width="0" style="1" hidden="1" customWidth="1"/>
    <col min="12038" max="12038" width="22.28515625" style="1" customWidth="1"/>
    <col min="12039" max="12039" width="5.28515625" style="1" customWidth="1"/>
    <col min="12040" max="12040" width="36.28515625" style="1" customWidth="1"/>
    <col min="12041" max="12041" width="5.7109375" style="1" customWidth="1"/>
    <col min="12042" max="12042" width="0" style="1" hidden="1" customWidth="1"/>
    <col min="12043" max="12043" width="20.7109375" style="1" customWidth="1"/>
    <col min="12044" max="12044" width="4.85546875" style="1" customWidth="1"/>
    <col min="12045" max="12045" width="0" style="1" hidden="1" customWidth="1"/>
    <col min="12046" max="12046" width="24.7109375" style="1" customWidth="1"/>
    <col min="12047" max="12047" width="12.28515625" style="1" customWidth="1"/>
    <col min="12048" max="12048" width="0" style="1" hidden="1" customWidth="1"/>
    <col min="12049" max="12049" width="3.42578125" style="1" customWidth="1"/>
    <col min="12050" max="12050" width="0" style="1" hidden="1" customWidth="1"/>
    <col min="12051" max="12051" width="17.7109375" style="1" customWidth="1"/>
    <col min="12052" max="12052" width="3.42578125" style="1" customWidth="1"/>
    <col min="12053" max="12053" width="0" style="1" hidden="1" customWidth="1"/>
    <col min="12054" max="12054" width="23.7109375" style="1" customWidth="1"/>
    <col min="12055" max="12055" width="10" style="1" customWidth="1"/>
    <col min="12056" max="12056" width="0" style="1" hidden="1" customWidth="1"/>
    <col min="12057" max="12058" width="14.7109375" style="1" customWidth="1"/>
    <col min="12059" max="12059" width="12.85546875" style="1" customWidth="1"/>
    <col min="12060" max="12060" width="3.28515625" style="1" customWidth="1"/>
    <col min="12061" max="12061" width="30.28515625" style="1" customWidth="1"/>
    <col min="12062" max="12062" width="5" style="1" customWidth="1"/>
    <col min="12063" max="12063" width="0" style="1" hidden="1" customWidth="1"/>
    <col min="12064" max="12064" width="14.28515625" style="1" customWidth="1"/>
    <col min="12065" max="12065" width="5.7109375" style="1" customWidth="1"/>
    <col min="12066" max="12066" width="0" style="1" hidden="1" customWidth="1"/>
    <col min="12067" max="12067" width="17.28515625" style="1" customWidth="1"/>
    <col min="12068" max="12068" width="12.7109375" style="1" customWidth="1"/>
    <col min="12069" max="12069" width="0" style="1" hidden="1" customWidth="1"/>
    <col min="12070" max="12070" width="5.28515625" style="1" customWidth="1"/>
    <col min="12071" max="12071" width="0" style="1" hidden="1" customWidth="1"/>
    <col min="12072" max="12072" width="17" style="1" customWidth="1"/>
    <col min="12073" max="12073" width="6.28515625" style="1" customWidth="1"/>
    <col min="12074" max="12074" width="0" style="1" hidden="1" customWidth="1"/>
    <col min="12075" max="12075" width="14.28515625" style="1" customWidth="1"/>
    <col min="12076" max="12076" width="7.5703125" style="1" customWidth="1"/>
    <col min="12077" max="12077" width="0" style="1" hidden="1" customWidth="1"/>
    <col min="12078" max="12079" width="14.28515625" style="1" customWidth="1"/>
    <col min="12080" max="12080" width="20.85546875" style="1" customWidth="1"/>
    <col min="12081" max="12081" width="14.42578125" style="1" customWidth="1"/>
    <col min="12082" max="12082" width="15" style="1" customWidth="1"/>
    <col min="12083" max="12083" width="2.7109375" style="1" customWidth="1"/>
    <col min="12084" max="12084" width="11.7109375" style="1" customWidth="1"/>
    <col min="12085" max="12085" width="11.5703125" style="1" customWidth="1"/>
    <col min="12086" max="12086" width="2.28515625" style="1" customWidth="1"/>
    <col min="12087" max="12087" width="41" style="1" customWidth="1"/>
    <col min="12088" max="12088" width="14.28515625" style="1" customWidth="1"/>
    <col min="12089" max="12090" width="11.5703125" style="1" customWidth="1"/>
    <col min="12091" max="12091" width="21.85546875" style="1" customWidth="1"/>
    <col min="12092" max="12283" width="11.5703125" style="1"/>
    <col min="12284" max="12284" width="21.85546875" style="1" customWidth="1"/>
    <col min="12285" max="12285" width="13.85546875" style="1" customWidth="1"/>
    <col min="12286" max="12286" width="38.7109375" style="1" customWidth="1"/>
    <col min="12287" max="12287" width="3" style="1" bestFit="1" customWidth="1"/>
    <col min="12288" max="12288" width="32.28515625" style="1" customWidth="1"/>
    <col min="12289" max="12289" width="46.28515625" style="1" customWidth="1"/>
    <col min="12290" max="12290" width="19" style="1" customWidth="1"/>
    <col min="12291" max="12291" width="0" style="1" hidden="1" customWidth="1"/>
    <col min="12292" max="12292" width="17.7109375" style="1" customWidth="1"/>
    <col min="12293" max="12293" width="0" style="1" hidden="1" customWidth="1"/>
    <col min="12294" max="12294" width="22.28515625" style="1" customWidth="1"/>
    <col min="12295" max="12295" width="5.28515625" style="1" customWidth="1"/>
    <col min="12296" max="12296" width="36.28515625" style="1" customWidth="1"/>
    <col min="12297" max="12297" width="5.7109375" style="1" customWidth="1"/>
    <col min="12298" max="12298" width="0" style="1" hidden="1" customWidth="1"/>
    <col min="12299" max="12299" width="20.7109375" style="1" customWidth="1"/>
    <col min="12300" max="12300" width="4.85546875" style="1" customWidth="1"/>
    <col min="12301" max="12301" width="0" style="1" hidden="1" customWidth="1"/>
    <col min="12302" max="12302" width="24.7109375" style="1" customWidth="1"/>
    <col min="12303" max="12303" width="12.28515625" style="1" customWidth="1"/>
    <col min="12304" max="12304" width="0" style="1" hidden="1" customWidth="1"/>
    <col min="12305" max="12305" width="3.42578125" style="1" customWidth="1"/>
    <col min="12306" max="12306" width="0" style="1" hidden="1" customWidth="1"/>
    <col min="12307" max="12307" width="17.7109375" style="1" customWidth="1"/>
    <col min="12308" max="12308" width="3.42578125" style="1" customWidth="1"/>
    <col min="12309" max="12309" width="0" style="1" hidden="1" customWidth="1"/>
    <col min="12310" max="12310" width="23.7109375" style="1" customWidth="1"/>
    <col min="12311" max="12311" width="10" style="1" customWidth="1"/>
    <col min="12312" max="12312" width="0" style="1" hidden="1" customWidth="1"/>
    <col min="12313" max="12314" width="14.7109375" style="1" customWidth="1"/>
    <col min="12315" max="12315" width="12.85546875" style="1" customWidth="1"/>
    <col min="12316" max="12316" width="3.28515625" style="1" customWidth="1"/>
    <col min="12317" max="12317" width="30.28515625" style="1" customWidth="1"/>
    <col min="12318" max="12318" width="5" style="1" customWidth="1"/>
    <col min="12319" max="12319" width="0" style="1" hidden="1" customWidth="1"/>
    <col min="12320" max="12320" width="14.28515625" style="1" customWidth="1"/>
    <col min="12321" max="12321" width="5.7109375" style="1" customWidth="1"/>
    <col min="12322" max="12322" width="0" style="1" hidden="1" customWidth="1"/>
    <col min="12323" max="12323" width="17.28515625" style="1" customWidth="1"/>
    <col min="12324" max="12324" width="12.7109375" style="1" customWidth="1"/>
    <col min="12325" max="12325" width="0" style="1" hidden="1" customWidth="1"/>
    <col min="12326" max="12326" width="5.28515625" style="1" customWidth="1"/>
    <col min="12327" max="12327" width="0" style="1" hidden="1" customWidth="1"/>
    <col min="12328" max="12328" width="17" style="1" customWidth="1"/>
    <col min="12329" max="12329" width="6.28515625" style="1" customWidth="1"/>
    <col min="12330" max="12330" width="0" style="1" hidden="1" customWidth="1"/>
    <col min="12331" max="12331" width="14.28515625" style="1" customWidth="1"/>
    <col min="12332" max="12332" width="7.5703125" style="1" customWidth="1"/>
    <col min="12333" max="12333" width="0" style="1" hidden="1" customWidth="1"/>
    <col min="12334" max="12335" width="14.28515625" style="1" customWidth="1"/>
    <col min="12336" max="12336" width="20.85546875" style="1" customWidth="1"/>
    <col min="12337" max="12337" width="14.42578125" style="1" customWidth="1"/>
    <col min="12338" max="12338" width="15" style="1" customWidth="1"/>
    <col min="12339" max="12339" width="2.7109375" style="1" customWidth="1"/>
    <col min="12340" max="12340" width="11.7109375" style="1" customWidth="1"/>
    <col min="12341" max="12341" width="11.5703125" style="1" customWidth="1"/>
    <col min="12342" max="12342" width="2.28515625" style="1" customWidth="1"/>
    <col min="12343" max="12343" width="41" style="1" customWidth="1"/>
    <col min="12344" max="12344" width="14.28515625" style="1" customWidth="1"/>
    <col min="12345" max="12346" width="11.5703125" style="1" customWidth="1"/>
    <col min="12347" max="12347" width="21.85546875" style="1" customWidth="1"/>
    <col min="12348" max="12539" width="11.5703125" style="1"/>
    <col min="12540" max="12540" width="21.85546875" style="1" customWidth="1"/>
    <col min="12541" max="12541" width="13.85546875" style="1" customWidth="1"/>
    <col min="12542" max="12542" width="38.7109375" style="1" customWidth="1"/>
    <col min="12543" max="12543" width="3" style="1" bestFit="1" customWidth="1"/>
    <col min="12544" max="12544" width="32.28515625" style="1" customWidth="1"/>
    <col min="12545" max="12545" width="46.28515625" style="1" customWidth="1"/>
    <col min="12546" max="12546" width="19" style="1" customWidth="1"/>
    <col min="12547" max="12547" width="0" style="1" hidden="1" customWidth="1"/>
    <col min="12548" max="12548" width="17.7109375" style="1" customWidth="1"/>
    <col min="12549" max="12549" width="0" style="1" hidden="1" customWidth="1"/>
    <col min="12550" max="12550" width="22.28515625" style="1" customWidth="1"/>
    <col min="12551" max="12551" width="5.28515625" style="1" customWidth="1"/>
    <col min="12552" max="12552" width="36.28515625" style="1" customWidth="1"/>
    <col min="12553" max="12553" width="5.7109375" style="1" customWidth="1"/>
    <col min="12554" max="12554" width="0" style="1" hidden="1" customWidth="1"/>
    <col min="12555" max="12555" width="20.7109375" style="1" customWidth="1"/>
    <col min="12556" max="12556" width="4.85546875" style="1" customWidth="1"/>
    <col min="12557" max="12557" width="0" style="1" hidden="1" customWidth="1"/>
    <col min="12558" max="12558" width="24.7109375" style="1" customWidth="1"/>
    <col min="12559" max="12559" width="12.28515625" style="1" customWidth="1"/>
    <col min="12560" max="12560" width="0" style="1" hidden="1" customWidth="1"/>
    <col min="12561" max="12561" width="3.42578125" style="1" customWidth="1"/>
    <col min="12562" max="12562" width="0" style="1" hidden="1" customWidth="1"/>
    <col min="12563" max="12563" width="17.7109375" style="1" customWidth="1"/>
    <col min="12564" max="12564" width="3.42578125" style="1" customWidth="1"/>
    <col min="12565" max="12565" width="0" style="1" hidden="1" customWidth="1"/>
    <col min="12566" max="12566" width="23.7109375" style="1" customWidth="1"/>
    <col min="12567" max="12567" width="10" style="1" customWidth="1"/>
    <col min="12568" max="12568" width="0" style="1" hidden="1" customWidth="1"/>
    <col min="12569" max="12570" width="14.7109375" style="1" customWidth="1"/>
    <col min="12571" max="12571" width="12.85546875" style="1" customWidth="1"/>
    <col min="12572" max="12572" width="3.28515625" style="1" customWidth="1"/>
    <col min="12573" max="12573" width="30.28515625" style="1" customWidth="1"/>
    <col min="12574" max="12574" width="5" style="1" customWidth="1"/>
    <col min="12575" max="12575" width="0" style="1" hidden="1" customWidth="1"/>
    <col min="12576" max="12576" width="14.28515625" style="1" customWidth="1"/>
    <col min="12577" max="12577" width="5.7109375" style="1" customWidth="1"/>
    <col min="12578" max="12578" width="0" style="1" hidden="1" customWidth="1"/>
    <col min="12579" max="12579" width="17.28515625" style="1" customWidth="1"/>
    <col min="12580" max="12580" width="12.7109375" style="1" customWidth="1"/>
    <col min="12581" max="12581" width="0" style="1" hidden="1" customWidth="1"/>
    <col min="12582" max="12582" width="5.28515625" style="1" customWidth="1"/>
    <col min="12583" max="12583" width="0" style="1" hidden="1" customWidth="1"/>
    <col min="12584" max="12584" width="17" style="1" customWidth="1"/>
    <col min="12585" max="12585" width="6.28515625" style="1" customWidth="1"/>
    <col min="12586" max="12586" width="0" style="1" hidden="1" customWidth="1"/>
    <col min="12587" max="12587" width="14.28515625" style="1" customWidth="1"/>
    <col min="12588" max="12588" width="7.5703125" style="1" customWidth="1"/>
    <col min="12589" max="12589" width="0" style="1" hidden="1" customWidth="1"/>
    <col min="12590" max="12591" width="14.28515625" style="1" customWidth="1"/>
    <col min="12592" max="12592" width="20.85546875" style="1" customWidth="1"/>
    <col min="12593" max="12593" width="14.42578125" style="1" customWidth="1"/>
    <col min="12594" max="12594" width="15" style="1" customWidth="1"/>
    <col min="12595" max="12595" width="2.7109375" style="1" customWidth="1"/>
    <col min="12596" max="12596" width="11.7109375" style="1" customWidth="1"/>
    <col min="12597" max="12597" width="11.5703125" style="1" customWidth="1"/>
    <col min="12598" max="12598" width="2.28515625" style="1" customWidth="1"/>
    <col min="12599" max="12599" width="41" style="1" customWidth="1"/>
    <col min="12600" max="12600" width="14.28515625" style="1" customWidth="1"/>
    <col min="12601" max="12602" width="11.5703125" style="1" customWidth="1"/>
    <col min="12603" max="12603" width="21.85546875" style="1" customWidth="1"/>
    <col min="12604" max="12795" width="11.5703125" style="1"/>
    <col min="12796" max="12796" width="21.85546875" style="1" customWidth="1"/>
    <col min="12797" max="12797" width="13.85546875" style="1" customWidth="1"/>
    <col min="12798" max="12798" width="38.7109375" style="1" customWidth="1"/>
    <col min="12799" max="12799" width="3" style="1" bestFit="1" customWidth="1"/>
    <col min="12800" max="12800" width="32.28515625" style="1" customWidth="1"/>
    <col min="12801" max="12801" width="46.28515625" style="1" customWidth="1"/>
    <col min="12802" max="12802" width="19" style="1" customWidth="1"/>
    <col min="12803" max="12803" width="0" style="1" hidden="1" customWidth="1"/>
    <col min="12804" max="12804" width="17.7109375" style="1" customWidth="1"/>
    <col min="12805" max="12805" width="0" style="1" hidden="1" customWidth="1"/>
    <col min="12806" max="12806" width="22.28515625" style="1" customWidth="1"/>
    <col min="12807" max="12807" width="5.28515625" style="1" customWidth="1"/>
    <col min="12808" max="12808" width="36.28515625" style="1" customWidth="1"/>
    <col min="12809" max="12809" width="5.7109375" style="1" customWidth="1"/>
    <col min="12810" max="12810" width="0" style="1" hidden="1" customWidth="1"/>
    <col min="12811" max="12811" width="20.7109375" style="1" customWidth="1"/>
    <col min="12812" max="12812" width="4.85546875" style="1" customWidth="1"/>
    <col min="12813" max="12813" width="0" style="1" hidden="1" customWidth="1"/>
    <col min="12814" max="12814" width="24.7109375" style="1" customWidth="1"/>
    <col min="12815" max="12815" width="12.28515625" style="1" customWidth="1"/>
    <col min="12816" max="12816" width="0" style="1" hidden="1" customWidth="1"/>
    <col min="12817" max="12817" width="3.42578125" style="1" customWidth="1"/>
    <col min="12818" max="12818" width="0" style="1" hidden="1" customWidth="1"/>
    <col min="12819" max="12819" width="17.7109375" style="1" customWidth="1"/>
    <col min="12820" max="12820" width="3.42578125" style="1" customWidth="1"/>
    <col min="12821" max="12821" width="0" style="1" hidden="1" customWidth="1"/>
    <col min="12822" max="12822" width="23.7109375" style="1" customWidth="1"/>
    <col min="12823" max="12823" width="10" style="1" customWidth="1"/>
    <col min="12824" max="12824" width="0" style="1" hidden="1" customWidth="1"/>
    <col min="12825" max="12826" width="14.7109375" style="1" customWidth="1"/>
    <col min="12827" max="12827" width="12.85546875" style="1" customWidth="1"/>
    <col min="12828" max="12828" width="3.28515625" style="1" customWidth="1"/>
    <col min="12829" max="12829" width="30.28515625" style="1" customWidth="1"/>
    <col min="12830" max="12830" width="5" style="1" customWidth="1"/>
    <col min="12831" max="12831" width="0" style="1" hidden="1" customWidth="1"/>
    <col min="12832" max="12832" width="14.28515625" style="1" customWidth="1"/>
    <col min="12833" max="12833" width="5.7109375" style="1" customWidth="1"/>
    <col min="12834" max="12834" width="0" style="1" hidden="1" customWidth="1"/>
    <col min="12835" max="12835" width="17.28515625" style="1" customWidth="1"/>
    <col min="12836" max="12836" width="12.7109375" style="1" customWidth="1"/>
    <col min="12837" max="12837" width="0" style="1" hidden="1" customWidth="1"/>
    <col min="12838" max="12838" width="5.28515625" style="1" customWidth="1"/>
    <col min="12839" max="12839" width="0" style="1" hidden="1" customWidth="1"/>
    <col min="12840" max="12840" width="17" style="1" customWidth="1"/>
    <col min="12841" max="12841" width="6.28515625" style="1" customWidth="1"/>
    <col min="12842" max="12842" width="0" style="1" hidden="1" customWidth="1"/>
    <col min="12843" max="12843" width="14.28515625" style="1" customWidth="1"/>
    <col min="12844" max="12844" width="7.5703125" style="1" customWidth="1"/>
    <col min="12845" max="12845" width="0" style="1" hidden="1" customWidth="1"/>
    <col min="12846" max="12847" width="14.28515625" style="1" customWidth="1"/>
    <col min="12848" max="12848" width="20.85546875" style="1" customWidth="1"/>
    <col min="12849" max="12849" width="14.42578125" style="1" customWidth="1"/>
    <col min="12850" max="12850" width="15" style="1" customWidth="1"/>
    <col min="12851" max="12851" width="2.7109375" style="1" customWidth="1"/>
    <col min="12852" max="12852" width="11.7109375" style="1" customWidth="1"/>
    <col min="12853" max="12853" width="11.5703125" style="1" customWidth="1"/>
    <col min="12854" max="12854" width="2.28515625" style="1" customWidth="1"/>
    <col min="12855" max="12855" width="41" style="1" customWidth="1"/>
    <col min="12856" max="12856" width="14.28515625" style="1" customWidth="1"/>
    <col min="12857" max="12858" width="11.5703125" style="1" customWidth="1"/>
    <col min="12859" max="12859" width="21.85546875" style="1" customWidth="1"/>
    <col min="12860" max="13051" width="11.5703125" style="1"/>
    <col min="13052" max="13052" width="21.85546875" style="1" customWidth="1"/>
    <col min="13053" max="13053" width="13.85546875" style="1" customWidth="1"/>
    <col min="13054" max="13054" width="38.7109375" style="1" customWidth="1"/>
    <col min="13055" max="13055" width="3" style="1" bestFit="1" customWidth="1"/>
    <col min="13056" max="13056" width="32.28515625" style="1" customWidth="1"/>
    <col min="13057" max="13057" width="46.28515625" style="1" customWidth="1"/>
    <col min="13058" max="13058" width="19" style="1" customWidth="1"/>
    <col min="13059" max="13059" width="0" style="1" hidden="1" customWidth="1"/>
    <col min="13060" max="13060" width="17.7109375" style="1" customWidth="1"/>
    <col min="13061" max="13061" width="0" style="1" hidden="1" customWidth="1"/>
    <col min="13062" max="13062" width="22.28515625" style="1" customWidth="1"/>
    <col min="13063" max="13063" width="5.28515625" style="1" customWidth="1"/>
    <col min="13064" max="13064" width="36.28515625" style="1" customWidth="1"/>
    <col min="13065" max="13065" width="5.7109375" style="1" customWidth="1"/>
    <col min="13066" max="13066" width="0" style="1" hidden="1" customWidth="1"/>
    <col min="13067" max="13067" width="20.7109375" style="1" customWidth="1"/>
    <col min="13068" max="13068" width="4.85546875" style="1" customWidth="1"/>
    <col min="13069" max="13069" width="0" style="1" hidden="1" customWidth="1"/>
    <col min="13070" max="13070" width="24.7109375" style="1" customWidth="1"/>
    <col min="13071" max="13071" width="12.28515625" style="1" customWidth="1"/>
    <col min="13072" max="13072" width="0" style="1" hidden="1" customWidth="1"/>
    <col min="13073" max="13073" width="3.42578125" style="1" customWidth="1"/>
    <col min="13074" max="13074" width="0" style="1" hidden="1" customWidth="1"/>
    <col min="13075" max="13075" width="17.7109375" style="1" customWidth="1"/>
    <col min="13076" max="13076" width="3.42578125" style="1" customWidth="1"/>
    <col min="13077" max="13077" width="0" style="1" hidden="1" customWidth="1"/>
    <col min="13078" max="13078" width="23.7109375" style="1" customWidth="1"/>
    <col min="13079" max="13079" width="10" style="1" customWidth="1"/>
    <col min="13080" max="13080" width="0" style="1" hidden="1" customWidth="1"/>
    <col min="13081" max="13082" width="14.7109375" style="1" customWidth="1"/>
    <col min="13083" max="13083" width="12.85546875" style="1" customWidth="1"/>
    <col min="13084" max="13084" width="3.28515625" style="1" customWidth="1"/>
    <col min="13085" max="13085" width="30.28515625" style="1" customWidth="1"/>
    <col min="13086" max="13086" width="5" style="1" customWidth="1"/>
    <col min="13087" max="13087" width="0" style="1" hidden="1" customWidth="1"/>
    <col min="13088" max="13088" width="14.28515625" style="1" customWidth="1"/>
    <col min="13089" max="13089" width="5.7109375" style="1" customWidth="1"/>
    <col min="13090" max="13090" width="0" style="1" hidden="1" customWidth="1"/>
    <col min="13091" max="13091" width="17.28515625" style="1" customWidth="1"/>
    <col min="13092" max="13092" width="12.7109375" style="1" customWidth="1"/>
    <col min="13093" max="13093" width="0" style="1" hidden="1" customWidth="1"/>
    <col min="13094" max="13094" width="5.28515625" style="1" customWidth="1"/>
    <col min="13095" max="13095" width="0" style="1" hidden="1" customWidth="1"/>
    <col min="13096" max="13096" width="17" style="1" customWidth="1"/>
    <col min="13097" max="13097" width="6.28515625" style="1" customWidth="1"/>
    <col min="13098" max="13098" width="0" style="1" hidden="1" customWidth="1"/>
    <col min="13099" max="13099" width="14.28515625" style="1" customWidth="1"/>
    <col min="13100" max="13100" width="7.5703125" style="1" customWidth="1"/>
    <col min="13101" max="13101" width="0" style="1" hidden="1" customWidth="1"/>
    <col min="13102" max="13103" width="14.28515625" style="1" customWidth="1"/>
    <col min="13104" max="13104" width="20.85546875" style="1" customWidth="1"/>
    <col min="13105" max="13105" width="14.42578125" style="1" customWidth="1"/>
    <col min="13106" max="13106" width="15" style="1" customWidth="1"/>
    <col min="13107" max="13107" width="2.7109375" style="1" customWidth="1"/>
    <col min="13108" max="13108" width="11.7109375" style="1" customWidth="1"/>
    <col min="13109" max="13109" width="11.5703125" style="1" customWidth="1"/>
    <col min="13110" max="13110" width="2.28515625" style="1" customWidth="1"/>
    <col min="13111" max="13111" width="41" style="1" customWidth="1"/>
    <col min="13112" max="13112" width="14.28515625" style="1" customWidth="1"/>
    <col min="13113" max="13114" width="11.5703125" style="1" customWidth="1"/>
    <col min="13115" max="13115" width="21.85546875" style="1" customWidth="1"/>
    <col min="13116" max="13307" width="11.5703125" style="1"/>
    <col min="13308" max="13308" width="21.85546875" style="1" customWidth="1"/>
    <col min="13309" max="13309" width="13.85546875" style="1" customWidth="1"/>
    <col min="13310" max="13310" width="38.7109375" style="1" customWidth="1"/>
    <col min="13311" max="13311" width="3" style="1" bestFit="1" customWidth="1"/>
    <col min="13312" max="13312" width="32.28515625" style="1" customWidth="1"/>
    <col min="13313" max="13313" width="46.28515625" style="1" customWidth="1"/>
    <col min="13314" max="13314" width="19" style="1" customWidth="1"/>
    <col min="13315" max="13315" width="0" style="1" hidden="1" customWidth="1"/>
    <col min="13316" max="13316" width="17.7109375" style="1" customWidth="1"/>
    <col min="13317" max="13317" width="0" style="1" hidden="1" customWidth="1"/>
    <col min="13318" max="13318" width="22.28515625" style="1" customWidth="1"/>
    <col min="13319" max="13319" width="5.28515625" style="1" customWidth="1"/>
    <col min="13320" max="13320" width="36.28515625" style="1" customWidth="1"/>
    <col min="13321" max="13321" width="5.7109375" style="1" customWidth="1"/>
    <col min="13322" max="13322" width="0" style="1" hidden="1" customWidth="1"/>
    <col min="13323" max="13323" width="20.7109375" style="1" customWidth="1"/>
    <col min="13324" max="13324" width="4.85546875" style="1" customWidth="1"/>
    <col min="13325" max="13325" width="0" style="1" hidden="1" customWidth="1"/>
    <col min="13326" max="13326" width="24.7109375" style="1" customWidth="1"/>
    <col min="13327" max="13327" width="12.28515625" style="1" customWidth="1"/>
    <col min="13328" max="13328" width="0" style="1" hidden="1" customWidth="1"/>
    <col min="13329" max="13329" width="3.42578125" style="1" customWidth="1"/>
    <col min="13330" max="13330" width="0" style="1" hidden="1" customWidth="1"/>
    <col min="13331" max="13331" width="17.7109375" style="1" customWidth="1"/>
    <col min="13332" max="13332" width="3.42578125" style="1" customWidth="1"/>
    <col min="13333" max="13333" width="0" style="1" hidden="1" customWidth="1"/>
    <col min="13334" max="13334" width="23.7109375" style="1" customWidth="1"/>
    <col min="13335" max="13335" width="10" style="1" customWidth="1"/>
    <col min="13336" max="13336" width="0" style="1" hidden="1" customWidth="1"/>
    <col min="13337" max="13338" width="14.7109375" style="1" customWidth="1"/>
    <col min="13339" max="13339" width="12.85546875" style="1" customWidth="1"/>
    <col min="13340" max="13340" width="3.28515625" style="1" customWidth="1"/>
    <col min="13341" max="13341" width="30.28515625" style="1" customWidth="1"/>
    <col min="13342" max="13342" width="5" style="1" customWidth="1"/>
    <col min="13343" max="13343" width="0" style="1" hidden="1" customWidth="1"/>
    <col min="13344" max="13344" width="14.28515625" style="1" customWidth="1"/>
    <col min="13345" max="13345" width="5.7109375" style="1" customWidth="1"/>
    <col min="13346" max="13346" width="0" style="1" hidden="1" customWidth="1"/>
    <col min="13347" max="13347" width="17.28515625" style="1" customWidth="1"/>
    <col min="13348" max="13348" width="12.7109375" style="1" customWidth="1"/>
    <col min="13349" max="13349" width="0" style="1" hidden="1" customWidth="1"/>
    <col min="13350" max="13350" width="5.28515625" style="1" customWidth="1"/>
    <col min="13351" max="13351" width="0" style="1" hidden="1" customWidth="1"/>
    <col min="13352" max="13352" width="17" style="1" customWidth="1"/>
    <col min="13353" max="13353" width="6.28515625" style="1" customWidth="1"/>
    <col min="13354" max="13354" width="0" style="1" hidden="1" customWidth="1"/>
    <col min="13355" max="13355" width="14.28515625" style="1" customWidth="1"/>
    <col min="13356" max="13356" width="7.5703125" style="1" customWidth="1"/>
    <col min="13357" max="13357" width="0" style="1" hidden="1" customWidth="1"/>
    <col min="13358" max="13359" width="14.28515625" style="1" customWidth="1"/>
    <col min="13360" max="13360" width="20.85546875" style="1" customWidth="1"/>
    <col min="13361" max="13361" width="14.42578125" style="1" customWidth="1"/>
    <col min="13362" max="13362" width="15" style="1" customWidth="1"/>
    <col min="13363" max="13363" width="2.7109375" style="1" customWidth="1"/>
    <col min="13364" max="13364" width="11.7109375" style="1" customWidth="1"/>
    <col min="13365" max="13365" width="11.5703125" style="1" customWidth="1"/>
    <col min="13366" max="13366" width="2.28515625" style="1" customWidth="1"/>
    <col min="13367" max="13367" width="41" style="1" customWidth="1"/>
    <col min="13368" max="13368" width="14.28515625" style="1" customWidth="1"/>
    <col min="13369" max="13370" width="11.5703125" style="1" customWidth="1"/>
    <col min="13371" max="13371" width="21.85546875" style="1" customWidth="1"/>
    <col min="13372" max="13563" width="11.5703125" style="1"/>
    <col min="13564" max="13564" width="21.85546875" style="1" customWidth="1"/>
    <col min="13565" max="13565" width="13.85546875" style="1" customWidth="1"/>
    <col min="13566" max="13566" width="38.7109375" style="1" customWidth="1"/>
    <col min="13567" max="13567" width="3" style="1" bestFit="1" customWidth="1"/>
    <col min="13568" max="13568" width="32.28515625" style="1" customWidth="1"/>
    <col min="13569" max="13569" width="46.28515625" style="1" customWidth="1"/>
    <col min="13570" max="13570" width="19" style="1" customWidth="1"/>
    <col min="13571" max="13571" width="0" style="1" hidden="1" customWidth="1"/>
    <col min="13572" max="13572" width="17.7109375" style="1" customWidth="1"/>
    <col min="13573" max="13573" width="0" style="1" hidden="1" customWidth="1"/>
    <col min="13574" max="13574" width="22.28515625" style="1" customWidth="1"/>
    <col min="13575" max="13575" width="5.28515625" style="1" customWidth="1"/>
    <col min="13576" max="13576" width="36.28515625" style="1" customWidth="1"/>
    <col min="13577" max="13577" width="5.7109375" style="1" customWidth="1"/>
    <col min="13578" max="13578" width="0" style="1" hidden="1" customWidth="1"/>
    <col min="13579" max="13579" width="20.7109375" style="1" customWidth="1"/>
    <col min="13580" max="13580" width="4.85546875" style="1" customWidth="1"/>
    <col min="13581" max="13581" width="0" style="1" hidden="1" customWidth="1"/>
    <col min="13582" max="13582" width="24.7109375" style="1" customWidth="1"/>
    <col min="13583" max="13583" width="12.28515625" style="1" customWidth="1"/>
    <col min="13584" max="13584" width="0" style="1" hidden="1" customWidth="1"/>
    <col min="13585" max="13585" width="3.42578125" style="1" customWidth="1"/>
    <col min="13586" max="13586" width="0" style="1" hidden="1" customWidth="1"/>
    <col min="13587" max="13587" width="17.7109375" style="1" customWidth="1"/>
    <col min="13588" max="13588" width="3.42578125" style="1" customWidth="1"/>
    <col min="13589" max="13589" width="0" style="1" hidden="1" customWidth="1"/>
    <col min="13590" max="13590" width="23.7109375" style="1" customWidth="1"/>
    <col min="13591" max="13591" width="10" style="1" customWidth="1"/>
    <col min="13592" max="13592" width="0" style="1" hidden="1" customWidth="1"/>
    <col min="13593" max="13594" width="14.7109375" style="1" customWidth="1"/>
    <col min="13595" max="13595" width="12.85546875" style="1" customWidth="1"/>
    <col min="13596" max="13596" width="3.28515625" style="1" customWidth="1"/>
    <col min="13597" max="13597" width="30.28515625" style="1" customWidth="1"/>
    <col min="13598" max="13598" width="5" style="1" customWidth="1"/>
    <col min="13599" max="13599" width="0" style="1" hidden="1" customWidth="1"/>
    <col min="13600" max="13600" width="14.28515625" style="1" customWidth="1"/>
    <col min="13601" max="13601" width="5.7109375" style="1" customWidth="1"/>
    <col min="13602" max="13602" width="0" style="1" hidden="1" customWidth="1"/>
    <col min="13603" max="13603" width="17.28515625" style="1" customWidth="1"/>
    <col min="13604" max="13604" width="12.7109375" style="1" customWidth="1"/>
    <col min="13605" max="13605" width="0" style="1" hidden="1" customWidth="1"/>
    <col min="13606" max="13606" width="5.28515625" style="1" customWidth="1"/>
    <col min="13607" max="13607" width="0" style="1" hidden="1" customWidth="1"/>
    <col min="13608" max="13608" width="17" style="1" customWidth="1"/>
    <col min="13609" max="13609" width="6.28515625" style="1" customWidth="1"/>
    <col min="13610" max="13610" width="0" style="1" hidden="1" customWidth="1"/>
    <col min="13611" max="13611" width="14.28515625" style="1" customWidth="1"/>
    <col min="13612" max="13612" width="7.5703125" style="1" customWidth="1"/>
    <col min="13613" max="13613" width="0" style="1" hidden="1" customWidth="1"/>
    <col min="13614" max="13615" width="14.28515625" style="1" customWidth="1"/>
    <col min="13616" max="13616" width="20.85546875" style="1" customWidth="1"/>
    <col min="13617" max="13617" width="14.42578125" style="1" customWidth="1"/>
    <col min="13618" max="13618" width="15" style="1" customWidth="1"/>
    <col min="13619" max="13619" width="2.7109375" style="1" customWidth="1"/>
    <col min="13620" max="13620" width="11.7109375" style="1" customWidth="1"/>
    <col min="13621" max="13621" width="11.5703125" style="1" customWidth="1"/>
    <col min="13622" max="13622" width="2.28515625" style="1" customWidth="1"/>
    <col min="13623" max="13623" width="41" style="1" customWidth="1"/>
    <col min="13624" max="13624" width="14.28515625" style="1" customWidth="1"/>
    <col min="13625" max="13626" width="11.5703125" style="1" customWidth="1"/>
    <col min="13627" max="13627" width="21.85546875" style="1" customWidth="1"/>
    <col min="13628" max="13819" width="11.5703125" style="1"/>
    <col min="13820" max="13820" width="21.85546875" style="1" customWidth="1"/>
    <col min="13821" max="13821" width="13.85546875" style="1" customWidth="1"/>
    <col min="13822" max="13822" width="38.7109375" style="1" customWidth="1"/>
    <col min="13823" max="13823" width="3" style="1" bestFit="1" customWidth="1"/>
    <col min="13824" max="13824" width="32.28515625" style="1" customWidth="1"/>
    <col min="13825" max="13825" width="46.28515625" style="1" customWidth="1"/>
    <col min="13826" max="13826" width="19" style="1" customWidth="1"/>
    <col min="13827" max="13827" width="0" style="1" hidden="1" customWidth="1"/>
    <col min="13828" max="13828" width="17.7109375" style="1" customWidth="1"/>
    <col min="13829" max="13829" width="0" style="1" hidden="1" customWidth="1"/>
    <col min="13830" max="13830" width="22.28515625" style="1" customWidth="1"/>
    <col min="13831" max="13831" width="5.28515625" style="1" customWidth="1"/>
    <col min="13832" max="13832" width="36.28515625" style="1" customWidth="1"/>
    <col min="13833" max="13833" width="5.7109375" style="1" customWidth="1"/>
    <col min="13834" max="13834" width="0" style="1" hidden="1" customWidth="1"/>
    <col min="13835" max="13835" width="20.7109375" style="1" customWidth="1"/>
    <col min="13836" max="13836" width="4.85546875" style="1" customWidth="1"/>
    <col min="13837" max="13837" width="0" style="1" hidden="1" customWidth="1"/>
    <col min="13838" max="13838" width="24.7109375" style="1" customWidth="1"/>
    <col min="13839" max="13839" width="12.28515625" style="1" customWidth="1"/>
    <col min="13840" max="13840" width="0" style="1" hidden="1" customWidth="1"/>
    <col min="13841" max="13841" width="3.42578125" style="1" customWidth="1"/>
    <col min="13842" max="13842" width="0" style="1" hidden="1" customWidth="1"/>
    <col min="13843" max="13843" width="17.7109375" style="1" customWidth="1"/>
    <col min="13844" max="13844" width="3.42578125" style="1" customWidth="1"/>
    <col min="13845" max="13845" width="0" style="1" hidden="1" customWidth="1"/>
    <col min="13846" max="13846" width="23.7109375" style="1" customWidth="1"/>
    <col min="13847" max="13847" width="10" style="1" customWidth="1"/>
    <col min="13848" max="13848" width="0" style="1" hidden="1" customWidth="1"/>
    <col min="13849" max="13850" width="14.7109375" style="1" customWidth="1"/>
    <col min="13851" max="13851" width="12.85546875" style="1" customWidth="1"/>
    <col min="13852" max="13852" width="3.28515625" style="1" customWidth="1"/>
    <col min="13853" max="13853" width="30.28515625" style="1" customWidth="1"/>
    <col min="13854" max="13854" width="5" style="1" customWidth="1"/>
    <col min="13855" max="13855" width="0" style="1" hidden="1" customWidth="1"/>
    <col min="13856" max="13856" width="14.28515625" style="1" customWidth="1"/>
    <col min="13857" max="13857" width="5.7109375" style="1" customWidth="1"/>
    <col min="13858" max="13858" width="0" style="1" hidden="1" customWidth="1"/>
    <col min="13859" max="13859" width="17.28515625" style="1" customWidth="1"/>
    <col min="13860" max="13860" width="12.7109375" style="1" customWidth="1"/>
    <col min="13861" max="13861" width="0" style="1" hidden="1" customWidth="1"/>
    <col min="13862" max="13862" width="5.28515625" style="1" customWidth="1"/>
    <col min="13863" max="13863" width="0" style="1" hidden="1" customWidth="1"/>
    <col min="13864" max="13864" width="17" style="1" customWidth="1"/>
    <col min="13865" max="13865" width="6.28515625" style="1" customWidth="1"/>
    <col min="13866" max="13866" width="0" style="1" hidden="1" customWidth="1"/>
    <col min="13867" max="13867" width="14.28515625" style="1" customWidth="1"/>
    <col min="13868" max="13868" width="7.5703125" style="1" customWidth="1"/>
    <col min="13869" max="13869" width="0" style="1" hidden="1" customWidth="1"/>
    <col min="13870" max="13871" width="14.28515625" style="1" customWidth="1"/>
    <col min="13872" max="13872" width="20.85546875" style="1" customWidth="1"/>
    <col min="13873" max="13873" width="14.42578125" style="1" customWidth="1"/>
    <col min="13874" max="13874" width="15" style="1" customWidth="1"/>
    <col min="13875" max="13875" width="2.7109375" style="1" customWidth="1"/>
    <col min="13876" max="13876" width="11.7109375" style="1" customWidth="1"/>
    <col min="13877" max="13877" width="11.5703125" style="1" customWidth="1"/>
    <col min="13878" max="13878" width="2.28515625" style="1" customWidth="1"/>
    <col min="13879" max="13879" width="41" style="1" customWidth="1"/>
    <col min="13880" max="13880" width="14.28515625" style="1" customWidth="1"/>
    <col min="13881" max="13882" width="11.5703125" style="1" customWidth="1"/>
    <col min="13883" max="13883" width="21.85546875" style="1" customWidth="1"/>
    <col min="13884" max="14075" width="11.5703125" style="1"/>
    <col min="14076" max="14076" width="21.85546875" style="1" customWidth="1"/>
    <col min="14077" max="14077" width="13.85546875" style="1" customWidth="1"/>
    <col min="14078" max="14078" width="38.7109375" style="1" customWidth="1"/>
    <col min="14079" max="14079" width="3" style="1" bestFit="1" customWidth="1"/>
    <col min="14080" max="14080" width="32.28515625" style="1" customWidth="1"/>
    <col min="14081" max="14081" width="46.28515625" style="1" customWidth="1"/>
    <col min="14082" max="14082" width="19" style="1" customWidth="1"/>
    <col min="14083" max="14083" width="0" style="1" hidden="1" customWidth="1"/>
    <col min="14084" max="14084" width="17.7109375" style="1" customWidth="1"/>
    <col min="14085" max="14085" width="0" style="1" hidden="1" customWidth="1"/>
    <col min="14086" max="14086" width="22.28515625" style="1" customWidth="1"/>
    <col min="14087" max="14087" width="5.28515625" style="1" customWidth="1"/>
    <col min="14088" max="14088" width="36.28515625" style="1" customWidth="1"/>
    <col min="14089" max="14089" width="5.7109375" style="1" customWidth="1"/>
    <col min="14090" max="14090" width="0" style="1" hidden="1" customWidth="1"/>
    <col min="14091" max="14091" width="20.7109375" style="1" customWidth="1"/>
    <col min="14092" max="14092" width="4.85546875" style="1" customWidth="1"/>
    <col min="14093" max="14093" width="0" style="1" hidden="1" customWidth="1"/>
    <col min="14094" max="14094" width="24.7109375" style="1" customWidth="1"/>
    <col min="14095" max="14095" width="12.28515625" style="1" customWidth="1"/>
    <col min="14096" max="14096" width="0" style="1" hidden="1" customWidth="1"/>
    <col min="14097" max="14097" width="3.42578125" style="1" customWidth="1"/>
    <col min="14098" max="14098" width="0" style="1" hidden="1" customWidth="1"/>
    <col min="14099" max="14099" width="17.7109375" style="1" customWidth="1"/>
    <col min="14100" max="14100" width="3.42578125" style="1" customWidth="1"/>
    <col min="14101" max="14101" width="0" style="1" hidden="1" customWidth="1"/>
    <col min="14102" max="14102" width="23.7109375" style="1" customWidth="1"/>
    <col min="14103" max="14103" width="10" style="1" customWidth="1"/>
    <col min="14104" max="14104" width="0" style="1" hidden="1" customWidth="1"/>
    <col min="14105" max="14106" width="14.7109375" style="1" customWidth="1"/>
    <col min="14107" max="14107" width="12.85546875" style="1" customWidth="1"/>
    <col min="14108" max="14108" width="3.28515625" style="1" customWidth="1"/>
    <col min="14109" max="14109" width="30.28515625" style="1" customWidth="1"/>
    <col min="14110" max="14110" width="5" style="1" customWidth="1"/>
    <col min="14111" max="14111" width="0" style="1" hidden="1" customWidth="1"/>
    <col min="14112" max="14112" width="14.28515625" style="1" customWidth="1"/>
    <col min="14113" max="14113" width="5.7109375" style="1" customWidth="1"/>
    <col min="14114" max="14114" width="0" style="1" hidden="1" customWidth="1"/>
    <col min="14115" max="14115" width="17.28515625" style="1" customWidth="1"/>
    <col min="14116" max="14116" width="12.7109375" style="1" customWidth="1"/>
    <col min="14117" max="14117" width="0" style="1" hidden="1" customWidth="1"/>
    <col min="14118" max="14118" width="5.28515625" style="1" customWidth="1"/>
    <col min="14119" max="14119" width="0" style="1" hidden="1" customWidth="1"/>
    <col min="14120" max="14120" width="17" style="1" customWidth="1"/>
    <col min="14121" max="14121" width="6.28515625" style="1" customWidth="1"/>
    <col min="14122" max="14122" width="0" style="1" hidden="1" customWidth="1"/>
    <col min="14123" max="14123" width="14.28515625" style="1" customWidth="1"/>
    <col min="14124" max="14124" width="7.5703125" style="1" customWidth="1"/>
    <col min="14125" max="14125" width="0" style="1" hidden="1" customWidth="1"/>
    <col min="14126" max="14127" width="14.28515625" style="1" customWidth="1"/>
    <col min="14128" max="14128" width="20.85546875" style="1" customWidth="1"/>
    <col min="14129" max="14129" width="14.42578125" style="1" customWidth="1"/>
    <col min="14130" max="14130" width="15" style="1" customWidth="1"/>
    <col min="14131" max="14131" width="2.7109375" style="1" customWidth="1"/>
    <col min="14132" max="14132" width="11.7109375" style="1" customWidth="1"/>
    <col min="14133" max="14133" width="11.5703125" style="1" customWidth="1"/>
    <col min="14134" max="14134" width="2.28515625" style="1" customWidth="1"/>
    <col min="14135" max="14135" width="41" style="1" customWidth="1"/>
    <col min="14136" max="14136" width="14.28515625" style="1" customWidth="1"/>
    <col min="14137" max="14138" width="11.5703125" style="1" customWidth="1"/>
    <col min="14139" max="14139" width="21.85546875" style="1" customWidth="1"/>
    <col min="14140" max="14331" width="11.5703125" style="1"/>
    <col min="14332" max="14332" width="21.85546875" style="1" customWidth="1"/>
    <col min="14333" max="14333" width="13.85546875" style="1" customWidth="1"/>
    <col min="14334" max="14334" width="38.7109375" style="1" customWidth="1"/>
    <col min="14335" max="14335" width="3" style="1" bestFit="1" customWidth="1"/>
    <col min="14336" max="14336" width="32.28515625" style="1" customWidth="1"/>
    <col min="14337" max="14337" width="46.28515625" style="1" customWidth="1"/>
    <col min="14338" max="14338" width="19" style="1" customWidth="1"/>
    <col min="14339" max="14339" width="0" style="1" hidden="1" customWidth="1"/>
    <col min="14340" max="14340" width="17.7109375" style="1" customWidth="1"/>
    <col min="14341" max="14341" width="0" style="1" hidden="1" customWidth="1"/>
    <col min="14342" max="14342" width="22.28515625" style="1" customWidth="1"/>
    <col min="14343" max="14343" width="5.28515625" style="1" customWidth="1"/>
    <col min="14344" max="14344" width="36.28515625" style="1" customWidth="1"/>
    <col min="14345" max="14345" width="5.7109375" style="1" customWidth="1"/>
    <col min="14346" max="14346" width="0" style="1" hidden="1" customWidth="1"/>
    <col min="14347" max="14347" width="20.7109375" style="1" customWidth="1"/>
    <col min="14348" max="14348" width="4.85546875" style="1" customWidth="1"/>
    <col min="14349" max="14349" width="0" style="1" hidden="1" customWidth="1"/>
    <col min="14350" max="14350" width="24.7109375" style="1" customWidth="1"/>
    <col min="14351" max="14351" width="12.28515625" style="1" customWidth="1"/>
    <col min="14352" max="14352" width="0" style="1" hidden="1" customWidth="1"/>
    <col min="14353" max="14353" width="3.42578125" style="1" customWidth="1"/>
    <col min="14354" max="14354" width="0" style="1" hidden="1" customWidth="1"/>
    <col min="14355" max="14355" width="17.7109375" style="1" customWidth="1"/>
    <col min="14356" max="14356" width="3.42578125" style="1" customWidth="1"/>
    <col min="14357" max="14357" width="0" style="1" hidden="1" customWidth="1"/>
    <col min="14358" max="14358" width="23.7109375" style="1" customWidth="1"/>
    <col min="14359" max="14359" width="10" style="1" customWidth="1"/>
    <col min="14360" max="14360" width="0" style="1" hidden="1" customWidth="1"/>
    <col min="14361" max="14362" width="14.7109375" style="1" customWidth="1"/>
    <col min="14363" max="14363" width="12.85546875" style="1" customWidth="1"/>
    <col min="14364" max="14364" width="3.28515625" style="1" customWidth="1"/>
    <col min="14365" max="14365" width="30.28515625" style="1" customWidth="1"/>
    <col min="14366" max="14366" width="5" style="1" customWidth="1"/>
    <col min="14367" max="14367" width="0" style="1" hidden="1" customWidth="1"/>
    <col min="14368" max="14368" width="14.28515625" style="1" customWidth="1"/>
    <col min="14369" max="14369" width="5.7109375" style="1" customWidth="1"/>
    <col min="14370" max="14370" width="0" style="1" hidden="1" customWidth="1"/>
    <col min="14371" max="14371" width="17.28515625" style="1" customWidth="1"/>
    <col min="14372" max="14372" width="12.7109375" style="1" customWidth="1"/>
    <col min="14373" max="14373" width="0" style="1" hidden="1" customWidth="1"/>
    <col min="14374" max="14374" width="5.28515625" style="1" customWidth="1"/>
    <col min="14375" max="14375" width="0" style="1" hidden="1" customWidth="1"/>
    <col min="14376" max="14376" width="17" style="1" customWidth="1"/>
    <col min="14377" max="14377" width="6.28515625" style="1" customWidth="1"/>
    <col min="14378" max="14378" width="0" style="1" hidden="1" customWidth="1"/>
    <col min="14379" max="14379" width="14.28515625" style="1" customWidth="1"/>
    <col min="14380" max="14380" width="7.5703125" style="1" customWidth="1"/>
    <col min="14381" max="14381" width="0" style="1" hidden="1" customWidth="1"/>
    <col min="14382" max="14383" width="14.28515625" style="1" customWidth="1"/>
    <col min="14384" max="14384" width="20.85546875" style="1" customWidth="1"/>
    <col min="14385" max="14385" width="14.42578125" style="1" customWidth="1"/>
    <col min="14386" max="14386" width="15" style="1" customWidth="1"/>
    <col min="14387" max="14387" width="2.7109375" style="1" customWidth="1"/>
    <col min="14388" max="14388" width="11.7109375" style="1" customWidth="1"/>
    <col min="14389" max="14389" width="11.5703125" style="1" customWidth="1"/>
    <col min="14390" max="14390" width="2.28515625" style="1" customWidth="1"/>
    <col min="14391" max="14391" width="41" style="1" customWidth="1"/>
    <col min="14392" max="14392" width="14.28515625" style="1" customWidth="1"/>
    <col min="14393" max="14394" width="11.5703125" style="1" customWidth="1"/>
    <col min="14395" max="14395" width="21.85546875" style="1" customWidth="1"/>
    <col min="14396" max="14587" width="11.5703125" style="1"/>
    <col min="14588" max="14588" width="21.85546875" style="1" customWidth="1"/>
    <col min="14589" max="14589" width="13.85546875" style="1" customWidth="1"/>
    <col min="14590" max="14590" width="38.7109375" style="1" customWidth="1"/>
    <col min="14591" max="14591" width="3" style="1" bestFit="1" customWidth="1"/>
    <col min="14592" max="14592" width="32.28515625" style="1" customWidth="1"/>
    <col min="14593" max="14593" width="46.28515625" style="1" customWidth="1"/>
    <col min="14594" max="14594" width="19" style="1" customWidth="1"/>
    <col min="14595" max="14595" width="0" style="1" hidden="1" customWidth="1"/>
    <col min="14596" max="14596" width="17.7109375" style="1" customWidth="1"/>
    <col min="14597" max="14597" width="0" style="1" hidden="1" customWidth="1"/>
    <col min="14598" max="14598" width="22.28515625" style="1" customWidth="1"/>
    <col min="14599" max="14599" width="5.28515625" style="1" customWidth="1"/>
    <col min="14600" max="14600" width="36.28515625" style="1" customWidth="1"/>
    <col min="14601" max="14601" width="5.7109375" style="1" customWidth="1"/>
    <col min="14602" max="14602" width="0" style="1" hidden="1" customWidth="1"/>
    <col min="14603" max="14603" width="20.7109375" style="1" customWidth="1"/>
    <col min="14604" max="14604" width="4.85546875" style="1" customWidth="1"/>
    <col min="14605" max="14605" width="0" style="1" hidden="1" customWidth="1"/>
    <col min="14606" max="14606" width="24.7109375" style="1" customWidth="1"/>
    <col min="14607" max="14607" width="12.28515625" style="1" customWidth="1"/>
    <col min="14608" max="14608" width="0" style="1" hidden="1" customWidth="1"/>
    <col min="14609" max="14609" width="3.42578125" style="1" customWidth="1"/>
    <col min="14610" max="14610" width="0" style="1" hidden="1" customWidth="1"/>
    <col min="14611" max="14611" width="17.7109375" style="1" customWidth="1"/>
    <col min="14612" max="14612" width="3.42578125" style="1" customWidth="1"/>
    <col min="14613" max="14613" width="0" style="1" hidden="1" customWidth="1"/>
    <col min="14614" max="14614" width="23.7109375" style="1" customWidth="1"/>
    <col min="14615" max="14615" width="10" style="1" customWidth="1"/>
    <col min="14616" max="14616" width="0" style="1" hidden="1" customWidth="1"/>
    <col min="14617" max="14618" width="14.7109375" style="1" customWidth="1"/>
    <col min="14619" max="14619" width="12.85546875" style="1" customWidth="1"/>
    <col min="14620" max="14620" width="3.28515625" style="1" customWidth="1"/>
    <col min="14621" max="14621" width="30.28515625" style="1" customWidth="1"/>
    <col min="14622" max="14622" width="5" style="1" customWidth="1"/>
    <col min="14623" max="14623" width="0" style="1" hidden="1" customWidth="1"/>
    <col min="14624" max="14624" width="14.28515625" style="1" customWidth="1"/>
    <col min="14625" max="14625" width="5.7109375" style="1" customWidth="1"/>
    <col min="14626" max="14626" width="0" style="1" hidden="1" customWidth="1"/>
    <col min="14627" max="14627" width="17.28515625" style="1" customWidth="1"/>
    <col min="14628" max="14628" width="12.7109375" style="1" customWidth="1"/>
    <col min="14629" max="14629" width="0" style="1" hidden="1" customWidth="1"/>
    <col min="14630" max="14630" width="5.28515625" style="1" customWidth="1"/>
    <col min="14631" max="14631" width="0" style="1" hidden="1" customWidth="1"/>
    <col min="14632" max="14632" width="17" style="1" customWidth="1"/>
    <col min="14633" max="14633" width="6.28515625" style="1" customWidth="1"/>
    <col min="14634" max="14634" width="0" style="1" hidden="1" customWidth="1"/>
    <col min="14635" max="14635" width="14.28515625" style="1" customWidth="1"/>
    <col min="14636" max="14636" width="7.5703125" style="1" customWidth="1"/>
    <col min="14637" max="14637" width="0" style="1" hidden="1" customWidth="1"/>
    <col min="14638" max="14639" width="14.28515625" style="1" customWidth="1"/>
    <col min="14640" max="14640" width="20.85546875" style="1" customWidth="1"/>
    <col min="14641" max="14641" width="14.42578125" style="1" customWidth="1"/>
    <col min="14642" max="14642" width="15" style="1" customWidth="1"/>
    <col min="14643" max="14643" width="2.7109375" style="1" customWidth="1"/>
    <col min="14644" max="14644" width="11.7109375" style="1" customWidth="1"/>
    <col min="14645" max="14645" width="11.5703125" style="1" customWidth="1"/>
    <col min="14646" max="14646" width="2.28515625" style="1" customWidth="1"/>
    <col min="14647" max="14647" width="41" style="1" customWidth="1"/>
    <col min="14648" max="14648" width="14.28515625" style="1" customWidth="1"/>
    <col min="14649" max="14650" width="11.5703125" style="1" customWidth="1"/>
    <col min="14651" max="14651" width="21.85546875" style="1" customWidth="1"/>
    <col min="14652" max="14843" width="11.5703125" style="1"/>
    <col min="14844" max="14844" width="21.85546875" style="1" customWidth="1"/>
    <col min="14845" max="14845" width="13.85546875" style="1" customWidth="1"/>
    <col min="14846" max="14846" width="38.7109375" style="1" customWidth="1"/>
    <col min="14847" max="14847" width="3" style="1" bestFit="1" customWidth="1"/>
    <col min="14848" max="14848" width="32.28515625" style="1" customWidth="1"/>
    <col min="14849" max="14849" width="46.28515625" style="1" customWidth="1"/>
    <col min="14850" max="14850" width="19" style="1" customWidth="1"/>
    <col min="14851" max="14851" width="0" style="1" hidden="1" customWidth="1"/>
    <col min="14852" max="14852" width="17.7109375" style="1" customWidth="1"/>
    <col min="14853" max="14853" width="0" style="1" hidden="1" customWidth="1"/>
    <col min="14854" max="14854" width="22.28515625" style="1" customWidth="1"/>
    <col min="14855" max="14855" width="5.28515625" style="1" customWidth="1"/>
    <col min="14856" max="14856" width="36.28515625" style="1" customWidth="1"/>
    <col min="14857" max="14857" width="5.7109375" style="1" customWidth="1"/>
    <col min="14858" max="14858" width="0" style="1" hidden="1" customWidth="1"/>
    <col min="14859" max="14859" width="20.7109375" style="1" customWidth="1"/>
    <col min="14860" max="14860" width="4.85546875" style="1" customWidth="1"/>
    <col min="14861" max="14861" width="0" style="1" hidden="1" customWidth="1"/>
    <col min="14862" max="14862" width="24.7109375" style="1" customWidth="1"/>
    <col min="14863" max="14863" width="12.28515625" style="1" customWidth="1"/>
    <col min="14864" max="14864" width="0" style="1" hidden="1" customWidth="1"/>
    <col min="14865" max="14865" width="3.42578125" style="1" customWidth="1"/>
    <col min="14866" max="14866" width="0" style="1" hidden="1" customWidth="1"/>
    <col min="14867" max="14867" width="17.7109375" style="1" customWidth="1"/>
    <col min="14868" max="14868" width="3.42578125" style="1" customWidth="1"/>
    <col min="14869" max="14869" width="0" style="1" hidden="1" customWidth="1"/>
    <col min="14870" max="14870" width="23.7109375" style="1" customWidth="1"/>
    <col min="14871" max="14871" width="10" style="1" customWidth="1"/>
    <col min="14872" max="14872" width="0" style="1" hidden="1" customWidth="1"/>
    <col min="14873" max="14874" width="14.7109375" style="1" customWidth="1"/>
    <col min="14875" max="14875" width="12.85546875" style="1" customWidth="1"/>
    <col min="14876" max="14876" width="3.28515625" style="1" customWidth="1"/>
    <col min="14877" max="14877" width="30.28515625" style="1" customWidth="1"/>
    <col min="14878" max="14878" width="5" style="1" customWidth="1"/>
    <col min="14879" max="14879" width="0" style="1" hidden="1" customWidth="1"/>
    <col min="14880" max="14880" width="14.28515625" style="1" customWidth="1"/>
    <col min="14881" max="14881" width="5.7109375" style="1" customWidth="1"/>
    <col min="14882" max="14882" width="0" style="1" hidden="1" customWidth="1"/>
    <col min="14883" max="14883" width="17.28515625" style="1" customWidth="1"/>
    <col min="14884" max="14884" width="12.7109375" style="1" customWidth="1"/>
    <col min="14885" max="14885" width="0" style="1" hidden="1" customWidth="1"/>
    <col min="14886" max="14886" width="5.28515625" style="1" customWidth="1"/>
    <col min="14887" max="14887" width="0" style="1" hidden="1" customWidth="1"/>
    <col min="14888" max="14888" width="17" style="1" customWidth="1"/>
    <col min="14889" max="14889" width="6.28515625" style="1" customWidth="1"/>
    <col min="14890" max="14890" width="0" style="1" hidden="1" customWidth="1"/>
    <col min="14891" max="14891" width="14.28515625" style="1" customWidth="1"/>
    <col min="14892" max="14892" width="7.5703125" style="1" customWidth="1"/>
    <col min="14893" max="14893" width="0" style="1" hidden="1" customWidth="1"/>
    <col min="14894" max="14895" width="14.28515625" style="1" customWidth="1"/>
    <col min="14896" max="14896" width="20.85546875" style="1" customWidth="1"/>
    <col min="14897" max="14897" width="14.42578125" style="1" customWidth="1"/>
    <col min="14898" max="14898" width="15" style="1" customWidth="1"/>
    <col min="14899" max="14899" width="2.7109375" style="1" customWidth="1"/>
    <col min="14900" max="14900" width="11.7109375" style="1" customWidth="1"/>
    <col min="14901" max="14901" width="11.5703125" style="1" customWidth="1"/>
    <col min="14902" max="14902" width="2.28515625" style="1" customWidth="1"/>
    <col min="14903" max="14903" width="41" style="1" customWidth="1"/>
    <col min="14904" max="14904" width="14.28515625" style="1" customWidth="1"/>
    <col min="14905" max="14906" width="11.5703125" style="1" customWidth="1"/>
    <col min="14907" max="14907" width="21.85546875" style="1" customWidth="1"/>
    <col min="14908" max="15099" width="11.5703125" style="1"/>
    <col min="15100" max="15100" width="21.85546875" style="1" customWidth="1"/>
    <col min="15101" max="15101" width="13.85546875" style="1" customWidth="1"/>
    <col min="15102" max="15102" width="38.7109375" style="1" customWidth="1"/>
    <col min="15103" max="15103" width="3" style="1" bestFit="1" customWidth="1"/>
    <col min="15104" max="15104" width="32.28515625" style="1" customWidth="1"/>
    <col min="15105" max="15105" width="46.28515625" style="1" customWidth="1"/>
    <col min="15106" max="15106" width="19" style="1" customWidth="1"/>
    <col min="15107" max="15107" width="0" style="1" hidden="1" customWidth="1"/>
    <col min="15108" max="15108" width="17.7109375" style="1" customWidth="1"/>
    <col min="15109" max="15109" width="0" style="1" hidden="1" customWidth="1"/>
    <col min="15110" max="15110" width="22.28515625" style="1" customWidth="1"/>
    <col min="15111" max="15111" width="5.28515625" style="1" customWidth="1"/>
    <col min="15112" max="15112" width="36.28515625" style="1" customWidth="1"/>
    <col min="15113" max="15113" width="5.7109375" style="1" customWidth="1"/>
    <col min="15114" max="15114" width="0" style="1" hidden="1" customWidth="1"/>
    <col min="15115" max="15115" width="20.7109375" style="1" customWidth="1"/>
    <col min="15116" max="15116" width="4.85546875" style="1" customWidth="1"/>
    <col min="15117" max="15117" width="0" style="1" hidden="1" customWidth="1"/>
    <col min="15118" max="15118" width="24.7109375" style="1" customWidth="1"/>
    <col min="15119" max="15119" width="12.28515625" style="1" customWidth="1"/>
    <col min="15120" max="15120" width="0" style="1" hidden="1" customWidth="1"/>
    <col min="15121" max="15121" width="3.42578125" style="1" customWidth="1"/>
    <col min="15122" max="15122" width="0" style="1" hidden="1" customWidth="1"/>
    <col min="15123" max="15123" width="17.7109375" style="1" customWidth="1"/>
    <col min="15124" max="15124" width="3.42578125" style="1" customWidth="1"/>
    <col min="15125" max="15125" width="0" style="1" hidden="1" customWidth="1"/>
    <col min="15126" max="15126" width="23.7109375" style="1" customWidth="1"/>
    <col min="15127" max="15127" width="10" style="1" customWidth="1"/>
    <col min="15128" max="15128" width="0" style="1" hidden="1" customWidth="1"/>
    <col min="15129" max="15130" width="14.7109375" style="1" customWidth="1"/>
    <col min="15131" max="15131" width="12.85546875" style="1" customWidth="1"/>
    <col min="15132" max="15132" width="3.28515625" style="1" customWidth="1"/>
    <col min="15133" max="15133" width="30.28515625" style="1" customWidth="1"/>
    <col min="15134" max="15134" width="5" style="1" customWidth="1"/>
    <col min="15135" max="15135" width="0" style="1" hidden="1" customWidth="1"/>
    <col min="15136" max="15136" width="14.28515625" style="1" customWidth="1"/>
    <col min="15137" max="15137" width="5.7109375" style="1" customWidth="1"/>
    <col min="15138" max="15138" width="0" style="1" hidden="1" customWidth="1"/>
    <col min="15139" max="15139" width="17.28515625" style="1" customWidth="1"/>
    <col min="15140" max="15140" width="12.7109375" style="1" customWidth="1"/>
    <col min="15141" max="15141" width="0" style="1" hidden="1" customWidth="1"/>
    <col min="15142" max="15142" width="5.28515625" style="1" customWidth="1"/>
    <col min="15143" max="15143" width="0" style="1" hidden="1" customWidth="1"/>
    <col min="15144" max="15144" width="17" style="1" customWidth="1"/>
    <col min="15145" max="15145" width="6.28515625" style="1" customWidth="1"/>
    <col min="15146" max="15146" width="0" style="1" hidden="1" customWidth="1"/>
    <col min="15147" max="15147" width="14.28515625" style="1" customWidth="1"/>
    <col min="15148" max="15148" width="7.5703125" style="1" customWidth="1"/>
    <col min="15149" max="15149" width="0" style="1" hidden="1" customWidth="1"/>
    <col min="15150" max="15151" width="14.28515625" style="1" customWidth="1"/>
    <col min="15152" max="15152" width="20.85546875" style="1" customWidth="1"/>
    <col min="15153" max="15153" width="14.42578125" style="1" customWidth="1"/>
    <col min="15154" max="15154" width="15" style="1" customWidth="1"/>
    <col min="15155" max="15155" width="2.7109375" style="1" customWidth="1"/>
    <col min="15156" max="15156" width="11.7109375" style="1" customWidth="1"/>
    <col min="15157" max="15157" width="11.5703125" style="1" customWidth="1"/>
    <col min="15158" max="15158" width="2.28515625" style="1" customWidth="1"/>
    <col min="15159" max="15159" width="41" style="1" customWidth="1"/>
    <col min="15160" max="15160" width="14.28515625" style="1" customWidth="1"/>
    <col min="15161" max="15162" width="11.5703125" style="1" customWidth="1"/>
    <col min="15163" max="15163" width="21.85546875" style="1" customWidth="1"/>
    <col min="15164" max="15355" width="11.5703125" style="1"/>
    <col min="15356" max="15356" width="21.85546875" style="1" customWidth="1"/>
    <col min="15357" max="15357" width="13.85546875" style="1" customWidth="1"/>
    <col min="15358" max="15358" width="38.7109375" style="1" customWidth="1"/>
    <col min="15359" max="15359" width="3" style="1" bestFit="1" customWidth="1"/>
    <col min="15360" max="15360" width="32.28515625" style="1" customWidth="1"/>
    <col min="15361" max="15361" width="46.28515625" style="1" customWidth="1"/>
    <col min="15362" max="15362" width="19" style="1" customWidth="1"/>
    <col min="15363" max="15363" width="0" style="1" hidden="1" customWidth="1"/>
    <col min="15364" max="15364" width="17.7109375" style="1" customWidth="1"/>
    <col min="15365" max="15365" width="0" style="1" hidden="1" customWidth="1"/>
    <col min="15366" max="15366" width="22.28515625" style="1" customWidth="1"/>
    <col min="15367" max="15367" width="5.28515625" style="1" customWidth="1"/>
    <col min="15368" max="15368" width="36.28515625" style="1" customWidth="1"/>
    <col min="15369" max="15369" width="5.7109375" style="1" customWidth="1"/>
    <col min="15370" max="15370" width="0" style="1" hidden="1" customWidth="1"/>
    <col min="15371" max="15371" width="20.7109375" style="1" customWidth="1"/>
    <col min="15372" max="15372" width="4.85546875" style="1" customWidth="1"/>
    <col min="15373" max="15373" width="0" style="1" hidden="1" customWidth="1"/>
    <col min="15374" max="15374" width="24.7109375" style="1" customWidth="1"/>
    <col min="15375" max="15375" width="12.28515625" style="1" customWidth="1"/>
    <col min="15376" max="15376" width="0" style="1" hidden="1" customWidth="1"/>
    <col min="15377" max="15377" width="3.42578125" style="1" customWidth="1"/>
    <col min="15378" max="15378" width="0" style="1" hidden="1" customWidth="1"/>
    <col min="15379" max="15379" width="17.7109375" style="1" customWidth="1"/>
    <col min="15380" max="15380" width="3.42578125" style="1" customWidth="1"/>
    <col min="15381" max="15381" width="0" style="1" hidden="1" customWidth="1"/>
    <col min="15382" max="15382" width="23.7109375" style="1" customWidth="1"/>
    <col min="15383" max="15383" width="10" style="1" customWidth="1"/>
    <col min="15384" max="15384" width="0" style="1" hidden="1" customWidth="1"/>
    <col min="15385" max="15386" width="14.7109375" style="1" customWidth="1"/>
    <col min="15387" max="15387" width="12.85546875" style="1" customWidth="1"/>
    <col min="15388" max="15388" width="3.28515625" style="1" customWidth="1"/>
    <col min="15389" max="15389" width="30.28515625" style="1" customWidth="1"/>
    <col min="15390" max="15390" width="5" style="1" customWidth="1"/>
    <col min="15391" max="15391" width="0" style="1" hidden="1" customWidth="1"/>
    <col min="15392" max="15392" width="14.28515625" style="1" customWidth="1"/>
    <col min="15393" max="15393" width="5.7109375" style="1" customWidth="1"/>
    <col min="15394" max="15394" width="0" style="1" hidden="1" customWidth="1"/>
    <col min="15395" max="15395" width="17.28515625" style="1" customWidth="1"/>
    <col min="15396" max="15396" width="12.7109375" style="1" customWidth="1"/>
    <col min="15397" max="15397" width="0" style="1" hidden="1" customWidth="1"/>
    <col min="15398" max="15398" width="5.28515625" style="1" customWidth="1"/>
    <col min="15399" max="15399" width="0" style="1" hidden="1" customWidth="1"/>
    <col min="15400" max="15400" width="17" style="1" customWidth="1"/>
    <col min="15401" max="15401" width="6.28515625" style="1" customWidth="1"/>
    <col min="15402" max="15402" width="0" style="1" hidden="1" customWidth="1"/>
    <col min="15403" max="15403" width="14.28515625" style="1" customWidth="1"/>
    <col min="15404" max="15404" width="7.5703125" style="1" customWidth="1"/>
    <col min="15405" max="15405" width="0" style="1" hidden="1" customWidth="1"/>
    <col min="15406" max="15407" width="14.28515625" style="1" customWidth="1"/>
    <col min="15408" max="15408" width="20.85546875" style="1" customWidth="1"/>
    <col min="15409" max="15409" width="14.42578125" style="1" customWidth="1"/>
    <col min="15410" max="15410" width="15" style="1" customWidth="1"/>
    <col min="15411" max="15411" width="2.7109375" style="1" customWidth="1"/>
    <col min="15412" max="15412" width="11.7109375" style="1" customWidth="1"/>
    <col min="15413" max="15413" width="11.5703125" style="1" customWidth="1"/>
    <col min="15414" max="15414" width="2.28515625" style="1" customWidth="1"/>
    <col min="15415" max="15415" width="41" style="1" customWidth="1"/>
    <col min="15416" max="15416" width="14.28515625" style="1" customWidth="1"/>
    <col min="15417" max="15418" width="11.5703125" style="1" customWidth="1"/>
    <col min="15419" max="15419" width="21.85546875" style="1" customWidth="1"/>
    <col min="15420" max="15611" width="11.5703125" style="1"/>
    <col min="15612" max="15612" width="21.85546875" style="1" customWidth="1"/>
    <col min="15613" max="15613" width="13.85546875" style="1" customWidth="1"/>
    <col min="15614" max="15614" width="38.7109375" style="1" customWidth="1"/>
    <col min="15615" max="15615" width="3" style="1" bestFit="1" customWidth="1"/>
    <col min="15616" max="15616" width="32.28515625" style="1" customWidth="1"/>
    <col min="15617" max="15617" width="46.28515625" style="1" customWidth="1"/>
    <col min="15618" max="15618" width="19" style="1" customWidth="1"/>
    <col min="15619" max="15619" width="0" style="1" hidden="1" customWidth="1"/>
    <col min="15620" max="15620" width="17.7109375" style="1" customWidth="1"/>
    <col min="15621" max="15621" width="0" style="1" hidden="1" customWidth="1"/>
    <col min="15622" max="15622" width="22.28515625" style="1" customWidth="1"/>
    <col min="15623" max="15623" width="5.28515625" style="1" customWidth="1"/>
    <col min="15624" max="15624" width="36.28515625" style="1" customWidth="1"/>
    <col min="15625" max="15625" width="5.7109375" style="1" customWidth="1"/>
    <col min="15626" max="15626" width="0" style="1" hidden="1" customWidth="1"/>
    <col min="15627" max="15627" width="20.7109375" style="1" customWidth="1"/>
    <col min="15628" max="15628" width="4.85546875" style="1" customWidth="1"/>
    <col min="15629" max="15629" width="0" style="1" hidden="1" customWidth="1"/>
    <col min="15630" max="15630" width="24.7109375" style="1" customWidth="1"/>
    <col min="15631" max="15631" width="12.28515625" style="1" customWidth="1"/>
    <col min="15632" max="15632" width="0" style="1" hidden="1" customWidth="1"/>
    <col min="15633" max="15633" width="3.42578125" style="1" customWidth="1"/>
    <col min="15634" max="15634" width="0" style="1" hidden="1" customWidth="1"/>
    <col min="15635" max="15635" width="17.7109375" style="1" customWidth="1"/>
    <col min="15636" max="15636" width="3.42578125" style="1" customWidth="1"/>
    <col min="15637" max="15637" width="0" style="1" hidden="1" customWidth="1"/>
    <col min="15638" max="15638" width="23.7109375" style="1" customWidth="1"/>
    <col min="15639" max="15639" width="10" style="1" customWidth="1"/>
    <col min="15640" max="15640" width="0" style="1" hidden="1" customWidth="1"/>
    <col min="15641" max="15642" width="14.7109375" style="1" customWidth="1"/>
    <col min="15643" max="15643" width="12.85546875" style="1" customWidth="1"/>
    <col min="15644" max="15644" width="3.28515625" style="1" customWidth="1"/>
    <col min="15645" max="15645" width="30.28515625" style="1" customWidth="1"/>
    <col min="15646" max="15646" width="5" style="1" customWidth="1"/>
    <col min="15647" max="15647" width="0" style="1" hidden="1" customWidth="1"/>
    <col min="15648" max="15648" width="14.28515625" style="1" customWidth="1"/>
    <col min="15649" max="15649" width="5.7109375" style="1" customWidth="1"/>
    <col min="15650" max="15650" width="0" style="1" hidden="1" customWidth="1"/>
    <col min="15651" max="15651" width="17.28515625" style="1" customWidth="1"/>
    <col min="15652" max="15652" width="12.7109375" style="1" customWidth="1"/>
    <col min="15653" max="15653" width="0" style="1" hidden="1" customWidth="1"/>
    <col min="15654" max="15654" width="5.28515625" style="1" customWidth="1"/>
    <col min="15655" max="15655" width="0" style="1" hidden="1" customWidth="1"/>
    <col min="15656" max="15656" width="17" style="1" customWidth="1"/>
    <col min="15657" max="15657" width="6.28515625" style="1" customWidth="1"/>
    <col min="15658" max="15658" width="0" style="1" hidden="1" customWidth="1"/>
    <col min="15659" max="15659" width="14.28515625" style="1" customWidth="1"/>
    <col min="15660" max="15660" width="7.5703125" style="1" customWidth="1"/>
    <col min="15661" max="15661" width="0" style="1" hidden="1" customWidth="1"/>
    <col min="15662" max="15663" width="14.28515625" style="1" customWidth="1"/>
    <col min="15664" max="15664" width="20.85546875" style="1" customWidth="1"/>
    <col min="15665" max="15665" width="14.42578125" style="1" customWidth="1"/>
    <col min="15666" max="15666" width="15" style="1" customWidth="1"/>
    <col min="15667" max="15667" width="2.7109375" style="1" customWidth="1"/>
    <col min="15668" max="15668" width="11.7109375" style="1" customWidth="1"/>
    <col min="15669" max="15669" width="11.5703125" style="1" customWidth="1"/>
    <col min="15670" max="15670" width="2.28515625" style="1" customWidth="1"/>
    <col min="15671" max="15671" width="41" style="1" customWidth="1"/>
    <col min="15672" max="15672" width="14.28515625" style="1" customWidth="1"/>
    <col min="15673" max="15674" width="11.5703125" style="1" customWidth="1"/>
    <col min="15675" max="15675" width="21.85546875" style="1" customWidth="1"/>
    <col min="15676" max="15867" width="11.5703125" style="1"/>
    <col min="15868" max="15868" width="21.85546875" style="1" customWidth="1"/>
    <col min="15869" max="15869" width="13.85546875" style="1" customWidth="1"/>
    <col min="15870" max="15870" width="38.7109375" style="1" customWidth="1"/>
    <col min="15871" max="15871" width="3" style="1" bestFit="1" customWidth="1"/>
    <col min="15872" max="15872" width="32.28515625" style="1" customWidth="1"/>
    <col min="15873" max="15873" width="46.28515625" style="1" customWidth="1"/>
    <col min="15874" max="15874" width="19" style="1" customWidth="1"/>
    <col min="15875" max="15875" width="0" style="1" hidden="1" customWidth="1"/>
    <col min="15876" max="15876" width="17.7109375" style="1" customWidth="1"/>
    <col min="15877" max="15877" width="0" style="1" hidden="1" customWidth="1"/>
    <col min="15878" max="15878" width="22.28515625" style="1" customWidth="1"/>
    <col min="15879" max="15879" width="5.28515625" style="1" customWidth="1"/>
    <col min="15880" max="15880" width="36.28515625" style="1" customWidth="1"/>
    <col min="15881" max="15881" width="5.7109375" style="1" customWidth="1"/>
    <col min="15882" max="15882" width="0" style="1" hidden="1" customWidth="1"/>
    <col min="15883" max="15883" width="20.7109375" style="1" customWidth="1"/>
    <col min="15884" max="15884" width="4.85546875" style="1" customWidth="1"/>
    <col min="15885" max="15885" width="0" style="1" hidden="1" customWidth="1"/>
    <col min="15886" max="15886" width="24.7109375" style="1" customWidth="1"/>
    <col min="15887" max="15887" width="12.28515625" style="1" customWidth="1"/>
    <col min="15888" max="15888" width="0" style="1" hidden="1" customWidth="1"/>
    <col min="15889" max="15889" width="3.42578125" style="1" customWidth="1"/>
    <col min="15890" max="15890" width="0" style="1" hidden="1" customWidth="1"/>
    <col min="15891" max="15891" width="17.7109375" style="1" customWidth="1"/>
    <col min="15892" max="15892" width="3.42578125" style="1" customWidth="1"/>
    <col min="15893" max="15893" width="0" style="1" hidden="1" customWidth="1"/>
    <col min="15894" max="15894" width="23.7109375" style="1" customWidth="1"/>
    <col min="15895" max="15895" width="10" style="1" customWidth="1"/>
    <col min="15896" max="15896" width="0" style="1" hidden="1" customWidth="1"/>
    <col min="15897" max="15898" width="14.7109375" style="1" customWidth="1"/>
    <col min="15899" max="15899" width="12.85546875" style="1" customWidth="1"/>
    <col min="15900" max="15900" width="3.28515625" style="1" customWidth="1"/>
    <col min="15901" max="15901" width="30.28515625" style="1" customWidth="1"/>
    <col min="15902" max="15902" width="5" style="1" customWidth="1"/>
    <col min="15903" max="15903" width="0" style="1" hidden="1" customWidth="1"/>
    <col min="15904" max="15904" width="14.28515625" style="1" customWidth="1"/>
    <col min="15905" max="15905" width="5.7109375" style="1" customWidth="1"/>
    <col min="15906" max="15906" width="0" style="1" hidden="1" customWidth="1"/>
    <col min="15907" max="15907" width="17.28515625" style="1" customWidth="1"/>
    <col min="15908" max="15908" width="12.7109375" style="1" customWidth="1"/>
    <col min="15909" max="15909" width="0" style="1" hidden="1" customWidth="1"/>
    <col min="15910" max="15910" width="5.28515625" style="1" customWidth="1"/>
    <col min="15911" max="15911" width="0" style="1" hidden="1" customWidth="1"/>
    <col min="15912" max="15912" width="17" style="1" customWidth="1"/>
    <col min="15913" max="15913" width="6.28515625" style="1" customWidth="1"/>
    <col min="15914" max="15914" width="0" style="1" hidden="1" customWidth="1"/>
    <col min="15915" max="15915" width="14.28515625" style="1" customWidth="1"/>
    <col min="15916" max="15916" width="7.5703125" style="1" customWidth="1"/>
    <col min="15917" max="15917" width="0" style="1" hidden="1" customWidth="1"/>
    <col min="15918" max="15919" width="14.28515625" style="1" customWidth="1"/>
    <col min="15920" max="15920" width="20.85546875" style="1" customWidth="1"/>
    <col min="15921" max="15921" width="14.42578125" style="1" customWidth="1"/>
    <col min="15922" max="15922" width="15" style="1" customWidth="1"/>
    <col min="15923" max="15923" width="2.7109375" style="1" customWidth="1"/>
    <col min="15924" max="15924" width="11.7109375" style="1" customWidth="1"/>
    <col min="15925" max="15925" width="11.5703125" style="1" customWidth="1"/>
    <col min="15926" max="15926" width="2.28515625" style="1" customWidth="1"/>
    <col min="15927" max="15927" width="41" style="1" customWidth="1"/>
    <col min="15928" max="15928" width="14.28515625" style="1" customWidth="1"/>
    <col min="15929" max="15930" width="11.5703125" style="1" customWidth="1"/>
    <col min="15931" max="15931" width="21.85546875" style="1" customWidth="1"/>
    <col min="15932" max="16123" width="11.5703125" style="1"/>
    <col min="16124" max="16124" width="21.85546875" style="1" customWidth="1"/>
    <col min="16125" max="16125" width="13.85546875" style="1" customWidth="1"/>
    <col min="16126" max="16126" width="38.7109375" style="1" customWidth="1"/>
    <col min="16127" max="16127" width="3" style="1" bestFit="1" customWidth="1"/>
    <col min="16128" max="16128" width="32.28515625" style="1" customWidth="1"/>
    <col min="16129" max="16129" width="46.28515625" style="1" customWidth="1"/>
    <col min="16130" max="16130" width="19" style="1" customWidth="1"/>
    <col min="16131" max="16131" width="0" style="1" hidden="1" customWidth="1"/>
    <col min="16132" max="16132" width="17.7109375" style="1" customWidth="1"/>
    <col min="16133" max="16133" width="0" style="1" hidden="1" customWidth="1"/>
    <col min="16134" max="16134" width="22.28515625" style="1" customWidth="1"/>
    <col min="16135" max="16135" width="5.28515625" style="1" customWidth="1"/>
    <col min="16136" max="16136" width="36.28515625" style="1" customWidth="1"/>
    <col min="16137" max="16137" width="5.7109375" style="1" customWidth="1"/>
    <col min="16138" max="16138" width="0" style="1" hidden="1" customWidth="1"/>
    <col min="16139" max="16139" width="20.7109375" style="1" customWidth="1"/>
    <col min="16140" max="16140" width="4.85546875" style="1" customWidth="1"/>
    <col min="16141" max="16141" width="0" style="1" hidden="1" customWidth="1"/>
    <col min="16142" max="16142" width="24.7109375" style="1" customWidth="1"/>
    <col min="16143" max="16143" width="12.28515625" style="1" customWidth="1"/>
    <col min="16144" max="16144" width="0" style="1" hidden="1" customWidth="1"/>
    <col min="16145" max="16145" width="3.42578125" style="1" customWidth="1"/>
    <col min="16146" max="16146" width="0" style="1" hidden="1" customWidth="1"/>
    <col min="16147" max="16147" width="17.7109375" style="1" customWidth="1"/>
    <col min="16148" max="16148" width="3.42578125" style="1" customWidth="1"/>
    <col min="16149" max="16149" width="0" style="1" hidden="1" customWidth="1"/>
    <col min="16150" max="16150" width="23.7109375" style="1" customWidth="1"/>
    <col min="16151" max="16151" width="10" style="1" customWidth="1"/>
    <col min="16152" max="16152" width="0" style="1" hidden="1" customWidth="1"/>
    <col min="16153" max="16154" width="14.7109375" style="1" customWidth="1"/>
    <col min="16155" max="16155" width="12.85546875" style="1" customWidth="1"/>
    <col min="16156" max="16156" width="3.28515625" style="1" customWidth="1"/>
    <col min="16157" max="16157" width="30.28515625" style="1" customWidth="1"/>
    <col min="16158" max="16158" width="5" style="1" customWidth="1"/>
    <col min="16159" max="16159" width="0" style="1" hidden="1" customWidth="1"/>
    <col min="16160" max="16160" width="14.28515625" style="1" customWidth="1"/>
    <col min="16161" max="16161" width="5.7109375" style="1" customWidth="1"/>
    <col min="16162" max="16162" width="0" style="1" hidden="1" customWidth="1"/>
    <col min="16163" max="16163" width="17.28515625" style="1" customWidth="1"/>
    <col min="16164" max="16164" width="12.7109375" style="1" customWidth="1"/>
    <col min="16165" max="16165" width="0" style="1" hidden="1" customWidth="1"/>
    <col min="16166" max="16166" width="5.28515625" style="1" customWidth="1"/>
    <col min="16167" max="16167" width="0" style="1" hidden="1" customWidth="1"/>
    <col min="16168" max="16168" width="17" style="1" customWidth="1"/>
    <col min="16169" max="16169" width="6.28515625" style="1" customWidth="1"/>
    <col min="16170" max="16170" width="0" style="1" hidden="1" customWidth="1"/>
    <col min="16171" max="16171" width="14.28515625" style="1" customWidth="1"/>
    <col min="16172" max="16172" width="7.5703125" style="1" customWidth="1"/>
    <col min="16173" max="16173" width="0" style="1" hidden="1" customWidth="1"/>
    <col min="16174" max="16175" width="14.28515625" style="1" customWidth="1"/>
    <col min="16176" max="16176" width="20.85546875" style="1" customWidth="1"/>
    <col min="16177" max="16177" width="14.42578125" style="1" customWidth="1"/>
    <col min="16178" max="16178" width="15" style="1" customWidth="1"/>
    <col min="16179" max="16179" width="2.7109375" style="1" customWidth="1"/>
    <col min="16180" max="16180" width="11.7109375" style="1" customWidth="1"/>
    <col min="16181" max="16181" width="11.5703125" style="1" customWidth="1"/>
    <col min="16182" max="16182" width="2.28515625" style="1" customWidth="1"/>
    <col min="16183" max="16183" width="41" style="1" customWidth="1"/>
    <col min="16184" max="16184" width="14.28515625" style="1" customWidth="1"/>
    <col min="16185" max="16186" width="11.5703125" style="1" customWidth="1"/>
    <col min="16187" max="16187" width="21.85546875" style="1" customWidth="1"/>
    <col min="16188" max="16381" width="11.5703125" style="1"/>
    <col min="16382" max="16384" width="11.5703125" style="1" customWidth="1"/>
  </cols>
  <sheetData>
    <row r="1" spans="1:73" ht="21.75" customHeight="1">
      <c r="A1" s="644" t="s">
        <v>156</v>
      </c>
      <c r="B1" s="645"/>
      <c r="C1" s="645"/>
      <c r="D1" s="645"/>
      <c r="E1" s="645"/>
      <c r="F1" s="645"/>
      <c r="G1" s="645"/>
      <c r="H1" s="645"/>
      <c r="I1" s="645"/>
      <c r="J1" s="645"/>
      <c r="K1" s="645"/>
      <c r="L1" s="645"/>
      <c r="M1" s="645"/>
      <c r="N1" s="645"/>
      <c r="O1" s="645"/>
      <c r="P1" s="645"/>
      <c r="Q1" s="645"/>
      <c r="R1" s="645"/>
      <c r="S1" s="645"/>
      <c r="T1" s="646"/>
      <c r="U1" s="637" t="s">
        <v>157</v>
      </c>
      <c r="V1" s="638"/>
      <c r="W1" s="638"/>
      <c r="X1" s="638"/>
      <c r="Y1" s="638"/>
      <c r="Z1" s="638"/>
      <c r="AA1" s="638"/>
      <c r="AB1" s="639"/>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8.75" customHeight="1">
      <c r="A2" s="647"/>
      <c r="B2" s="648"/>
      <c r="C2" s="648"/>
      <c r="D2" s="648"/>
      <c r="E2" s="648"/>
      <c r="F2" s="648"/>
      <c r="G2" s="648"/>
      <c r="H2" s="648"/>
      <c r="I2" s="648"/>
      <c r="J2" s="648"/>
      <c r="K2" s="648"/>
      <c r="L2" s="648"/>
      <c r="M2" s="648"/>
      <c r="N2" s="648"/>
      <c r="O2" s="648"/>
      <c r="P2" s="648"/>
      <c r="Q2" s="648"/>
      <c r="R2" s="648"/>
      <c r="S2" s="648"/>
      <c r="T2" s="649"/>
      <c r="U2" s="640"/>
      <c r="V2" s="641"/>
      <c r="W2" s="641"/>
      <c r="X2" s="641"/>
      <c r="Y2" s="641"/>
      <c r="Z2" s="641"/>
      <c r="AA2" s="641"/>
      <c r="AB2" s="642"/>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60.75" customHeight="1" thickBot="1">
      <c r="A3" s="235" t="s">
        <v>172</v>
      </c>
      <c r="B3" s="236" t="s">
        <v>126</v>
      </c>
      <c r="C3" s="236" t="s">
        <v>6</v>
      </c>
      <c r="D3" s="236" t="s">
        <v>1</v>
      </c>
      <c r="E3" s="236" t="s">
        <v>2</v>
      </c>
      <c r="F3" s="236" t="s">
        <v>173</v>
      </c>
      <c r="G3" s="448" t="s">
        <v>174</v>
      </c>
      <c r="H3" s="448"/>
      <c r="I3" s="236" t="s">
        <v>175</v>
      </c>
      <c r="J3" s="236" t="s">
        <v>16</v>
      </c>
      <c r="K3" s="236" t="s">
        <v>176</v>
      </c>
      <c r="L3" s="236" t="s">
        <v>177</v>
      </c>
      <c r="M3" s="236" t="s">
        <v>13</v>
      </c>
      <c r="N3" s="236" t="s">
        <v>152</v>
      </c>
      <c r="O3" s="236" t="s">
        <v>14</v>
      </c>
      <c r="P3" s="236" t="s">
        <v>152</v>
      </c>
      <c r="Q3" s="236" t="s">
        <v>15</v>
      </c>
      <c r="R3" s="236" t="s">
        <v>152</v>
      </c>
      <c r="S3" s="236" t="s">
        <v>178</v>
      </c>
      <c r="T3" s="236" t="s">
        <v>11</v>
      </c>
      <c r="U3" s="237" t="s">
        <v>179</v>
      </c>
      <c r="V3" s="238" t="s">
        <v>180</v>
      </c>
      <c r="W3" s="237" t="s">
        <v>152</v>
      </c>
      <c r="X3" s="238" t="s">
        <v>181</v>
      </c>
      <c r="Y3" s="237" t="s">
        <v>152</v>
      </c>
      <c r="Z3" s="238" t="s">
        <v>182</v>
      </c>
      <c r="AA3" s="238" t="s">
        <v>152</v>
      </c>
      <c r="AB3" s="238" t="s">
        <v>183</v>
      </c>
      <c r="AC3" s="449"/>
      <c r="AD3" s="449"/>
      <c r="AE3" s="239" t="s">
        <v>5</v>
      </c>
      <c r="AF3" s="240" t="s">
        <v>184</v>
      </c>
      <c r="AG3" s="239" t="s">
        <v>185</v>
      </c>
      <c r="AH3" s="239" t="s">
        <v>184</v>
      </c>
      <c r="AI3" s="449"/>
      <c r="AJ3" s="239" t="s">
        <v>186</v>
      </c>
      <c r="AK3" s="449" t="s">
        <v>187</v>
      </c>
      <c r="AL3" s="449"/>
      <c r="AM3" s="449" t="s">
        <v>7</v>
      </c>
      <c r="AN3" s="449"/>
      <c r="AO3" s="449" t="s">
        <v>8</v>
      </c>
      <c r="AP3" s="449"/>
      <c r="AQ3" s="239" t="s">
        <v>188</v>
      </c>
      <c r="AR3" s="449" t="s">
        <v>128</v>
      </c>
      <c r="AS3" s="449"/>
      <c r="AT3" s="239" t="s">
        <v>189</v>
      </c>
      <c r="AU3" s="432"/>
      <c r="AV3" s="432"/>
      <c r="AW3" s="432"/>
      <c r="AX3" s="434"/>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24.15" customHeight="1">
      <c r="A4" s="421" t="s">
        <v>193</v>
      </c>
      <c r="B4" s="417" t="s">
        <v>106</v>
      </c>
      <c r="C4" s="417" t="s">
        <v>89</v>
      </c>
      <c r="D4" s="417" t="s">
        <v>87</v>
      </c>
      <c r="E4" s="417" t="s">
        <v>51</v>
      </c>
      <c r="F4" s="423" t="s">
        <v>1509</v>
      </c>
      <c r="G4" s="417" t="s">
        <v>1510</v>
      </c>
      <c r="H4" s="417" t="s">
        <v>1511</v>
      </c>
      <c r="I4" s="423" t="s">
        <v>1512</v>
      </c>
      <c r="J4" s="634" t="s">
        <v>32</v>
      </c>
      <c r="K4" s="634">
        <v>3</v>
      </c>
      <c r="L4" s="651">
        <f>IF(J4="Diaria",+(K4/360),IF(J4="Semanal",+(K4/52),IF(J4="Mensual",+(K4/12),IF(J4="Bimestral",+(K4/6),IF(J4="Trimestral",+(K4/4),IF(J4="Semestral",+(K4/2),IF(J4="Anual",+(K4/1),"")))))))</f>
        <v>8.3333333333333332E-3</v>
      </c>
      <c r="M4" s="634" t="s">
        <v>45</v>
      </c>
      <c r="N4" s="634">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634" t="s">
        <v>46</v>
      </c>
      <c r="P4" s="634">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634" t="s">
        <v>47</v>
      </c>
      <c r="R4" s="634">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407" t="s">
        <v>94</v>
      </c>
      <c r="T4" s="407" t="s">
        <v>43</v>
      </c>
      <c r="U4" s="636">
        <f>+MAX(N4,P4,R4)</f>
        <v>0.4</v>
      </c>
      <c r="V4" s="442" t="str">
        <f>IF(L4&lt;=20%,"Muy baja",IF(L4&lt;=40%,"Baja",IF(L4&lt;=60%,"Media",IF(L4&lt;=80%,"Alta",IF(L4&lt;=100%,"Muy alta",IF(L4&gt;=100%,"Muy alta",""))))))</f>
        <v>Muy baja</v>
      </c>
      <c r="W4" s="411">
        <f>+IFERROR(VLOOKUP(V4,Fórmula!$F$1:$G$6,2,FALSE),"")</f>
        <v>0.2</v>
      </c>
      <c r="X4" s="442" t="str">
        <f>IF(U4=20%,"Leve",IF(U4=40%,"Menor",IF(U4=60%,"Moderado",IF(U4=80%,"Mayor",IF(U4=100%,"Catastrófico","")))))</f>
        <v>Menor</v>
      </c>
      <c r="Y4" s="411">
        <f>+IFERROR(VLOOKUP(X4,Fórmula!$H$1:$I$6,2,FALSE),"")</f>
        <v>0.4</v>
      </c>
      <c r="Z4" s="458" t="str">
        <f>+IFERROR(VLOOKUP(V4&amp;X4,Fórmula!$C$2:$D$26,2,FALSE),"")</f>
        <v>Bajo</v>
      </c>
      <c r="AA4" s="411">
        <f>IF(Z4="Bajo",25%,IF(Z4="Moderado",50%,IF(Z4="Alto",75%,IF(Z4="Extremo",100%,""))))</f>
        <v>0.25</v>
      </c>
      <c r="AB4" s="401" t="s">
        <v>1513</v>
      </c>
      <c r="AC4" s="53" t="s">
        <v>1514</v>
      </c>
      <c r="AD4" s="53" t="s">
        <v>1515</v>
      </c>
      <c r="AE4" s="53" t="s">
        <v>54</v>
      </c>
      <c r="AF4" s="23">
        <f t="shared" ref="AF4:AF15" si="0">IF(AE4="Preventivo",25%,IF(AE4="Detectivo",15%,IF(AE4="Correctivo",10%,"")))</f>
        <v>0.25</v>
      </c>
      <c r="AG4" s="91" t="s">
        <v>201</v>
      </c>
      <c r="AH4" s="23">
        <f t="shared" ref="AH4:AH15" si="1">IF(AG4="Manual",15%,IF(AG4="Automático",25%,""))</f>
        <v>0.15</v>
      </c>
      <c r="AI4" s="23">
        <f t="shared" ref="AI4:AI9" si="2">+AH4+AF4</f>
        <v>0.4</v>
      </c>
      <c r="AJ4" s="91" t="s">
        <v>202</v>
      </c>
      <c r="AK4" s="88" t="s">
        <v>193</v>
      </c>
      <c r="AL4" s="53" t="s">
        <v>1516</v>
      </c>
      <c r="AM4" s="88" t="s">
        <v>23</v>
      </c>
      <c r="AN4" s="91" t="s">
        <v>1517</v>
      </c>
      <c r="AO4" s="91" t="s">
        <v>24</v>
      </c>
      <c r="AP4" s="91" t="s">
        <v>96</v>
      </c>
      <c r="AQ4" s="91" t="s">
        <v>1518</v>
      </c>
      <c r="AR4" s="91" t="s">
        <v>206</v>
      </c>
      <c r="AS4" s="91" t="s">
        <v>1519</v>
      </c>
      <c r="AT4" s="91" t="s">
        <v>208</v>
      </c>
      <c r="AU4" s="91">
        <f>+AI4*AA4</f>
        <v>0.1</v>
      </c>
      <c r="AV4" s="103">
        <f>+AA4-AU4</f>
        <v>0.15</v>
      </c>
      <c r="AW4" s="458" t="str">
        <f>+IF(C4="Corrupción","Moderado",IF(AV8&lt;=25%,"Bajo",IF(AV8&lt;=50%,"Moderado",IF(AV8&lt;=75%,"Alto",IF(AV8&gt;75%,"Extremo","")))))</f>
        <v>Bajo</v>
      </c>
      <c r="AX4" s="405" t="s">
        <v>56</v>
      </c>
      <c r="AY4" s="266">
        <v>1</v>
      </c>
      <c r="AZ4" s="34" t="s">
        <v>1520</v>
      </c>
      <c r="BA4" s="212" t="s">
        <v>1521</v>
      </c>
      <c r="BB4" s="214">
        <v>44562</v>
      </c>
      <c r="BC4" s="214">
        <v>44742</v>
      </c>
      <c r="BD4" s="212" t="s">
        <v>1522</v>
      </c>
      <c r="BE4" s="136">
        <v>44620</v>
      </c>
      <c r="BF4" s="137" t="s">
        <v>1523</v>
      </c>
      <c r="BG4" s="35">
        <v>44681</v>
      </c>
      <c r="BH4" s="137"/>
      <c r="BI4" s="137"/>
      <c r="BJ4" s="35">
        <v>44742</v>
      </c>
      <c r="BK4" s="165"/>
      <c r="BL4" s="165"/>
      <c r="BM4" s="35">
        <v>44804</v>
      </c>
      <c r="BN4" s="165"/>
      <c r="BO4" s="165"/>
      <c r="BP4" s="35">
        <v>44865</v>
      </c>
      <c r="BQ4" s="165"/>
      <c r="BR4" s="165"/>
      <c r="BS4" s="35">
        <v>44926</v>
      </c>
      <c r="BT4" s="165"/>
      <c r="BU4" s="267"/>
    </row>
    <row r="5" spans="1:73" ht="152.44999999999999" customHeight="1">
      <c r="A5" s="425"/>
      <c r="B5" s="426"/>
      <c r="C5" s="426"/>
      <c r="D5" s="426"/>
      <c r="E5" s="426"/>
      <c r="F5" s="427"/>
      <c r="G5" s="426"/>
      <c r="H5" s="426"/>
      <c r="I5" s="427"/>
      <c r="J5" s="561"/>
      <c r="K5" s="561"/>
      <c r="L5" s="564"/>
      <c r="M5" s="561"/>
      <c r="N5" s="561"/>
      <c r="O5" s="561"/>
      <c r="P5" s="561"/>
      <c r="Q5" s="561"/>
      <c r="R5" s="561"/>
      <c r="S5" s="461"/>
      <c r="T5" s="461"/>
      <c r="U5" s="567"/>
      <c r="V5" s="445"/>
      <c r="W5" s="441"/>
      <c r="X5" s="445"/>
      <c r="Y5" s="441"/>
      <c r="Z5" s="460"/>
      <c r="AA5" s="441"/>
      <c r="AB5" s="447"/>
      <c r="AC5" s="52" t="s">
        <v>1524</v>
      </c>
      <c r="AD5" s="52" t="s">
        <v>1525</v>
      </c>
      <c r="AE5" s="52" t="s">
        <v>54</v>
      </c>
      <c r="AF5" s="32">
        <f t="shared" si="0"/>
        <v>0.25</v>
      </c>
      <c r="AG5" s="92" t="s">
        <v>638</v>
      </c>
      <c r="AH5" s="32">
        <f t="shared" si="1"/>
        <v>0.25</v>
      </c>
      <c r="AI5" s="32">
        <f t="shared" si="2"/>
        <v>0.5</v>
      </c>
      <c r="AJ5" s="92" t="s">
        <v>202</v>
      </c>
      <c r="AK5" s="89" t="s">
        <v>193</v>
      </c>
      <c r="AL5" s="52" t="s">
        <v>1526</v>
      </c>
      <c r="AM5" s="89" t="s">
        <v>23</v>
      </c>
      <c r="AN5" s="92" t="s">
        <v>1527</v>
      </c>
      <c r="AO5" s="92" t="s">
        <v>24</v>
      </c>
      <c r="AP5" s="92" t="s">
        <v>1528</v>
      </c>
      <c r="AQ5" s="92" t="s">
        <v>1529</v>
      </c>
      <c r="AR5" s="92" t="s">
        <v>206</v>
      </c>
      <c r="AS5" s="92" t="s">
        <v>1519</v>
      </c>
      <c r="AT5" s="92" t="s">
        <v>208</v>
      </c>
      <c r="AU5" s="92">
        <f>+AV4*AI5</f>
        <v>7.4999999999999997E-2</v>
      </c>
      <c r="AV5" s="33">
        <f>+AV4-AU5</f>
        <v>7.4999999999999997E-2</v>
      </c>
      <c r="AW5" s="460"/>
      <c r="AX5" s="457"/>
      <c r="AY5" s="272">
        <v>2</v>
      </c>
      <c r="AZ5" s="34" t="s">
        <v>1530</v>
      </c>
      <c r="BA5" s="212" t="s">
        <v>1531</v>
      </c>
      <c r="BB5" s="214">
        <v>44562</v>
      </c>
      <c r="BC5" s="214">
        <v>44742</v>
      </c>
      <c r="BD5" s="212" t="s">
        <v>840</v>
      </c>
      <c r="BE5" s="136">
        <v>44620</v>
      </c>
      <c r="BF5" s="175" t="s">
        <v>1532</v>
      </c>
      <c r="BG5" s="35">
        <v>44681</v>
      </c>
      <c r="BH5" s="137"/>
      <c r="BI5" s="137"/>
      <c r="BJ5" s="35">
        <v>44742</v>
      </c>
      <c r="BK5" s="165"/>
      <c r="BL5" s="165"/>
      <c r="BM5" s="35">
        <v>44804</v>
      </c>
      <c r="BN5" s="165"/>
      <c r="BO5" s="165"/>
      <c r="BP5" s="35">
        <v>44865</v>
      </c>
      <c r="BQ5" s="165"/>
      <c r="BR5" s="165"/>
      <c r="BS5" s="35">
        <v>44926</v>
      </c>
      <c r="BT5" s="165"/>
      <c r="BU5" s="267"/>
    </row>
    <row r="6" spans="1:73" ht="72.599999999999994">
      <c r="A6" s="425"/>
      <c r="B6" s="426"/>
      <c r="C6" s="426"/>
      <c r="D6" s="426"/>
      <c r="E6" s="426"/>
      <c r="F6" s="427"/>
      <c r="G6" s="426"/>
      <c r="H6" s="426"/>
      <c r="I6" s="427"/>
      <c r="J6" s="561"/>
      <c r="K6" s="561"/>
      <c r="L6" s="564"/>
      <c r="M6" s="561"/>
      <c r="N6" s="561"/>
      <c r="O6" s="561"/>
      <c r="P6" s="561"/>
      <c r="Q6" s="561"/>
      <c r="R6" s="561"/>
      <c r="S6" s="461"/>
      <c r="T6" s="461"/>
      <c r="U6" s="567"/>
      <c r="V6" s="445"/>
      <c r="W6" s="441"/>
      <c r="X6" s="445"/>
      <c r="Y6" s="441"/>
      <c r="Z6" s="460"/>
      <c r="AA6" s="441"/>
      <c r="AB6" s="447"/>
      <c r="AC6" s="52" t="s">
        <v>1533</v>
      </c>
      <c r="AD6" s="52" t="s">
        <v>1534</v>
      </c>
      <c r="AE6" s="52" t="s">
        <v>54</v>
      </c>
      <c r="AF6" s="32">
        <f t="shared" si="0"/>
        <v>0.25</v>
      </c>
      <c r="AG6" s="92" t="s">
        <v>201</v>
      </c>
      <c r="AH6" s="32">
        <f t="shared" si="1"/>
        <v>0.15</v>
      </c>
      <c r="AI6" s="32">
        <f t="shared" si="2"/>
        <v>0.4</v>
      </c>
      <c r="AJ6" s="92" t="s">
        <v>202</v>
      </c>
      <c r="AK6" s="89" t="s">
        <v>193</v>
      </c>
      <c r="AL6" s="52" t="s">
        <v>1535</v>
      </c>
      <c r="AM6" s="89" t="s">
        <v>23</v>
      </c>
      <c r="AN6" s="92" t="s">
        <v>1536</v>
      </c>
      <c r="AO6" s="92" t="s">
        <v>24</v>
      </c>
      <c r="AP6" s="92" t="s">
        <v>1537</v>
      </c>
      <c r="AQ6" s="92" t="s">
        <v>1538</v>
      </c>
      <c r="AR6" s="92" t="s">
        <v>206</v>
      </c>
      <c r="AS6" s="92" t="s">
        <v>1539</v>
      </c>
      <c r="AT6" s="92" t="s">
        <v>208</v>
      </c>
      <c r="AU6" s="92">
        <f>+AV5*AI6</f>
        <v>0.03</v>
      </c>
      <c r="AV6" s="33">
        <f>+AV5-AU6</f>
        <v>4.4999999999999998E-2</v>
      </c>
      <c r="AW6" s="460"/>
      <c r="AX6" s="457"/>
      <c r="AY6" s="272">
        <v>3</v>
      </c>
      <c r="AZ6" s="34" t="s">
        <v>1540</v>
      </c>
      <c r="BA6" s="212" t="s">
        <v>1521</v>
      </c>
      <c r="BB6" s="214">
        <v>44562</v>
      </c>
      <c r="BC6" s="214">
        <v>44742</v>
      </c>
      <c r="BD6" s="212" t="s">
        <v>1541</v>
      </c>
      <c r="BE6" s="136">
        <v>44620</v>
      </c>
      <c r="BF6" s="175" t="s">
        <v>1542</v>
      </c>
      <c r="BG6" s="35">
        <v>44681</v>
      </c>
      <c r="BH6" s="138"/>
      <c r="BI6" s="138"/>
      <c r="BJ6" s="35">
        <v>44742</v>
      </c>
      <c r="BK6" s="138"/>
      <c r="BL6" s="138"/>
      <c r="BM6" s="35">
        <v>44804</v>
      </c>
      <c r="BN6" s="138"/>
      <c r="BO6" s="138"/>
      <c r="BP6" s="35">
        <v>44865</v>
      </c>
      <c r="BQ6" s="138"/>
      <c r="BR6" s="138"/>
      <c r="BS6" s="35">
        <v>44926</v>
      </c>
      <c r="BT6" s="138"/>
      <c r="BU6" s="267"/>
    </row>
    <row r="7" spans="1:73" ht="72.599999999999994">
      <c r="A7" s="425"/>
      <c r="B7" s="426"/>
      <c r="C7" s="426"/>
      <c r="D7" s="426"/>
      <c r="E7" s="426"/>
      <c r="F7" s="427"/>
      <c r="G7" s="426"/>
      <c r="H7" s="426"/>
      <c r="I7" s="427"/>
      <c r="J7" s="561"/>
      <c r="K7" s="561"/>
      <c r="L7" s="564"/>
      <c r="M7" s="561"/>
      <c r="N7" s="561"/>
      <c r="O7" s="561"/>
      <c r="P7" s="561"/>
      <c r="Q7" s="561"/>
      <c r="R7" s="561"/>
      <c r="S7" s="461"/>
      <c r="T7" s="461"/>
      <c r="U7" s="567"/>
      <c r="V7" s="445"/>
      <c r="W7" s="441"/>
      <c r="X7" s="445"/>
      <c r="Y7" s="441"/>
      <c r="Z7" s="460"/>
      <c r="AA7" s="441"/>
      <c r="AB7" s="447"/>
      <c r="AC7" s="52" t="s">
        <v>1543</v>
      </c>
      <c r="AD7" s="52" t="s">
        <v>1544</v>
      </c>
      <c r="AE7" s="52" t="s">
        <v>54</v>
      </c>
      <c r="AF7" s="32">
        <f t="shared" si="0"/>
        <v>0.25</v>
      </c>
      <c r="AG7" s="92" t="s">
        <v>201</v>
      </c>
      <c r="AH7" s="32">
        <f t="shared" si="1"/>
        <v>0.15</v>
      </c>
      <c r="AI7" s="32">
        <f t="shared" si="2"/>
        <v>0.4</v>
      </c>
      <c r="AJ7" s="92" t="s">
        <v>202</v>
      </c>
      <c r="AK7" s="89" t="s">
        <v>193</v>
      </c>
      <c r="AL7" s="52" t="s">
        <v>1545</v>
      </c>
      <c r="AM7" s="89" t="s">
        <v>39</v>
      </c>
      <c r="AN7" s="92" t="s">
        <v>1546</v>
      </c>
      <c r="AO7" s="92" t="s">
        <v>24</v>
      </c>
      <c r="AP7" s="92" t="s">
        <v>96</v>
      </c>
      <c r="AQ7" s="92" t="s">
        <v>1547</v>
      </c>
      <c r="AR7" s="92" t="s">
        <v>206</v>
      </c>
      <c r="AS7" s="92" t="s">
        <v>1519</v>
      </c>
      <c r="AT7" s="92" t="s">
        <v>208</v>
      </c>
      <c r="AU7" s="92">
        <f>+AV6*AI7</f>
        <v>1.7999999999999999E-2</v>
      </c>
      <c r="AV7" s="33">
        <f>+AV6-AU7</f>
        <v>2.7E-2</v>
      </c>
      <c r="AW7" s="460"/>
      <c r="AX7" s="457"/>
      <c r="AY7" s="272">
        <v>4</v>
      </c>
      <c r="AZ7" s="34" t="s">
        <v>1548</v>
      </c>
      <c r="BA7" s="212" t="s">
        <v>1521</v>
      </c>
      <c r="BB7" s="212"/>
      <c r="BC7" s="212"/>
      <c r="BD7" s="212"/>
      <c r="BE7" s="136">
        <v>44620</v>
      </c>
      <c r="BF7" s="137" t="s">
        <v>1549</v>
      </c>
      <c r="BG7" s="35">
        <v>44681</v>
      </c>
      <c r="BH7" s="137"/>
      <c r="BI7" s="137"/>
      <c r="BJ7" s="35">
        <v>44742</v>
      </c>
      <c r="BK7" s="137"/>
      <c r="BL7" s="137"/>
      <c r="BM7" s="35">
        <v>44804</v>
      </c>
      <c r="BN7" s="137"/>
      <c r="BO7" s="137"/>
      <c r="BP7" s="35">
        <v>44865</v>
      </c>
      <c r="BQ7" s="137"/>
      <c r="BR7" s="137"/>
      <c r="BS7" s="35">
        <v>44926</v>
      </c>
      <c r="BT7" s="137"/>
      <c r="BU7" s="267"/>
    </row>
    <row r="8" spans="1:73" ht="51.95">
      <c r="A8" s="425"/>
      <c r="B8" s="426"/>
      <c r="C8" s="426"/>
      <c r="D8" s="426"/>
      <c r="E8" s="426"/>
      <c r="F8" s="427"/>
      <c r="G8" s="426"/>
      <c r="H8" s="426"/>
      <c r="I8" s="427"/>
      <c r="J8" s="561"/>
      <c r="K8" s="561"/>
      <c r="L8" s="564"/>
      <c r="M8" s="561"/>
      <c r="N8" s="561"/>
      <c r="O8" s="561"/>
      <c r="P8" s="561"/>
      <c r="Q8" s="561"/>
      <c r="R8" s="561"/>
      <c r="S8" s="461"/>
      <c r="T8" s="461"/>
      <c r="U8" s="567"/>
      <c r="V8" s="445"/>
      <c r="W8" s="441"/>
      <c r="X8" s="445"/>
      <c r="Y8" s="441"/>
      <c r="Z8" s="460"/>
      <c r="AA8" s="441"/>
      <c r="AB8" s="447"/>
      <c r="AC8" s="52" t="s">
        <v>1550</v>
      </c>
      <c r="AD8" s="52" t="s">
        <v>1551</v>
      </c>
      <c r="AE8" s="52" t="s">
        <v>54</v>
      </c>
      <c r="AF8" s="32">
        <f t="shared" si="0"/>
        <v>0.25</v>
      </c>
      <c r="AG8" s="92" t="s">
        <v>201</v>
      </c>
      <c r="AH8" s="32">
        <f t="shared" si="1"/>
        <v>0.15</v>
      </c>
      <c r="AI8" s="32">
        <f t="shared" si="2"/>
        <v>0.4</v>
      </c>
      <c r="AJ8" s="92" t="s">
        <v>202</v>
      </c>
      <c r="AK8" s="89" t="s">
        <v>193</v>
      </c>
      <c r="AL8" s="52" t="s">
        <v>1552</v>
      </c>
      <c r="AM8" s="89" t="s">
        <v>23</v>
      </c>
      <c r="AN8" s="92" t="s">
        <v>1553</v>
      </c>
      <c r="AO8" s="92" t="s">
        <v>40</v>
      </c>
      <c r="AP8" s="92" t="s">
        <v>1554</v>
      </c>
      <c r="AQ8" s="92" t="s">
        <v>976</v>
      </c>
      <c r="AR8" s="92" t="s">
        <v>206</v>
      </c>
      <c r="AS8" s="92" t="s">
        <v>1555</v>
      </c>
      <c r="AT8" s="92" t="s">
        <v>208</v>
      </c>
      <c r="AU8" s="92">
        <f>+AV7*AI8</f>
        <v>1.0800000000000001E-2</v>
      </c>
      <c r="AV8" s="33">
        <f>+AV7-AU8</f>
        <v>1.6199999999999999E-2</v>
      </c>
      <c r="AW8" s="460"/>
      <c r="AX8" s="457"/>
      <c r="AY8" s="272">
        <v>5</v>
      </c>
      <c r="AZ8" s="92"/>
      <c r="BA8" s="212"/>
      <c r="BB8" s="31"/>
      <c r="BC8" s="31"/>
      <c r="BD8" s="212"/>
      <c r="BE8" s="136"/>
      <c r="BF8" s="137"/>
      <c r="BG8" s="35"/>
      <c r="BH8" s="147"/>
      <c r="BI8" s="147"/>
      <c r="BJ8" s="35">
        <v>44742</v>
      </c>
      <c r="BK8" s="147"/>
      <c r="BL8" s="147"/>
      <c r="BM8" s="35">
        <v>44804</v>
      </c>
      <c r="BN8" s="147"/>
      <c r="BO8" s="147"/>
      <c r="BP8" s="35">
        <v>44865</v>
      </c>
      <c r="BQ8" s="147"/>
      <c r="BR8" s="147"/>
      <c r="BS8" s="35">
        <v>44926</v>
      </c>
      <c r="BT8" s="147"/>
      <c r="BU8" s="267"/>
    </row>
    <row r="9" spans="1:73" ht="65.45" thickBot="1">
      <c r="A9" s="557"/>
      <c r="B9" s="560"/>
      <c r="C9" s="560"/>
      <c r="D9" s="560"/>
      <c r="E9" s="560"/>
      <c r="F9" s="635"/>
      <c r="G9" s="560"/>
      <c r="H9" s="560"/>
      <c r="I9" s="635"/>
      <c r="J9" s="561"/>
      <c r="K9" s="561"/>
      <c r="L9" s="564"/>
      <c r="M9" s="561"/>
      <c r="N9" s="561"/>
      <c r="O9" s="561"/>
      <c r="P9" s="561"/>
      <c r="Q9" s="561"/>
      <c r="R9" s="561"/>
      <c r="S9" s="566"/>
      <c r="T9" s="566"/>
      <c r="U9" s="567"/>
      <c r="V9" s="650"/>
      <c r="W9" s="575"/>
      <c r="X9" s="650"/>
      <c r="Y9" s="575"/>
      <c r="Z9" s="554"/>
      <c r="AA9" s="575"/>
      <c r="AB9" s="643"/>
      <c r="AC9" s="47" t="s">
        <v>1556</v>
      </c>
      <c r="AD9" s="47" t="s">
        <v>1557</v>
      </c>
      <c r="AE9" s="47" t="s">
        <v>54</v>
      </c>
      <c r="AF9" s="48">
        <f t="shared" si="0"/>
        <v>0.25</v>
      </c>
      <c r="AG9" s="74" t="s">
        <v>201</v>
      </c>
      <c r="AH9" s="48">
        <f t="shared" si="1"/>
        <v>0.15</v>
      </c>
      <c r="AI9" s="48">
        <f t="shared" si="2"/>
        <v>0.4</v>
      </c>
      <c r="AJ9" s="74" t="s">
        <v>202</v>
      </c>
      <c r="AK9" s="102" t="s">
        <v>193</v>
      </c>
      <c r="AL9" s="47" t="s">
        <v>1558</v>
      </c>
      <c r="AM9" s="102" t="s">
        <v>23</v>
      </c>
      <c r="AN9" s="74" t="s">
        <v>1559</v>
      </c>
      <c r="AO9" s="74" t="s">
        <v>40</v>
      </c>
      <c r="AP9" s="74" t="s">
        <v>1560</v>
      </c>
      <c r="AQ9" s="74" t="s">
        <v>1561</v>
      </c>
      <c r="AR9" s="74" t="s">
        <v>206</v>
      </c>
      <c r="AS9" s="74" t="s">
        <v>1562</v>
      </c>
      <c r="AT9" s="74" t="s">
        <v>208</v>
      </c>
      <c r="AU9" s="68"/>
      <c r="AV9" s="49">
        <f>+AV8-AU9</f>
        <v>1.6199999999999999E-2</v>
      </c>
      <c r="AW9" s="554"/>
      <c r="AX9" s="633"/>
      <c r="AY9" s="272">
        <v>6</v>
      </c>
      <c r="AZ9" s="34"/>
      <c r="BA9" s="212"/>
      <c r="BB9" s="31"/>
      <c r="BC9" s="31"/>
      <c r="BD9" s="212"/>
      <c r="BE9" s="136"/>
      <c r="BF9" s="137"/>
      <c r="BG9" s="35"/>
      <c r="BH9" s="137"/>
      <c r="BI9" s="137"/>
      <c r="BJ9" s="35">
        <v>44742</v>
      </c>
      <c r="BK9" s="35"/>
      <c r="BL9" s="35"/>
      <c r="BM9" s="35">
        <v>44804</v>
      </c>
      <c r="BN9" s="35"/>
      <c r="BO9" s="35"/>
      <c r="BP9" s="35">
        <v>44865</v>
      </c>
      <c r="BQ9" s="35"/>
      <c r="BR9" s="35"/>
      <c r="BS9" s="35">
        <v>44926</v>
      </c>
      <c r="BT9" s="35"/>
      <c r="BU9" s="267"/>
    </row>
    <row r="10" spans="1:73" ht="82.9" customHeight="1">
      <c r="A10" s="421" t="s">
        <v>193</v>
      </c>
      <c r="B10" s="417" t="s">
        <v>106</v>
      </c>
      <c r="C10" s="417" t="s">
        <v>89</v>
      </c>
      <c r="D10" s="417" t="s">
        <v>87</v>
      </c>
      <c r="E10" s="417" t="s">
        <v>51</v>
      </c>
      <c r="F10" s="628" t="s">
        <v>1563</v>
      </c>
      <c r="G10" s="417" t="s">
        <v>1564</v>
      </c>
      <c r="H10" s="417" t="s">
        <v>1565</v>
      </c>
      <c r="I10" s="628" t="s">
        <v>1566</v>
      </c>
      <c r="J10" s="417" t="s">
        <v>92</v>
      </c>
      <c r="K10" s="417">
        <v>1</v>
      </c>
      <c r="L10" s="419">
        <f>IF(J10="Diaria",+(K10/360),IF(J10="Mensual",+(K10/12),IF(J10="Bimestral",+(K10/6),IF(J10="Trimestral",+(K10/4),IF(J10="Semestral",+(K10/2),IF(J10="Anual",+(K10/1),""))))))</f>
        <v>0.5</v>
      </c>
      <c r="M10" s="417" t="s">
        <v>29</v>
      </c>
      <c r="N10" s="417">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417" t="s">
        <v>30</v>
      </c>
      <c r="P10" s="417">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417" t="s">
        <v>70</v>
      </c>
      <c r="R10" s="417">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407" t="s">
        <v>94</v>
      </c>
      <c r="T10" s="407" t="s">
        <v>43</v>
      </c>
      <c r="U10" s="407">
        <f>+MAX(N10,P10,R10)</f>
        <v>0.2</v>
      </c>
      <c r="V10" s="413" t="str">
        <f>IF(L10&lt;=20%,"Muy baja",IF(L10&lt;=40%,"Baja",IF(L10&lt;=60%,"Media",IF(L10&lt;=80%,"Alta",IF(L10&lt;=100%,"Muy alta",IF(L10&gt;=100%,"Muy alta",""))))))</f>
        <v>Media</v>
      </c>
      <c r="W10" s="411">
        <f>+IFERROR(VLOOKUP(V10,Fórmula!$F$1:$G$6,2,FALSE),"")</f>
        <v>0.6</v>
      </c>
      <c r="X10" s="442" t="str">
        <f>IF(U10=20%,"Leve",IF(U10=40%,"Menor",IF(U10=60%,"Moderado",IF(U10=80%,"Mayor",IF(U10=100%,"Catastrófico","")))))</f>
        <v>Leve</v>
      </c>
      <c r="Y10" s="411">
        <f>+IFERROR(VLOOKUP(X10,Fórmula!$H$1:$I$6,2,FALSE),"")</f>
        <v>0.2</v>
      </c>
      <c r="Z10" s="403" t="str">
        <f>+IFERROR(VLOOKUP(V10&amp;X10,Fórmula!$C$2:$D$26,2,FALSE),"")</f>
        <v>Moderado</v>
      </c>
      <c r="AA10" s="411">
        <f>IF(Z10="Bajo",25%,IF(Z10="Moderado",50%,IF(Z10="Alto",75%,IF(Z10="Extremo",100%,""))))</f>
        <v>0.5</v>
      </c>
      <c r="AB10" s="401" t="s">
        <v>1567</v>
      </c>
      <c r="AC10" s="53" t="s">
        <v>1568</v>
      </c>
      <c r="AD10" s="53" t="s">
        <v>1569</v>
      </c>
      <c r="AE10" s="53" t="s">
        <v>54</v>
      </c>
      <c r="AF10" s="23">
        <f t="shared" si="0"/>
        <v>0.25</v>
      </c>
      <c r="AG10" s="91" t="s">
        <v>201</v>
      </c>
      <c r="AH10" s="23">
        <f t="shared" si="1"/>
        <v>0.15</v>
      </c>
      <c r="AI10" s="23">
        <f t="shared" ref="AI10:AI15" si="3">+AH10+AF10</f>
        <v>0.4</v>
      </c>
      <c r="AJ10" s="91" t="s">
        <v>202</v>
      </c>
      <c r="AK10" s="88" t="s">
        <v>193</v>
      </c>
      <c r="AL10" s="53" t="s">
        <v>1570</v>
      </c>
      <c r="AM10" s="88" t="s">
        <v>23</v>
      </c>
      <c r="AN10" s="91" t="s">
        <v>1571</v>
      </c>
      <c r="AO10" s="91" t="s">
        <v>40</v>
      </c>
      <c r="AP10" s="91" t="s">
        <v>1572</v>
      </c>
      <c r="AQ10" s="91" t="s">
        <v>1573</v>
      </c>
      <c r="AR10" s="91" t="s">
        <v>206</v>
      </c>
      <c r="AS10" s="91" t="s">
        <v>1574</v>
      </c>
      <c r="AT10" s="91" t="s">
        <v>208</v>
      </c>
      <c r="AU10" s="91">
        <f>+AI10*AA10</f>
        <v>0.2</v>
      </c>
      <c r="AV10" s="103">
        <f>+AA10-AU10</f>
        <v>0.3</v>
      </c>
      <c r="AW10" s="458" t="str">
        <f>+IF(C10="Corrupción","Moderado",IF(AV13&lt;=25%,"Bajo",IF(AV13&lt;=50%,"Moderado",IF(AV13&lt;=75%,"Alto",IF(AV13&gt;75%,"Extremo","")))))</f>
        <v>Bajo</v>
      </c>
      <c r="AX10" s="405" t="s">
        <v>56</v>
      </c>
      <c r="AY10" s="271">
        <v>1</v>
      </c>
      <c r="AZ10" s="30" t="s">
        <v>1575</v>
      </c>
      <c r="BA10" s="212" t="s">
        <v>1576</v>
      </c>
      <c r="BB10" s="214">
        <v>44562</v>
      </c>
      <c r="BC10" s="214">
        <v>44926</v>
      </c>
      <c r="BD10" s="212" t="s">
        <v>1577</v>
      </c>
      <c r="BE10" s="136">
        <v>44620</v>
      </c>
      <c r="BF10" s="137" t="s">
        <v>1578</v>
      </c>
      <c r="BG10" s="35">
        <v>44681</v>
      </c>
      <c r="BH10" s="137"/>
      <c r="BI10" s="137"/>
      <c r="BJ10" s="35">
        <v>44742</v>
      </c>
      <c r="BK10" s="35"/>
      <c r="BL10" s="35"/>
      <c r="BM10" s="35">
        <v>44804</v>
      </c>
      <c r="BN10" s="35"/>
      <c r="BO10" s="35"/>
      <c r="BP10" s="35">
        <v>44865</v>
      </c>
      <c r="BQ10" s="35"/>
      <c r="BR10" s="35"/>
      <c r="BS10" s="35">
        <v>44926</v>
      </c>
      <c r="BT10" s="35"/>
      <c r="BU10" s="267"/>
    </row>
    <row r="11" spans="1:73" ht="65.099999999999994">
      <c r="A11" s="425"/>
      <c r="B11" s="426"/>
      <c r="C11" s="426"/>
      <c r="D11" s="426"/>
      <c r="E11" s="426"/>
      <c r="F11" s="492"/>
      <c r="G11" s="426"/>
      <c r="H11" s="426"/>
      <c r="I11" s="492"/>
      <c r="J11" s="426"/>
      <c r="K11" s="426"/>
      <c r="L11" s="462"/>
      <c r="M11" s="426"/>
      <c r="N11" s="426"/>
      <c r="O11" s="426"/>
      <c r="P11" s="426"/>
      <c r="Q11" s="426"/>
      <c r="R11" s="426"/>
      <c r="S11" s="461"/>
      <c r="T11" s="461"/>
      <c r="U11" s="461"/>
      <c r="V11" s="488"/>
      <c r="W11" s="441"/>
      <c r="X11" s="445"/>
      <c r="Y11" s="441"/>
      <c r="Z11" s="489"/>
      <c r="AA11" s="441"/>
      <c r="AB11" s="447"/>
      <c r="AC11" s="52" t="s">
        <v>1556</v>
      </c>
      <c r="AD11" s="52" t="s">
        <v>1579</v>
      </c>
      <c r="AE11" s="52" t="s">
        <v>54</v>
      </c>
      <c r="AF11" s="32">
        <f t="shared" si="0"/>
        <v>0.25</v>
      </c>
      <c r="AG11" s="92" t="s">
        <v>201</v>
      </c>
      <c r="AH11" s="32">
        <f t="shared" si="1"/>
        <v>0.15</v>
      </c>
      <c r="AI11" s="32">
        <f t="shared" si="3"/>
        <v>0.4</v>
      </c>
      <c r="AJ11" s="92" t="s">
        <v>202</v>
      </c>
      <c r="AK11" s="89" t="s">
        <v>193</v>
      </c>
      <c r="AL11" s="52" t="s">
        <v>1558</v>
      </c>
      <c r="AM11" s="89" t="s">
        <v>23</v>
      </c>
      <c r="AN11" s="92" t="s">
        <v>1580</v>
      </c>
      <c r="AO11" s="92" t="s">
        <v>40</v>
      </c>
      <c r="AP11" s="92" t="s">
        <v>1560</v>
      </c>
      <c r="AQ11" s="92" t="s">
        <v>1581</v>
      </c>
      <c r="AR11" s="92" t="s">
        <v>206</v>
      </c>
      <c r="AS11" s="92" t="s">
        <v>1562</v>
      </c>
      <c r="AT11" s="92" t="s">
        <v>208</v>
      </c>
      <c r="AU11" s="92">
        <f>+AV10*AI11</f>
        <v>0.12</v>
      </c>
      <c r="AV11" s="33">
        <f>+AV10-AU11</f>
        <v>0.18</v>
      </c>
      <c r="AW11" s="460"/>
      <c r="AX11" s="457"/>
      <c r="AY11" s="271">
        <v>2</v>
      </c>
      <c r="AZ11" s="30" t="s">
        <v>1582</v>
      </c>
      <c r="BA11" s="212" t="s">
        <v>1583</v>
      </c>
      <c r="BB11" s="214">
        <v>44562</v>
      </c>
      <c r="BC11" s="214">
        <v>44926</v>
      </c>
      <c r="BD11" s="212" t="s">
        <v>1584</v>
      </c>
      <c r="BE11" s="136">
        <v>44620</v>
      </c>
      <c r="BF11" s="175" t="s">
        <v>1585</v>
      </c>
      <c r="BG11" s="35">
        <v>44681</v>
      </c>
      <c r="BH11" s="137"/>
      <c r="BI11" s="137"/>
      <c r="BJ11" s="35">
        <v>44742</v>
      </c>
      <c r="BK11" s="35"/>
      <c r="BL11" s="35"/>
      <c r="BM11" s="35">
        <v>44804</v>
      </c>
      <c r="BN11" s="35"/>
      <c r="BO11" s="35"/>
      <c r="BP11" s="35">
        <v>44865</v>
      </c>
      <c r="BQ11" s="35"/>
      <c r="BR11" s="35"/>
      <c r="BS11" s="35">
        <v>44926</v>
      </c>
      <c r="BT11" s="35"/>
      <c r="BU11" s="267"/>
    </row>
    <row r="12" spans="1:73" ht="87">
      <c r="A12" s="425"/>
      <c r="B12" s="426"/>
      <c r="C12" s="426"/>
      <c r="D12" s="426"/>
      <c r="E12" s="426"/>
      <c r="F12" s="492"/>
      <c r="G12" s="426"/>
      <c r="H12" s="426"/>
      <c r="I12" s="492"/>
      <c r="J12" s="426"/>
      <c r="K12" s="426"/>
      <c r="L12" s="462"/>
      <c r="M12" s="426"/>
      <c r="N12" s="426"/>
      <c r="O12" s="426"/>
      <c r="P12" s="426"/>
      <c r="Q12" s="426"/>
      <c r="R12" s="426"/>
      <c r="S12" s="461"/>
      <c r="T12" s="461"/>
      <c r="U12" s="461"/>
      <c r="V12" s="488"/>
      <c r="W12" s="441"/>
      <c r="X12" s="445"/>
      <c r="Y12" s="441"/>
      <c r="Z12" s="489"/>
      <c r="AA12" s="441"/>
      <c r="AB12" s="447"/>
      <c r="AC12" s="52" t="s">
        <v>1533</v>
      </c>
      <c r="AD12" s="52" t="s">
        <v>1534</v>
      </c>
      <c r="AE12" s="52" t="s">
        <v>54</v>
      </c>
      <c r="AF12" s="32">
        <f t="shared" si="0"/>
        <v>0.25</v>
      </c>
      <c r="AG12" s="92" t="s">
        <v>201</v>
      </c>
      <c r="AH12" s="32">
        <f t="shared" si="1"/>
        <v>0.15</v>
      </c>
      <c r="AI12" s="32">
        <f t="shared" si="3"/>
        <v>0.4</v>
      </c>
      <c r="AJ12" s="92" t="s">
        <v>202</v>
      </c>
      <c r="AK12" s="89" t="s">
        <v>193</v>
      </c>
      <c r="AL12" s="52" t="s">
        <v>1535</v>
      </c>
      <c r="AM12" s="89" t="s">
        <v>23</v>
      </c>
      <c r="AN12" s="92" t="s">
        <v>1536</v>
      </c>
      <c r="AO12" s="92" t="s">
        <v>24</v>
      </c>
      <c r="AP12" s="92" t="s">
        <v>1537</v>
      </c>
      <c r="AQ12" s="92" t="s">
        <v>1538</v>
      </c>
      <c r="AR12" s="92" t="s">
        <v>206</v>
      </c>
      <c r="AS12" s="92" t="s">
        <v>1539</v>
      </c>
      <c r="AT12" s="92" t="s">
        <v>208</v>
      </c>
      <c r="AU12" s="92">
        <f>+AV11*AI12</f>
        <v>7.1999999999999995E-2</v>
      </c>
      <c r="AV12" s="33">
        <f>+AV11-AU12</f>
        <v>0.108</v>
      </c>
      <c r="AW12" s="460"/>
      <c r="AX12" s="457"/>
      <c r="AY12" s="272">
        <v>3</v>
      </c>
      <c r="AZ12" s="30" t="s">
        <v>1586</v>
      </c>
      <c r="BA12" s="212" t="s">
        <v>1576</v>
      </c>
      <c r="BB12" s="214">
        <v>44562</v>
      </c>
      <c r="BC12" s="214">
        <v>44926</v>
      </c>
      <c r="BD12" s="212" t="s">
        <v>1587</v>
      </c>
      <c r="BE12" s="136">
        <v>44620</v>
      </c>
      <c r="BF12" s="137" t="s">
        <v>1588</v>
      </c>
      <c r="BG12" s="35">
        <v>44681</v>
      </c>
      <c r="BH12" s="137"/>
      <c r="BI12" s="137"/>
      <c r="BJ12" s="35">
        <v>44742</v>
      </c>
      <c r="BK12" s="35"/>
      <c r="BL12" s="35"/>
      <c r="BM12" s="35">
        <v>44804</v>
      </c>
      <c r="BN12" s="35"/>
      <c r="BO12" s="35"/>
      <c r="BP12" s="35">
        <v>44865</v>
      </c>
      <c r="BQ12" s="35"/>
      <c r="BR12" s="35"/>
      <c r="BS12" s="35">
        <v>44926</v>
      </c>
      <c r="BT12" s="35"/>
      <c r="BU12" s="267"/>
    </row>
    <row r="13" spans="1:73" ht="81.75" customHeight="1" thickBot="1">
      <c r="A13" s="422"/>
      <c r="B13" s="418"/>
      <c r="C13" s="418"/>
      <c r="D13" s="418"/>
      <c r="E13" s="418"/>
      <c r="F13" s="495"/>
      <c r="G13" s="418"/>
      <c r="H13" s="418"/>
      <c r="I13" s="495"/>
      <c r="J13" s="418"/>
      <c r="K13" s="418"/>
      <c r="L13" s="420"/>
      <c r="M13" s="418"/>
      <c r="N13" s="90"/>
      <c r="O13" s="418"/>
      <c r="P13" s="90"/>
      <c r="Q13" s="418"/>
      <c r="R13" s="90"/>
      <c r="S13" s="408"/>
      <c r="T13" s="408"/>
      <c r="U13" s="98"/>
      <c r="V13" s="414"/>
      <c r="W13" s="96"/>
      <c r="X13" s="443"/>
      <c r="Y13" s="96"/>
      <c r="Z13" s="404"/>
      <c r="AA13" s="96"/>
      <c r="AB13" s="402"/>
      <c r="AC13" s="29" t="s">
        <v>1589</v>
      </c>
      <c r="AD13" s="29" t="s">
        <v>1590</v>
      </c>
      <c r="AE13" s="29" t="s">
        <v>54</v>
      </c>
      <c r="AF13" s="38">
        <f t="shared" si="0"/>
        <v>0.25</v>
      </c>
      <c r="AG13" s="93" t="s">
        <v>201</v>
      </c>
      <c r="AH13" s="38">
        <f t="shared" si="1"/>
        <v>0.15</v>
      </c>
      <c r="AI13" s="38">
        <f t="shared" si="3"/>
        <v>0.4</v>
      </c>
      <c r="AJ13" s="93" t="s">
        <v>202</v>
      </c>
      <c r="AK13" s="90" t="s">
        <v>193</v>
      </c>
      <c r="AL13" s="29" t="s">
        <v>1591</v>
      </c>
      <c r="AM13" s="90" t="s">
        <v>23</v>
      </c>
      <c r="AN13" s="93" t="s">
        <v>1592</v>
      </c>
      <c r="AO13" s="93" t="s">
        <v>24</v>
      </c>
      <c r="AP13" s="93" t="s">
        <v>932</v>
      </c>
      <c r="AQ13" s="93" t="s">
        <v>1593</v>
      </c>
      <c r="AR13" s="93" t="s">
        <v>206</v>
      </c>
      <c r="AS13" s="93" t="s">
        <v>1583</v>
      </c>
      <c r="AT13" s="93" t="s">
        <v>208</v>
      </c>
      <c r="AU13" s="93">
        <f>+AV12*AI13</f>
        <v>4.3200000000000002E-2</v>
      </c>
      <c r="AV13" s="104">
        <f>+AV12-AU13</f>
        <v>6.4799999999999996E-2</v>
      </c>
      <c r="AW13" s="459"/>
      <c r="AX13" s="406"/>
      <c r="AY13" s="272">
        <v>4</v>
      </c>
      <c r="AZ13" s="30" t="s">
        <v>1594</v>
      </c>
      <c r="BA13" s="212" t="s">
        <v>1576</v>
      </c>
      <c r="BB13" s="214">
        <v>44562</v>
      </c>
      <c r="BC13" s="214">
        <v>44926</v>
      </c>
      <c r="BD13" s="212" t="s">
        <v>1595</v>
      </c>
      <c r="BE13" s="136">
        <v>44620</v>
      </c>
      <c r="BF13" s="137" t="s">
        <v>1596</v>
      </c>
      <c r="BG13" s="35">
        <v>44681</v>
      </c>
      <c r="BH13" s="137"/>
      <c r="BI13" s="137"/>
      <c r="BJ13" s="35">
        <v>44742</v>
      </c>
      <c r="BK13" s="35"/>
      <c r="BL13" s="35"/>
      <c r="BM13" s="35">
        <v>44804</v>
      </c>
      <c r="BN13" s="35"/>
      <c r="BO13" s="35"/>
      <c r="BP13" s="35">
        <v>44865</v>
      </c>
      <c r="BQ13" s="35"/>
      <c r="BR13" s="35"/>
      <c r="BS13" s="35">
        <v>44926</v>
      </c>
      <c r="BT13" s="35"/>
      <c r="BU13" s="267"/>
    </row>
    <row r="14" spans="1:73" ht="276" thickBot="1">
      <c r="A14" s="87" t="s">
        <v>193</v>
      </c>
      <c r="B14" s="88" t="s">
        <v>106</v>
      </c>
      <c r="C14" s="88" t="s">
        <v>98</v>
      </c>
      <c r="D14" s="88" t="s">
        <v>87</v>
      </c>
      <c r="E14" s="88" t="s">
        <v>18</v>
      </c>
      <c r="F14" s="101" t="s">
        <v>1597</v>
      </c>
      <c r="G14" s="88" t="s">
        <v>1598</v>
      </c>
      <c r="H14" s="88" t="s">
        <v>1599</v>
      </c>
      <c r="I14" s="101" t="s">
        <v>1600</v>
      </c>
      <c r="J14" s="88" t="s">
        <v>63</v>
      </c>
      <c r="K14" s="88">
        <v>0</v>
      </c>
      <c r="L14" s="100">
        <f>IF(J14="Diaria",+(K14/360),IF(J14="Mensual",+(K14/12),IF(J14="Bimestral",+(K14/6),IF(J14="Trimestral",+(K14/4),IF(J14="Semestral",+(K14/2),IF(J14="Anual",+(K14/1),""))))))</f>
        <v>0</v>
      </c>
      <c r="M14" s="88" t="s">
        <v>29</v>
      </c>
      <c r="N14" s="88">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88" t="s">
        <v>61</v>
      </c>
      <c r="P14" s="88">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88" t="s">
        <v>31</v>
      </c>
      <c r="R14" s="88">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97" t="s">
        <v>26</v>
      </c>
      <c r="T14" s="97" t="s">
        <v>43</v>
      </c>
      <c r="U14" s="97">
        <f>+MAX(N14,P14,R14)</f>
        <v>0.6</v>
      </c>
      <c r="V14" s="305" t="str">
        <f>IF(L14&lt;=20%,"Muy baja",IF(L14&lt;=40%,"Baja",IF(L14&lt;=60%,"Media",IF(L14&lt;=80%,"Alta",IF(L14&lt;=100%,"Muy alta",IF(L14&gt;=100%,"Muy alta",""))))))</f>
        <v>Muy baja</v>
      </c>
      <c r="W14" s="95">
        <v>0.2</v>
      </c>
      <c r="X14" s="308" t="str">
        <f>IF(U14=20%,"Leve",IF(U14=40%,"Menor",IF(U14=60%,"Moderado",IF(U14=80%,"Mayor",IF(U14=100%,"Catastrófico","")))))</f>
        <v>Moderado</v>
      </c>
      <c r="Y14" s="309">
        <v>0.6</v>
      </c>
      <c r="Z14" s="310" t="s">
        <v>53</v>
      </c>
      <c r="AA14" s="95">
        <f>IF(Z14="Bajo",25%,IF(Z14="Moderado",50%,IF(Z14="Alto",75%,IF(Z14="Extremo",100%,""))))</f>
        <v>0.5</v>
      </c>
      <c r="AB14" s="99" t="s">
        <v>1601</v>
      </c>
      <c r="AC14" s="53" t="s">
        <v>1602</v>
      </c>
      <c r="AD14" s="53" t="s">
        <v>1603</v>
      </c>
      <c r="AE14" s="53" t="s">
        <v>54</v>
      </c>
      <c r="AF14" s="23">
        <f t="shared" si="0"/>
        <v>0.25</v>
      </c>
      <c r="AG14" s="91" t="s">
        <v>201</v>
      </c>
      <c r="AH14" s="23">
        <f t="shared" si="1"/>
        <v>0.15</v>
      </c>
      <c r="AI14" s="23">
        <f t="shared" si="3"/>
        <v>0.4</v>
      </c>
      <c r="AJ14" s="91" t="s">
        <v>582</v>
      </c>
      <c r="AK14" s="88" t="s">
        <v>193</v>
      </c>
      <c r="AL14" s="53" t="s">
        <v>1604</v>
      </c>
      <c r="AM14" s="88" t="s">
        <v>23</v>
      </c>
      <c r="AN14" s="91" t="s">
        <v>1527</v>
      </c>
      <c r="AO14" s="91" t="s">
        <v>24</v>
      </c>
      <c r="AP14" s="91" t="s">
        <v>1605</v>
      </c>
      <c r="AQ14" s="91" t="s">
        <v>1606</v>
      </c>
      <c r="AR14" s="91" t="s">
        <v>206</v>
      </c>
      <c r="AS14" s="91" t="s">
        <v>1607</v>
      </c>
      <c r="AT14" s="91" t="s">
        <v>208</v>
      </c>
      <c r="AU14" s="91">
        <f>+AI14*AA14</f>
        <v>0.2</v>
      </c>
      <c r="AV14" s="103">
        <f>+AA14-AU14</f>
        <v>0.3</v>
      </c>
      <c r="AW14" s="310" t="str">
        <f>+IF(C14="Corrupción","Moderado",IF(AV14&lt;=25%,"Bajo",IF(AV14&lt;=50%,"Moderado",IF(AV14&lt;=75%,"Alto",IF(AV14&gt;75%,"Extremo","")))))</f>
        <v>Moderado</v>
      </c>
      <c r="AX14" s="297" t="s">
        <v>56</v>
      </c>
      <c r="AY14" s="271">
        <v>1</v>
      </c>
      <c r="AZ14" s="30" t="s">
        <v>1608</v>
      </c>
      <c r="BA14" s="89" t="s">
        <v>1609</v>
      </c>
      <c r="BB14" s="214">
        <v>44562</v>
      </c>
      <c r="BC14" s="214">
        <v>44926</v>
      </c>
      <c r="BD14" s="212" t="s">
        <v>1610</v>
      </c>
      <c r="BE14" s="136">
        <v>44620</v>
      </c>
      <c r="BF14" s="137" t="s">
        <v>1611</v>
      </c>
      <c r="BG14" s="35">
        <v>44681</v>
      </c>
      <c r="BH14" s="137"/>
      <c r="BI14" s="137"/>
      <c r="BJ14" s="35">
        <v>44742</v>
      </c>
      <c r="BK14" s="35"/>
      <c r="BL14" s="35"/>
      <c r="BM14" s="35">
        <v>44804</v>
      </c>
      <c r="BN14" s="35"/>
      <c r="BO14" s="35"/>
      <c r="BP14" s="35">
        <v>44865</v>
      </c>
      <c r="BQ14" s="35"/>
      <c r="BR14" s="35"/>
      <c r="BS14" s="35">
        <v>44926</v>
      </c>
      <c r="BT14" s="35"/>
      <c r="BU14" s="267"/>
    </row>
    <row r="15" spans="1:73" ht="133.5" customHeight="1" thickBot="1">
      <c r="A15" s="87" t="s">
        <v>193</v>
      </c>
      <c r="B15" s="88" t="s">
        <v>106</v>
      </c>
      <c r="C15" s="88" t="s">
        <v>89</v>
      </c>
      <c r="D15" s="88" t="s">
        <v>87</v>
      </c>
      <c r="E15" s="88" t="s">
        <v>34</v>
      </c>
      <c r="F15" s="105" t="s">
        <v>1612</v>
      </c>
      <c r="G15" s="101" t="s">
        <v>1613</v>
      </c>
      <c r="H15" s="88" t="s">
        <v>1614</v>
      </c>
      <c r="I15" s="91" t="s">
        <v>1615</v>
      </c>
      <c r="J15" s="88" t="s">
        <v>32</v>
      </c>
      <c r="K15" s="88">
        <v>72</v>
      </c>
      <c r="L15" s="100">
        <f>IF(J15="Diaria",+(K15/360),IF(J15="Mensual",+(K15/12),IF(J15="Bimestral",+(K15/6),IF(J15="Trimestral",+(K15/4),IF(J15="Semestral",+(K15/2),IF(J15="Anual",+(K15/1),""))))))</f>
        <v>0.2</v>
      </c>
      <c r="M15" s="88" t="s">
        <v>29</v>
      </c>
      <c r="N15" s="88">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88" t="s">
        <v>61</v>
      </c>
      <c r="P15" s="88">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88" t="s">
        <v>70</v>
      </c>
      <c r="R15" s="88">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97" t="s">
        <v>70</v>
      </c>
      <c r="T15" s="97" t="s">
        <v>70</v>
      </c>
      <c r="U15" s="97">
        <f>+MAX(N15,P15,R15)</f>
        <v>0.6</v>
      </c>
      <c r="V15" s="305" t="str">
        <f>IF(L15&lt;=20%,"Muy baja",IF(L15&lt;=40%,"Baja",IF(L15&lt;=60%,"Media",IF(L15&lt;=80%,"Alta",IF(L15&lt;=100%,"Muy alta",IF(L15&gt;=100%,"Muy alta",""))))))</f>
        <v>Muy baja</v>
      </c>
      <c r="W15" s="306">
        <v>0.2</v>
      </c>
      <c r="X15" s="305" t="str">
        <f>IF(U10=20%,"Leve",IF(U15=40%,"Menor",IF(U15=60%,"Moderado",IF(U15=80%,"Mayor",IF(U15=100%,"Catastrófico","")))))</f>
        <v>Leve</v>
      </c>
      <c r="Y15" s="306">
        <v>0.2</v>
      </c>
      <c r="Z15" s="307" t="s">
        <v>153</v>
      </c>
      <c r="AA15" s="95">
        <f>IF(Z15="Bajo",25%,IF(Z15="Moderado",50%,IF(Z15="Alto",75%,IF(Z15="Extremo",100%,""))))</f>
        <v>0.25</v>
      </c>
      <c r="AB15" s="106" t="s">
        <v>1616</v>
      </c>
      <c r="AC15" s="53" t="s">
        <v>1617</v>
      </c>
      <c r="AD15" s="53" t="s">
        <v>1618</v>
      </c>
      <c r="AE15" s="53" t="s">
        <v>54</v>
      </c>
      <c r="AF15" s="23">
        <f t="shared" si="0"/>
        <v>0.25</v>
      </c>
      <c r="AG15" s="91" t="s">
        <v>201</v>
      </c>
      <c r="AH15" s="23">
        <f t="shared" si="1"/>
        <v>0.15</v>
      </c>
      <c r="AI15" s="23">
        <f t="shared" si="3"/>
        <v>0.4</v>
      </c>
      <c r="AJ15" s="91" t="s">
        <v>202</v>
      </c>
      <c r="AK15" s="88" t="s">
        <v>193</v>
      </c>
      <c r="AL15" s="53" t="s">
        <v>1619</v>
      </c>
      <c r="AM15" s="88" t="s">
        <v>39</v>
      </c>
      <c r="AN15" s="91"/>
      <c r="AO15" s="91" t="s">
        <v>24</v>
      </c>
      <c r="AP15" s="91" t="s">
        <v>1620</v>
      </c>
      <c r="AQ15" s="91" t="s">
        <v>1621</v>
      </c>
      <c r="AR15" s="91" t="s">
        <v>206</v>
      </c>
      <c r="AS15" s="91" t="s">
        <v>1519</v>
      </c>
      <c r="AT15" s="91" t="s">
        <v>208</v>
      </c>
      <c r="AU15" s="91">
        <f>+AI15*AA15</f>
        <v>0.1</v>
      </c>
      <c r="AV15" s="103">
        <f>+AA15-AU15</f>
        <v>0.15</v>
      </c>
      <c r="AW15" s="307" t="str">
        <f>+IF(C15="Corrupción","Moderado",IF(AV15&lt;=25%,"Bajo",IF(AV15&lt;=50%,"Moderado",IF(AV15&lt;=75%,"Alto",IF(AV15&gt;75%,"Extremo","")))))</f>
        <v>Bajo</v>
      </c>
      <c r="AX15" s="297" t="s">
        <v>56</v>
      </c>
      <c r="AY15" s="268">
        <v>1</v>
      </c>
      <c r="AZ15" s="14" t="s">
        <v>1617</v>
      </c>
      <c r="BA15" s="215" t="s">
        <v>1576</v>
      </c>
      <c r="BB15" s="216">
        <v>44869</v>
      </c>
      <c r="BC15" s="216">
        <v>44926</v>
      </c>
      <c r="BD15" s="215" t="s">
        <v>70</v>
      </c>
      <c r="BE15" s="219">
        <v>44620</v>
      </c>
      <c r="BF15" s="298" t="s">
        <v>1622</v>
      </c>
      <c r="BG15" s="221">
        <v>44681</v>
      </c>
      <c r="BH15" s="220"/>
      <c r="BI15" s="220"/>
      <c r="BJ15" s="221">
        <v>44742</v>
      </c>
      <c r="BK15" s="221"/>
      <c r="BL15" s="221"/>
      <c r="BM15" s="221">
        <v>44804</v>
      </c>
      <c r="BN15" s="221"/>
      <c r="BO15" s="221"/>
      <c r="BP15" s="221">
        <v>44865</v>
      </c>
      <c r="BQ15" s="221"/>
      <c r="BR15" s="221"/>
      <c r="BS15" s="221">
        <v>44926</v>
      </c>
      <c r="BT15" s="221"/>
      <c r="BU15" s="269"/>
    </row>
    <row r="16" spans="1:73">
      <c r="W16" s="21"/>
      <c r="Y16" s="21"/>
      <c r="AF16" s="21"/>
      <c r="AG16" s="21"/>
      <c r="AH16" s="21"/>
      <c r="AI16" s="21"/>
      <c r="AV16" s="24"/>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sheetData>
  <sheetProtection formatCells="0" formatColumns="0" formatRows="0"/>
  <mergeCells count="83">
    <mergeCell ref="AA10:AA12"/>
    <mergeCell ref="W10:W12"/>
    <mergeCell ref="Z10:Z13"/>
    <mergeCell ref="Y10:Y12"/>
    <mergeCell ref="F10:F13"/>
    <mergeCell ref="G10:G13"/>
    <mergeCell ref="H10:H13"/>
    <mergeCell ref="I10:I13"/>
    <mergeCell ref="J10:J13"/>
    <mergeCell ref="A10:A13"/>
    <mergeCell ref="B10:B13"/>
    <mergeCell ref="C10:C13"/>
    <mergeCell ref="D10:D13"/>
    <mergeCell ref="E10:E13"/>
    <mergeCell ref="A4:A9"/>
    <mergeCell ref="B4:B9"/>
    <mergeCell ref="G3:H3"/>
    <mergeCell ref="J4:J9"/>
    <mergeCell ref="X4:X9"/>
    <mergeCell ref="M4:M9"/>
    <mergeCell ref="K4:K9"/>
    <mergeCell ref="H4:H9"/>
    <mergeCell ref="L4:L9"/>
    <mergeCell ref="T4:T9"/>
    <mergeCell ref="V4:V9"/>
    <mergeCell ref="C4:C9"/>
    <mergeCell ref="D4:D9"/>
    <mergeCell ref="E4:E9"/>
    <mergeCell ref="F4:F9"/>
    <mergeCell ref="G4:G9"/>
    <mergeCell ref="AY2:AZ3"/>
    <mergeCell ref="BC2:BC3"/>
    <mergeCell ref="AI2:AI3"/>
    <mergeCell ref="A1:T2"/>
    <mergeCell ref="AE2:AH2"/>
    <mergeCell ref="AC1:AT1"/>
    <mergeCell ref="AV1:AX1"/>
    <mergeCell ref="AC2:AC3"/>
    <mergeCell ref="AD2:AD3"/>
    <mergeCell ref="AU2:AW3"/>
    <mergeCell ref="AX2:AX3"/>
    <mergeCell ref="AY1:BU1"/>
    <mergeCell ref="BE2:BU2"/>
    <mergeCell ref="BA2:BA3"/>
    <mergeCell ref="BD2:BD3"/>
    <mergeCell ref="BB2:BB3"/>
    <mergeCell ref="U1:AB2"/>
    <mergeCell ref="N10:N12"/>
    <mergeCell ref="P10:P12"/>
    <mergeCell ref="R10:R12"/>
    <mergeCell ref="K10:K13"/>
    <mergeCell ref="L10:L13"/>
    <mergeCell ref="M10:M13"/>
    <mergeCell ref="Q10:Q13"/>
    <mergeCell ref="Z4:Z9"/>
    <mergeCell ref="AA4:AA9"/>
    <mergeCell ref="AB4:AB9"/>
    <mergeCell ref="O4:O9"/>
    <mergeCell ref="P4:P9"/>
    <mergeCell ref="W4:W9"/>
    <mergeCell ref="S4:S9"/>
    <mergeCell ref="Q4:Q9"/>
    <mergeCell ref="AJ2:AT2"/>
    <mergeCell ref="AR3:AS3"/>
    <mergeCell ref="AK3:AL3"/>
    <mergeCell ref="AM3:AN3"/>
    <mergeCell ref="AO3:AP3"/>
    <mergeCell ref="AX4:AX9"/>
    <mergeCell ref="AW4:AW9"/>
    <mergeCell ref="N4:N9"/>
    <mergeCell ref="O10:O13"/>
    <mergeCell ref="I4:I9"/>
    <mergeCell ref="R4:R9"/>
    <mergeCell ref="U4:U9"/>
    <mergeCell ref="Y4:Y9"/>
    <mergeCell ref="S10:S13"/>
    <mergeCell ref="T10:T13"/>
    <mergeCell ref="V10:V13"/>
    <mergeCell ref="X10:X13"/>
    <mergeCell ref="AX10:AX13"/>
    <mergeCell ref="AB10:AB13"/>
    <mergeCell ref="U10:U12"/>
    <mergeCell ref="AW10:AW13"/>
  </mergeCells>
  <conditionalFormatting sqref="AU5:AU8">
    <cfRule type="containsText" dxfId="887" priority="1107" operator="containsText" text="BAJA">
      <formula>NOT(ISERROR(SEARCH("BAJA",AU5)))</formula>
    </cfRule>
    <cfRule type="containsText" dxfId="886" priority="1108" operator="containsText" text="MEDIA">
      <formula>NOT(ISERROR(SEARCH("MEDIA",AU5)))</formula>
    </cfRule>
    <cfRule type="containsText" dxfId="885" priority="1109" operator="containsText" text="ALTA">
      <formula>NOT(ISERROR(SEARCH("ALTA",AU5)))</formula>
    </cfRule>
  </conditionalFormatting>
  <conditionalFormatting sqref="AU4">
    <cfRule type="containsText" dxfId="884" priority="1110" operator="containsText" text="BAJA">
      <formula>NOT(ISERROR(SEARCH("BAJA",AU4)))</formula>
    </cfRule>
    <cfRule type="containsText" dxfId="883" priority="1111" operator="containsText" text="MEDIA">
      <formula>NOT(ISERROR(SEARCH("MEDIA",AU4)))</formula>
    </cfRule>
    <cfRule type="containsText" dxfId="882" priority="1112" operator="containsText" text="ALTA">
      <formula>NOT(ISERROR(SEARCH("ALTA",AU4)))</formula>
    </cfRule>
  </conditionalFormatting>
  <conditionalFormatting sqref="AJ4:AK8">
    <cfRule type="containsText" dxfId="881" priority="1212" operator="containsText" text="BAJA">
      <formula>NOT(ISERROR(SEARCH("BAJA",AJ4)))</formula>
    </cfRule>
    <cfRule type="containsText" dxfId="880" priority="1213" operator="containsText" text="MEDIA">
      <formula>NOT(ISERROR(SEARCH("MEDIA",AJ4)))</formula>
    </cfRule>
    <cfRule type="containsText" dxfId="879" priority="1214" operator="containsText" text="ALTA">
      <formula>NOT(ISERROR(SEARCH("ALTA",AJ4)))</formula>
    </cfRule>
  </conditionalFormatting>
  <conditionalFormatting sqref="AR4">
    <cfRule type="containsText" dxfId="878" priority="1215" operator="containsText" text="BAJA">
      <formula>NOT(ISERROR(SEARCH("BAJA",AR4)))</formula>
    </cfRule>
    <cfRule type="containsText" dxfId="877" priority="1216" operator="containsText" text="MEDIA">
      <formula>NOT(ISERROR(SEARCH("MEDIA",AR4)))</formula>
    </cfRule>
    <cfRule type="containsText" dxfId="876" priority="1217" operator="containsText" text="ALTA">
      <formula>NOT(ISERROR(SEARCH("ALTA",AR4)))</formula>
    </cfRule>
  </conditionalFormatting>
  <conditionalFormatting sqref="AV4">
    <cfRule type="cellIs" dxfId="875" priority="1082" operator="greaterThan">
      <formula>75%</formula>
    </cfRule>
    <cfRule type="cellIs" dxfId="874" priority="1083" operator="between">
      <formula>51%</formula>
      <formula>75%</formula>
    </cfRule>
    <cfRule type="cellIs" dxfId="873" priority="1084" operator="between">
      <formula>26%</formula>
      <formula>50%</formula>
    </cfRule>
    <cfRule type="cellIs" dxfId="872" priority="1085" operator="between">
      <formula>0%</formula>
      <formula>25%</formula>
    </cfRule>
    <cfRule type="containsText" dxfId="871" priority="1086" operator="containsText" text="BAJA">
      <formula>NOT(ISERROR(SEARCH("BAJA",AV4)))</formula>
    </cfRule>
    <cfRule type="containsText" dxfId="870" priority="1087" operator="containsText" text="MEDIA">
      <formula>NOT(ISERROR(SEARCH("MEDIA",AV4)))</formula>
    </cfRule>
    <cfRule type="containsText" dxfId="869" priority="1088" operator="containsText" text="ALTA">
      <formula>NOT(ISERROR(SEARCH("ALTA",AV4)))</formula>
    </cfRule>
  </conditionalFormatting>
  <conditionalFormatting sqref="AV5:AV8">
    <cfRule type="cellIs" dxfId="868" priority="1075" operator="greaterThan">
      <formula>75%</formula>
    </cfRule>
    <cfRule type="cellIs" dxfId="867" priority="1076" operator="between">
      <formula>51%</formula>
      <formula>75%</formula>
    </cfRule>
    <cfRule type="cellIs" dxfId="866" priority="1077" operator="between">
      <formula>26%</formula>
      <formula>50%</formula>
    </cfRule>
    <cfRule type="cellIs" dxfId="865" priority="1078" operator="between">
      <formula>0%</formula>
      <formula>25%</formula>
    </cfRule>
    <cfRule type="containsText" dxfId="864" priority="1079" operator="containsText" text="BAJA">
      <formula>NOT(ISERROR(SEARCH("BAJA",AV5)))</formula>
    </cfRule>
    <cfRule type="containsText" dxfId="863" priority="1080" operator="containsText" text="MEDIA">
      <formula>NOT(ISERROR(SEARCH("MEDIA",AV5)))</formula>
    </cfRule>
    <cfRule type="containsText" dxfId="862" priority="1081" operator="containsText" text="ALTA">
      <formula>NOT(ISERROR(SEARCH("ALTA",AV5)))</formula>
    </cfRule>
  </conditionalFormatting>
  <conditionalFormatting sqref="AJ9:AK9">
    <cfRule type="containsText" dxfId="861" priority="1072" operator="containsText" text="BAJA">
      <formula>NOT(ISERROR(SEARCH("BAJA",AJ9)))</formula>
    </cfRule>
    <cfRule type="containsText" dxfId="860" priority="1073" operator="containsText" text="MEDIA">
      <formula>NOT(ISERROR(SEARCH("MEDIA",AJ9)))</formula>
    </cfRule>
    <cfRule type="containsText" dxfId="859" priority="1074" operator="containsText" text="ALTA">
      <formula>NOT(ISERROR(SEARCH("ALTA",AJ9)))</formula>
    </cfRule>
  </conditionalFormatting>
  <conditionalFormatting sqref="AV9">
    <cfRule type="cellIs" dxfId="858" priority="1065" operator="greaterThan">
      <formula>75%</formula>
    </cfRule>
    <cfRule type="cellIs" dxfId="857" priority="1066" operator="between">
      <formula>51%</formula>
      <formula>75%</formula>
    </cfRule>
    <cfRule type="cellIs" dxfId="856" priority="1067" operator="between">
      <formula>26%</formula>
      <formula>50%</formula>
    </cfRule>
    <cfRule type="cellIs" dxfId="855" priority="1068" operator="between">
      <formula>0%</formula>
      <formula>25%</formula>
    </cfRule>
    <cfRule type="containsText" dxfId="854" priority="1069" operator="containsText" text="BAJA">
      <formula>NOT(ISERROR(SEARCH("BAJA",AV9)))</formula>
    </cfRule>
    <cfRule type="containsText" dxfId="853" priority="1070" operator="containsText" text="MEDIA">
      <formula>NOT(ISERROR(SEARCH("MEDIA",AV9)))</formula>
    </cfRule>
    <cfRule type="containsText" dxfId="852" priority="1071" operator="containsText" text="ALTA">
      <formula>NOT(ISERROR(SEARCH("ALTA",AV9)))</formula>
    </cfRule>
  </conditionalFormatting>
  <conditionalFormatting sqref="AC4">
    <cfRule type="containsText" dxfId="851" priority="706" operator="containsText" text="BAJA">
      <formula>NOT(ISERROR(SEARCH("BAJA",AC4)))</formula>
    </cfRule>
    <cfRule type="containsText" dxfId="850" priority="707" operator="containsText" text="MEDIA">
      <formula>NOT(ISERROR(SEARCH("MEDIA",AC4)))</formula>
    </cfRule>
    <cfRule type="containsText" dxfId="849" priority="708" operator="containsText" text="ALTA">
      <formula>NOT(ISERROR(SEARCH("ALTA",AC4)))</formula>
    </cfRule>
  </conditionalFormatting>
  <conditionalFormatting sqref="AS4">
    <cfRule type="containsText" dxfId="848" priority="703" operator="containsText" text="BAJA">
      <formula>NOT(ISERROR(SEARCH("BAJA",AS4)))</formula>
    </cfRule>
    <cfRule type="containsText" dxfId="847" priority="704" operator="containsText" text="MEDIA">
      <formula>NOT(ISERROR(SEARCH("MEDIA",AS4)))</formula>
    </cfRule>
    <cfRule type="containsText" dxfId="846" priority="705" operator="containsText" text="ALTA">
      <formula>NOT(ISERROR(SEARCH("ALTA",AS4)))</formula>
    </cfRule>
  </conditionalFormatting>
  <conditionalFormatting sqref="AS5">
    <cfRule type="containsText" dxfId="845" priority="700" operator="containsText" text="BAJA">
      <formula>NOT(ISERROR(SEARCH("BAJA",AS5)))</formula>
    </cfRule>
    <cfRule type="containsText" dxfId="844" priority="701" operator="containsText" text="MEDIA">
      <formula>NOT(ISERROR(SEARCH("MEDIA",AS5)))</formula>
    </cfRule>
    <cfRule type="containsText" dxfId="843" priority="702" operator="containsText" text="ALTA">
      <formula>NOT(ISERROR(SEARCH("ALTA",AS5)))</formula>
    </cfRule>
  </conditionalFormatting>
  <conditionalFormatting sqref="AS7:AS8">
    <cfRule type="containsText" dxfId="842" priority="697" operator="containsText" text="BAJA">
      <formula>NOT(ISERROR(SEARCH("BAJA",AS7)))</formula>
    </cfRule>
    <cfRule type="containsText" dxfId="841" priority="698" operator="containsText" text="MEDIA">
      <formula>NOT(ISERROR(SEARCH("MEDIA",AS7)))</formula>
    </cfRule>
    <cfRule type="containsText" dxfId="840" priority="699" operator="containsText" text="ALTA">
      <formula>NOT(ISERROR(SEARCH("ALTA",AS7)))</formula>
    </cfRule>
  </conditionalFormatting>
  <conditionalFormatting sqref="AJ10:AK12">
    <cfRule type="containsText" dxfId="839" priority="691" operator="containsText" text="BAJA">
      <formula>NOT(ISERROR(SEARCH("BAJA",AJ10)))</formula>
    </cfRule>
    <cfRule type="containsText" dxfId="838" priority="692" operator="containsText" text="MEDIA">
      <formula>NOT(ISERROR(SEARCH("MEDIA",AJ10)))</formula>
    </cfRule>
    <cfRule type="containsText" dxfId="837" priority="693" operator="containsText" text="ALTA">
      <formula>NOT(ISERROR(SEARCH("ALTA",AJ10)))</formula>
    </cfRule>
  </conditionalFormatting>
  <conditionalFormatting sqref="AR10">
    <cfRule type="containsText" dxfId="836" priority="694" operator="containsText" text="BAJA">
      <formula>NOT(ISERROR(SEARCH("BAJA",AR10)))</formula>
    </cfRule>
    <cfRule type="containsText" dxfId="835" priority="695" operator="containsText" text="MEDIA">
      <formula>NOT(ISERROR(SEARCH("MEDIA",AR10)))</formula>
    </cfRule>
    <cfRule type="containsText" dxfId="834" priority="696" operator="containsText" text="ALTA">
      <formula>NOT(ISERROR(SEARCH("ALTA",AR10)))</formula>
    </cfRule>
  </conditionalFormatting>
  <conditionalFormatting sqref="AU10">
    <cfRule type="containsText" dxfId="833" priority="607" operator="containsText" text="BAJA">
      <formula>NOT(ISERROR(SEARCH("BAJA",AU10)))</formula>
    </cfRule>
    <cfRule type="containsText" dxfId="832" priority="608" operator="containsText" text="MEDIA">
      <formula>NOT(ISERROR(SEARCH("MEDIA",AU10)))</formula>
    </cfRule>
    <cfRule type="containsText" dxfId="831" priority="609" operator="containsText" text="ALTA">
      <formula>NOT(ISERROR(SEARCH("ALTA",AU10)))</formula>
    </cfRule>
  </conditionalFormatting>
  <conditionalFormatting sqref="AU11:AU12">
    <cfRule type="containsText" dxfId="830" priority="604" operator="containsText" text="BAJA">
      <formula>NOT(ISERROR(SEARCH("BAJA",AU11)))</formula>
    </cfRule>
    <cfRule type="containsText" dxfId="829" priority="605" operator="containsText" text="MEDIA">
      <formula>NOT(ISERROR(SEARCH("MEDIA",AU11)))</formula>
    </cfRule>
    <cfRule type="containsText" dxfId="828" priority="606" operator="containsText" text="ALTA">
      <formula>NOT(ISERROR(SEARCH("ALTA",AU11)))</formula>
    </cfRule>
  </conditionalFormatting>
  <conditionalFormatting sqref="AV10">
    <cfRule type="cellIs" dxfId="827" priority="579" operator="greaterThan">
      <formula>75%</formula>
    </cfRule>
    <cfRule type="cellIs" dxfId="826" priority="580" operator="between">
      <formula>51%</formula>
      <formula>75%</formula>
    </cfRule>
    <cfRule type="cellIs" dxfId="825" priority="581" operator="between">
      <formula>26%</formula>
      <formula>50%</formula>
    </cfRule>
    <cfRule type="cellIs" dxfId="824" priority="582" operator="between">
      <formula>0%</formula>
      <formula>25%</formula>
    </cfRule>
    <cfRule type="containsText" dxfId="823" priority="583" operator="containsText" text="BAJA">
      <formula>NOT(ISERROR(SEARCH("BAJA",AV10)))</formula>
    </cfRule>
    <cfRule type="containsText" dxfId="822" priority="584" operator="containsText" text="MEDIA">
      <formula>NOT(ISERROR(SEARCH("MEDIA",AV10)))</formula>
    </cfRule>
    <cfRule type="containsText" dxfId="821" priority="585" operator="containsText" text="ALTA">
      <formula>NOT(ISERROR(SEARCH("ALTA",AV10)))</formula>
    </cfRule>
  </conditionalFormatting>
  <conditionalFormatting sqref="AV11:AV12">
    <cfRule type="cellIs" dxfId="820" priority="572" operator="greaterThan">
      <formula>75%</formula>
    </cfRule>
    <cfRule type="cellIs" dxfId="819" priority="573" operator="between">
      <formula>51%</formula>
      <formula>75%</formula>
    </cfRule>
    <cfRule type="cellIs" dxfId="818" priority="574" operator="between">
      <formula>26%</formula>
      <formula>50%</formula>
    </cfRule>
    <cfRule type="cellIs" dxfId="817" priority="575" operator="between">
      <formula>0%</formula>
      <formula>25%</formula>
    </cfRule>
    <cfRule type="containsText" dxfId="816" priority="576" operator="containsText" text="BAJA">
      <formula>NOT(ISERROR(SEARCH("BAJA",AV11)))</formula>
    </cfRule>
    <cfRule type="containsText" dxfId="815" priority="577" operator="containsText" text="MEDIA">
      <formula>NOT(ISERROR(SEARCH("MEDIA",AV11)))</formula>
    </cfRule>
    <cfRule type="containsText" dxfId="814" priority="578" operator="containsText" text="ALTA">
      <formula>NOT(ISERROR(SEARCH("ALTA",AV11)))</formula>
    </cfRule>
  </conditionalFormatting>
  <conditionalFormatting sqref="AC10">
    <cfRule type="containsText" dxfId="813" priority="497" operator="containsText" text="BAJA">
      <formula>NOT(ISERROR(SEARCH("BAJA",AC10)))</formula>
    </cfRule>
    <cfRule type="containsText" dxfId="812" priority="498" operator="containsText" text="MEDIA">
      <formula>NOT(ISERROR(SEARCH("MEDIA",AC10)))</formula>
    </cfRule>
    <cfRule type="containsText" dxfId="811" priority="499" operator="containsText" text="ALTA">
      <formula>NOT(ISERROR(SEARCH("ALTA",AC10)))</formula>
    </cfRule>
  </conditionalFormatting>
  <conditionalFormatting sqref="AD10">
    <cfRule type="containsText" dxfId="810" priority="494" operator="containsText" text="BAJA">
      <formula>NOT(ISERROR(SEARCH("BAJA",AD10)))</formula>
    </cfRule>
    <cfRule type="containsText" dxfId="809" priority="495" operator="containsText" text="MEDIA">
      <formula>NOT(ISERROR(SEARCH("MEDIA",AD10)))</formula>
    </cfRule>
    <cfRule type="containsText" dxfId="808" priority="496" operator="containsText" text="ALTA">
      <formula>NOT(ISERROR(SEARCH("ALTA",AD10)))</formula>
    </cfRule>
  </conditionalFormatting>
  <conditionalFormatting sqref="AL10">
    <cfRule type="containsText" dxfId="807" priority="491" operator="containsText" text="BAJA">
      <formula>NOT(ISERROR(SEARCH("BAJA",AL10)))</formula>
    </cfRule>
    <cfRule type="containsText" dxfId="806" priority="492" operator="containsText" text="MEDIA">
      <formula>NOT(ISERROR(SEARCH("MEDIA",AL10)))</formula>
    </cfRule>
    <cfRule type="containsText" dxfId="805" priority="493" operator="containsText" text="ALTA">
      <formula>NOT(ISERROR(SEARCH("ALTA",AL10)))</formula>
    </cfRule>
  </conditionalFormatting>
  <conditionalFormatting sqref="AN11">
    <cfRule type="containsText" dxfId="804" priority="485" operator="containsText" text="BAJA">
      <formula>NOT(ISERROR(SEARCH("BAJA",AN11)))</formula>
    </cfRule>
    <cfRule type="containsText" dxfId="803" priority="486" operator="containsText" text="MEDIA">
      <formula>NOT(ISERROR(SEARCH("MEDIA",AN11)))</formula>
    </cfRule>
    <cfRule type="containsText" dxfId="802" priority="487" operator="containsText" text="ALTA">
      <formula>NOT(ISERROR(SEARCH("ALTA",AN11)))</formula>
    </cfRule>
  </conditionalFormatting>
  <conditionalFormatting sqref="AS10:AS11">
    <cfRule type="containsText" dxfId="801" priority="482" operator="containsText" text="BAJA">
      <formula>NOT(ISERROR(SEARCH("BAJA",AS10)))</formula>
    </cfRule>
    <cfRule type="containsText" dxfId="800" priority="483" operator="containsText" text="MEDIA">
      <formula>NOT(ISERROR(SEARCH("MEDIA",AS10)))</formula>
    </cfRule>
    <cfRule type="containsText" dxfId="799" priority="484" operator="containsText" text="ALTA">
      <formula>NOT(ISERROR(SEARCH("ALTA",AS10)))</formula>
    </cfRule>
  </conditionalFormatting>
  <conditionalFormatting sqref="AS11">
    <cfRule type="containsText" dxfId="798" priority="479" operator="containsText" text="BAJA">
      <formula>NOT(ISERROR(SEARCH("BAJA",AS11)))</formula>
    </cfRule>
    <cfRule type="containsText" dxfId="797" priority="480" operator="containsText" text="MEDIA">
      <formula>NOT(ISERROR(SEARCH("MEDIA",AS11)))</formula>
    </cfRule>
    <cfRule type="containsText" dxfId="796" priority="481" operator="containsText" text="ALTA">
      <formula>NOT(ISERROR(SEARCH("ALTA",AS11)))</formula>
    </cfRule>
  </conditionalFormatting>
  <conditionalFormatting sqref="AS10">
    <cfRule type="containsText" dxfId="795" priority="476" operator="containsText" text="BAJA">
      <formula>NOT(ISERROR(SEARCH("BAJA",AS10)))</formula>
    </cfRule>
    <cfRule type="containsText" dxfId="794" priority="477" operator="containsText" text="MEDIA">
      <formula>NOT(ISERROR(SEARCH("MEDIA",AS10)))</formula>
    </cfRule>
    <cfRule type="containsText" dxfId="793" priority="478" operator="containsText" text="ALTA">
      <formula>NOT(ISERROR(SEARCH("ALTA",AS10)))</formula>
    </cfRule>
  </conditionalFormatting>
  <conditionalFormatting sqref="AS11">
    <cfRule type="containsText" dxfId="792" priority="473" operator="containsText" text="BAJA">
      <formula>NOT(ISERROR(SEARCH("BAJA",AS11)))</formula>
    </cfRule>
    <cfRule type="containsText" dxfId="791" priority="474" operator="containsText" text="MEDIA">
      <formula>NOT(ISERROR(SEARCH("MEDIA",AS11)))</formula>
    </cfRule>
    <cfRule type="containsText" dxfId="790" priority="475" operator="containsText" text="ALTA">
      <formula>NOT(ISERROR(SEARCH("ALTA",AS11)))</formula>
    </cfRule>
  </conditionalFormatting>
  <conditionalFormatting sqref="AP10">
    <cfRule type="containsText" dxfId="789" priority="470" operator="containsText" text="BAJA">
      <formula>NOT(ISERROR(SEARCH("BAJA",AP10)))</formula>
    </cfRule>
    <cfRule type="containsText" dxfId="788" priority="471" operator="containsText" text="MEDIA">
      <formula>NOT(ISERROR(SEARCH("MEDIA",AP10)))</formula>
    </cfRule>
    <cfRule type="containsText" dxfId="787" priority="472" operator="containsText" text="ALTA">
      <formula>NOT(ISERROR(SEARCH("ALTA",AP10)))</formula>
    </cfRule>
  </conditionalFormatting>
  <conditionalFormatting sqref="AQ10">
    <cfRule type="containsText" dxfId="786" priority="467" operator="containsText" text="BAJA">
      <formula>NOT(ISERROR(SEARCH("BAJA",AQ10)))</formula>
    </cfRule>
    <cfRule type="containsText" dxfId="785" priority="468" operator="containsText" text="MEDIA">
      <formula>NOT(ISERROR(SEARCH("MEDIA",AQ10)))</formula>
    </cfRule>
    <cfRule type="containsText" dxfId="784" priority="469" operator="containsText" text="ALTA">
      <formula>NOT(ISERROR(SEARCH("ALTA",AQ10)))</formula>
    </cfRule>
  </conditionalFormatting>
  <conditionalFormatting sqref="AJ13:AK13">
    <cfRule type="containsText" dxfId="783" priority="428" operator="containsText" text="BAJA">
      <formula>NOT(ISERROR(SEARCH("BAJA",AJ13)))</formula>
    </cfRule>
    <cfRule type="containsText" dxfId="782" priority="429" operator="containsText" text="MEDIA">
      <formula>NOT(ISERROR(SEARCH("MEDIA",AJ13)))</formula>
    </cfRule>
    <cfRule type="containsText" dxfId="781" priority="430" operator="containsText" text="ALTA">
      <formula>NOT(ISERROR(SEARCH("ALTA",AJ13)))</formula>
    </cfRule>
  </conditionalFormatting>
  <conditionalFormatting sqref="AU13">
    <cfRule type="containsText" dxfId="780" priority="425" operator="containsText" text="BAJA">
      <formula>NOT(ISERROR(SEARCH("BAJA",AU13)))</formula>
    </cfRule>
    <cfRule type="containsText" dxfId="779" priority="426" operator="containsText" text="MEDIA">
      <formula>NOT(ISERROR(SEARCH("MEDIA",AU13)))</formula>
    </cfRule>
    <cfRule type="containsText" dxfId="778" priority="427" operator="containsText" text="ALTA">
      <formula>NOT(ISERROR(SEARCH("ALTA",AU13)))</formula>
    </cfRule>
  </conditionalFormatting>
  <conditionalFormatting sqref="AV13">
    <cfRule type="cellIs" dxfId="777" priority="418" operator="greaterThan">
      <formula>75%</formula>
    </cfRule>
    <cfRule type="cellIs" dxfId="776" priority="419" operator="between">
      <formula>51%</formula>
      <formula>75%</formula>
    </cfRule>
    <cfRule type="cellIs" dxfId="775" priority="420" operator="between">
      <formula>26%</formula>
      <formula>50%</formula>
    </cfRule>
    <cfRule type="cellIs" dxfId="774" priority="421" operator="between">
      <formula>0%</formula>
      <formula>25%</formula>
    </cfRule>
    <cfRule type="containsText" dxfId="773" priority="422" operator="containsText" text="BAJA">
      <formula>NOT(ISERROR(SEARCH("BAJA",AV13)))</formula>
    </cfRule>
    <cfRule type="containsText" dxfId="772" priority="423" operator="containsText" text="MEDIA">
      <formula>NOT(ISERROR(SEARCH("MEDIA",AV13)))</formula>
    </cfRule>
    <cfRule type="containsText" dxfId="771" priority="424" operator="containsText" text="ALTA">
      <formula>NOT(ISERROR(SEARCH("ALTA",AV13)))</formula>
    </cfRule>
  </conditionalFormatting>
  <conditionalFormatting sqref="AN10">
    <cfRule type="containsText" dxfId="770" priority="415" operator="containsText" text="BAJA">
      <formula>NOT(ISERROR(SEARCH("BAJA",AN10)))</formula>
    </cfRule>
    <cfRule type="containsText" dxfId="769" priority="416" operator="containsText" text="MEDIA">
      <formula>NOT(ISERROR(SEARCH("MEDIA",AN10)))</formula>
    </cfRule>
    <cfRule type="containsText" dxfId="768" priority="417" operator="containsText" text="ALTA">
      <formula>NOT(ISERROR(SEARCH("ALTA",AN10)))</formula>
    </cfRule>
  </conditionalFormatting>
  <conditionalFormatting sqref="AJ14:AK14">
    <cfRule type="containsText" dxfId="767" priority="409" operator="containsText" text="BAJA">
      <formula>NOT(ISERROR(SEARCH("BAJA",AJ14)))</formula>
    </cfRule>
    <cfRule type="containsText" dxfId="766" priority="410" operator="containsText" text="MEDIA">
      <formula>NOT(ISERROR(SEARCH("MEDIA",AJ14)))</formula>
    </cfRule>
    <cfRule type="containsText" dxfId="765" priority="411" operator="containsText" text="ALTA">
      <formula>NOT(ISERROR(SEARCH("ALTA",AJ14)))</formula>
    </cfRule>
  </conditionalFormatting>
  <conditionalFormatting sqref="AR14">
    <cfRule type="containsText" dxfId="764" priority="412" operator="containsText" text="BAJA">
      <formula>NOT(ISERROR(SEARCH("BAJA",AR14)))</formula>
    </cfRule>
    <cfRule type="containsText" dxfId="763" priority="413" operator="containsText" text="MEDIA">
      <formula>NOT(ISERROR(SEARCH("MEDIA",AR14)))</formula>
    </cfRule>
    <cfRule type="containsText" dxfId="762" priority="414" operator="containsText" text="ALTA">
      <formula>NOT(ISERROR(SEARCH("ALTA",AR14)))</formula>
    </cfRule>
  </conditionalFormatting>
  <conditionalFormatting sqref="AU14">
    <cfRule type="containsText" dxfId="761" priority="325" operator="containsText" text="BAJA">
      <formula>NOT(ISERROR(SEARCH("BAJA",AU14)))</formula>
    </cfRule>
    <cfRule type="containsText" dxfId="760" priority="326" operator="containsText" text="MEDIA">
      <formula>NOT(ISERROR(SEARCH("MEDIA",AU14)))</formula>
    </cfRule>
    <cfRule type="containsText" dxfId="759" priority="327" operator="containsText" text="ALTA">
      <formula>NOT(ISERROR(SEARCH("ALTA",AU14)))</formula>
    </cfRule>
  </conditionalFormatting>
  <conditionalFormatting sqref="AV14">
    <cfRule type="cellIs" dxfId="758" priority="300" operator="greaterThan">
      <formula>75%</formula>
    </cfRule>
    <cfRule type="cellIs" dxfId="757" priority="301" operator="between">
      <formula>51%</formula>
      <formula>75%</formula>
    </cfRule>
    <cfRule type="cellIs" dxfId="756" priority="302" operator="between">
      <formula>26%</formula>
      <formula>50%</formula>
    </cfRule>
    <cfRule type="cellIs" dxfId="755" priority="303" operator="between">
      <formula>0%</formula>
      <formula>25%</formula>
    </cfRule>
    <cfRule type="containsText" dxfId="754" priority="304" operator="containsText" text="BAJA">
      <formula>NOT(ISERROR(SEARCH("BAJA",AV14)))</formula>
    </cfRule>
    <cfRule type="containsText" dxfId="753" priority="305" operator="containsText" text="MEDIA">
      <formula>NOT(ISERROR(SEARCH("MEDIA",AV14)))</formula>
    </cfRule>
    <cfRule type="containsText" dxfId="752" priority="306" operator="containsText" text="ALTA">
      <formula>NOT(ISERROR(SEARCH("ALTA",AV14)))</formula>
    </cfRule>
  </conditionalFormatting>
  <conditionalFormatting sqref="AC14">
    <cfRule type="containsText" dxfId="751" priority="261" operator="containsText" text="BAJA">
      <formula>NOT(ISERROR(SEARCH("BAJA",AC14)))</formula>
    </cfRule>
    <cfRule type="containsText" dxfId="750" priority="262" operator="containsText" text="MEDIA">
      <formula>NOT(ISERROR(SEARCH("MEDIA",AC14)))</formula>
    </cfRule>
    <cfRule type="containsText" dxfId="749" priority="263" operator="containsText" text="ALTA">
      <formula>NOT(ISERROR(SEARCH("ALTA",AC14)))</formula>
    </cfRule>
  </conditionalFormatting>
  <conditionalFormatting sqref="AS14">
    <cfRule type="containsText" dxfId="748" priority="255" operator="containsText" text="BAJA">
      <formula>NOT(ISERROR(SEARCH("BAJA",AS14)))</formula>
    </cfRule>
    <cfRule type="containsText" dxfId="747" priority="256" operator="containsText" text="MEDIA">
      <formula>NOT(ISERROR(SEARCH("MEDIA",AS14)))</formula>
    </cfRule>
    <cfRule type="containsText" dxfId="746" priority="257" operator="containsText" text="ALTA">
      <formula>NOT(ISERROR(SEARCH("ALTA",AS14)))</formula>
    </cfRule>
  </conditionalFormatting>
  <conditionalFormatting sqref="AL14">
    <cfRule type="containsText" dxfId="745" priority="258" operator="containsText" text="BAJA">
      <formula>NOT(ISERROR(SEARCH("BAJA",AL14)))</formula>
    </cfRule>
    <cfRule type="containsText" dxfId="744" priority="259" operator="containsText" text="MEDIA">
      <formula>NOT(ISERROR(SEARCH("MEDIA",AL14)))</formula>
    </cfRule>
    <cfRule type="containsText" dxfId="743" priority="260" operator="containsText" text="ALTA">
      <formula>NOT(ISERROR(SEARCH("ALTA",AL14)))</formula>
    </cfRule>
  </conditionalFormatting>
  <conditionalFormatting sqref="AS14">
    <cfRule type="containsText" dxfId="742" priority="252" operator="containsText" text="BAJA">
      <formula>NOT(ISERROR(SEARCH("BAJA",AS14)))</formula>
    </cfRule>
    <cfRule type="containsText" dxfId="741" priority="253" operator="containsText" text="MEDIA">
      <formula>NOT(ISERROR(SEARCH("MEDIA",AS14)))</formula>
    </cfRule>
    <cfRule type="containsText" dxfId="740" priority="254" operator="containsText" text="ALTA">
      <formula>NOT(ISERROR(SEARCH("ALTA",AS14)))</formula>
    </cfRule>
  </conditionalFormatting>
  <conditionalFormatting sqref="AP14">
    <cfRule type="containsText" dxfId="739" priority="249" operator="containsText" text="BAJA">
      <formula>NOT(ISERROR(SEARCH("BAJA",AP14)))</formula>
    </cfRule>
    <cfRule type="containsText" dxfId="738" priority="250" operator="containsText" text="MEDIA">
      <formula>NOT(ISERROR(SEARCH("MEDIA",AP14)))</formula>
    </cfRule>
    <cfRule type="containsText" dxfId="737" priority="251" operator="containsText" text="ALTA">
      <formula>NOT(ISERROR(SEARCH("ALTA",AP14)))</formula>
    </cfRule>
  </conditionalFormatting>
  <conditionalFormatting sqref="AQ14">
    <cfRule type="containsText" dxfId="736" priority="246" operator="containsText" text="BAJA">
      <formula>NOT(ISERROR(SEARCH("BAJA",AQ14)))</formula>
    </cfRule>
    <cfRule type="containsText" dxfId="735" priority="247" operator="containsText" text="MEDIA">
      <formula>NOT(ISERROR(SEARCH("MEDIA",AQ14)))</formula>
    </cfRule>
    <cfRule type="containsText" dxfId="734" priority="248" operator="containsText" text="ALTA">
      <formula>NOT(ISERROR(SEARCH("ALTA",AQ14)))</formula>
    </cfRule>
  </conditionalFormatting>
  <conditionalFormatting sqref="AN14">
    <cfRule type="containsText" dxfId="733" priority="225" operator="containsText" text="BAJA">
      <formula>NOT(ISERROR(SEARCH("BAJA",AN14)))</formula>
    </cfRule>
    <cfRule type="containsText" dxfId="732" priority="226" operator="containsText" text="MEDIA">
      <formula>NOT(ISERROR(SEARCH("MEDIA",AN14)))</formula>
    </cfRule>
    <cfRule type="containsText" dxfId="731" priority="227" operator="containsText" text="ALTA">
      <formula>NOT(ISERROR(SEARCH("ALTA",AN14)))</formula>
    </cfRule>
  </conditionalFormatting>
  <conditionalFormatting sqref="AD14">
    <cfRule type="containsText" dxfId="730" priority="222" operator="containsText" text="BAJA">
      <formula>NOT(ISERROR(SEARCH("BAJA",AD14)))</formula>
    </cfRule>
    <cfRule type="containsText" dxfId="729" priority="223" operator="containsText" text="MEDIA">
      <formula>NOT(ISERROR(SEARCH("MEDIA",AD14)))</formula>
    </cfRule>
    <cfRule type="containsText" dxfId="728" priority="224" operator="containsText" text="ALTA">
      <formula>NOT(ISERROR(SEARCH("ALTA",AD14)))</formula>
    </cfRule>
  </conditionalFormatting>
  <conditionalFormatting sqref="BA14">
    <cfRule type="containsText" dxfId="727" priority="219" operator="containsText" text="BAJA">
      <formula>NOT(ISERROR(SEARCH("BAJA",BA14)))</formula>
    </cfRule>
    <cfRule type="containsText" dxfId="726" priority="220" operator="containsText" text="MEDIA">
      <formula>NOT(ISERROR(SEARCH("MEDIA",BA14)))</formula>
    </cfRule>
    <cfRule type="containsText" dxfId="725" priority="221" operator="containsText" text="ALTA">
      <formula>NOT(ISERROR(SEARCH("ALTA",BA14)))</formula>
    </cfRule>
  </conditionalFormatting>
  <conditionalFormatting sqref="BA14">
    <cfRule type="containsText" dxfId="724" priority="216" operator="containsText" text="BAJA">
      <formula>NOT(ISERROR(SEARCH("BAJA",BA14)))</formula>
    </cfRule>
    <cfRule type="containsText" dxfId="723" priority="217" operator="containsText" text="MEDIA">
      <formula>NOT(ISERROR(SEARCH("MEDIA",BA14)))</formula>
    </cfRule>
    <cfRule type="containsText" dxfId="722" priority="218" operator="containsText" text="ALTA">
      <formula>NOT(ISERROR(SEARCH("ALTA",BA14)))</formula>
    </cfRule>
  </conditionalFormatting>
  <conditionalFormatting sqref="AR15">
    <cfRule type="containsText" dxfId="721" priority="213" operator="containsText" text="BAJA">
      <formula>NOT(ISERROR(SEARCH("BAJA",AR15)))</formula>
    </cfRule>
    <cfRule type="containsText" dxfId="720" priority="214" operator="containsText" text="MEDIA">
      <formula>NOT(ISERROR(SEARCH("MEDIA",AR15)))</formula>
    </cfRule>
    <cfRule type="containsText" dxfId="719" priority="215" operator="containsText" text="ALTA">
      <formula>NOT(ISERROR(SEARCH("ALTA",AR15)))</formula>
    </cfRule>
  </conditionalFormatting>
  <conditionalFormatting sqref="AD15">
    <cfRule type="containsText" dxfId="718" priority="49" operator="containsText" text="BAJA">
      <formula>NOT(ISERROR(SEARCH("BAJA",AD15)))</formula>
    </cfRule>
    <cfRule type="containsText" dxfId="717" priority="50" operator="containsText" text="MEDIA">
      <formula>NOT(ISERROR(SEARCH("MEDIA",AD15)))</formula>
    </cfRule>
    <cfRule type="containsText" dxfId="716" priority="51" operator="containsText" text="ALTA">
      <formula>NOT(ISERROR(SEARCH("ALTA",AD15)))</formula>
    </cfRule>
  </conditionalFormatting>
  <conditionalFormatting sqref="AL15">
    <cfRule type="containsText" dxfId="715" priority="46" operator="containsText" text="BAJA">
      <formula>NOT(ISERROR(SEARCH("BAJA",AL15)))</formula>
    </cfRule>
    <cfRule type="containsText" dxfId="714" priority="47" operator="containsText" text="MEDIA">
      <formula>NOT(ISERROR(SEARCH("MEDIA",AL15)))</formula>
    </cfRule>
    <cfRule type="containsText" dxfId="713" priority="48" operator="containsText" text="ALTA">
      <formula>NOT(ISERROR(SEARCH("ALTA",AL15)))</formula>
    </cfRule>
  </conditionalFormatting>
  <conditionalFormatting sqref="AN15">
    <cfRule type="containsText" dxfId="712" priority="43" operator="containsText" text="BAJA">
      <formula>NOT(ISERROR(SEARCH("BAJA",AN15)))</formula>
    </cfRule>
    <cfRule type="containsText" dxfId="711" priority="44" operator="containsText" text="MEDIA">
      <formula>NOT(ISERROR(SEARCH("MEDIA",AN15)))</formula>
    </cfRule>
    <cfRule type="containsText" dxfId="710" priority="45" operator="containsText" text="ALTA">
      <formula>NOT(ISERROR(SEARCH("ALTA",AN15)))</formula>
    </cfRule>
  </conditionalFormatting>
  <conditionalFormatting sqref="AS15">
    <cfRule type="containsText" dxfId="709" priority="40" operator="containsText" text="BAJA">
      <formula>NOT(ISERROR(SEARCH("BAJA",AS15)))</formula>
    </cfRule>
    <cfRule type="containsText" dxfId="708" priority="41" operator="containsText" text="MEDIA">
      <formula>NOT(ISERROR(SEARCH("MEDIA",AS15)))</formula>
    </cfRule>
    <cfRule type="containsText" dxfId="707" priority="42" operator="containsText" text="ALTA">
      <formula>NOT(ISERROR(SEARCH("ALTA",AS15)))</formula>
    </cfRule>
  </conditionalFormatting>
  <conditionalFormatting sqref="AJ15:AK15">
    <cfRule type="containsText" dxfId="706" priority="210" operator="containsText" text="BAJA">
      <formula>NOT(ISERROR(SEARCH("BAJA",AJ15)))</formula>
    </cfRule>
    <cfRule type="containsText" dxfId="705" priority="211" operator="containsText" text="MEDIA">
      <formula>NOT(ISERROR(SEARCH("MEDIA",AJ15)))</formula>
    </cfRule>
    <cfRule type="containsText" dxfId="704" priority="212" operator="containsText" text="ALTA">
      <formula>NOT(ISERROR(SEARCH("ALTA",AJ15)))</formula>
    </cfRule>
  </conditionalFormatting>
  <conditionalFormatting sqref="AU15">
    <cfRule type="containsText" dxfId="703" priority="126" operator="containsText" text="BAJA">
      <formula>NOT(ISERROR(SEARCH("BAJA",AU15)))</formula>
    </cfRule>
    <cfRule type="containsText" dxfId="702" priority="127" operator="containsText" text="MEDIA">
      <formula>NOT(ISERROR(SEARCH("MEDIA",AU15)))</formula>
    </cfRule>
    <cfRule type="containsText" dxfId="701" priority="128" operator="containsText" text="ALTA">
      <formula>NOT(ISERROR(SEARCH("ALTA",AU15)))</formula>
    </cfRule>
  </conditionalFormatting>
  <conditionalFormatting sqref="AV15">
    <cfRule type="cellIs" dxfId="700" priority="98" operator="greaterThan">
      <formula>75%</formula>
    </cfRule>
    <cfRule type="cellIs" dxfId="699" priority="99" operator="between">
      <formula>51%</formula>
      <formula>75%</formula>
    </cfRule>
    <cfRule type="cellIs" dxfId="698" priority="100" operator="between">
      <formula>26%</formula>
      <formula>50%</formula>
    </cfRule>
    <cfRule type="cellIs" dxfId="697" priority="101" operator="between">
      <formula>0%</formula>
      <formula>25%</formula>
    </cfRule>
    <cfRule type="containsText" dxfId="696" priority="102" operator="containsText" text="BAJA">
      <formula>NOT(ISERROR(SEARCH("BAJA",AV15)))</formula>
    </cfRule>
    <cfRule type="containsText" dxfId="695" priority="103" operator="containsText" text="MEDIA">
      <formula>NOT(ISERROR(SEARCH("MEDIA",AV15)))</formula>
    </cfRule>
    <cfRule type="containsText" dxfId="694" priority="104" operator="containsText" text="ALTA">
      <formula>NOT(ISERROR(SEARCH("ALTA",AV15)))</formula>
    </cfRule>
  </conditionalFormatting>
  <conditionalFormatting sqref="AS15">
    <cfRule type="containsText" dxfId="693" priority="34" operator="containsText" text="BAJA">
      <formula>NOT(ISERROR(SEARCH("BAJA",AS15)))</formula>
    </cfRule>
    <cfRule type="containsText" dxfId="692" priority="35" operator="containsText" text="MEDIA">
      <formula>NOT(ISERROR(SEARCH("MEDIA",AS15)))</formula>
    </cfRule>
    <cfRule type="containsText" dxfId="691" priority="36" operator="containsText" text="ALTA">
      <formula>NOT(ISERROR(SEARCH("ALTA",AS15)))</formula>
    </cfRule>
  </conditionalFormatting>
  <conditionalFormatting sqref="AP15">
    <cfRule type="containsText" dxfId="690" priority="25" operator="containsText" text="BAJA">
      <formula>NOT(ISERROR(SEARCH("BAJA",AP15)))</formula>
    </cfRule>
    <cfRule type="containsText" dxfId="689" priority="26" operator="containsText" text="MEDIA">
      <formula>NOT(ISERROR(SEARCH("MEDIA",AP15)))</formula>
    </cfRule>
    <cfRule type="containsText" dxfId="688" priority="27" operator="containsText" text="ALTA">
      <formula>NOT(ISERROR(SEARCH("ALTA",AP15)))</formula>
    </cfRule>
  </conditionalFormatting>
  <conditionalFormatting sqref="AQ15">
    <cfRule type="containsText" dxfId="687" priority="19" operator="containsText" text="BAJA">
      <formula>NOT(ISERROR(SEARCH("BAJA",AQ15)))</formula>
    </cfRule>
    <cfRule type="containsText" dxfId="686" priority="20" operator="containsText" text="MEDIA">
      <formula>NOT(ISERROR(SEARCH("MEDIA",AQ15)))</formula>
    </cfRule>
    <cfRule type="containsText" dxfId="685" priority="21" operator="containsText" text="ALTA">
      <formula>NOT(ISERROR(SEARCH("ALTA",AQ15)))</formula>
    </cfRule>
  </conditionalFormatting>
  <dataValidations count="5">
    <dataValidation type="list" allowBlank="1" showInputMessage="1" showErrorMessage="1" sqref="A4 A10 AK4:AK15 A14:A15" xr:uid="{00000000-0002-0000-0F00-000000000000}">
      <formula1>"SI,NO"</formula1>
    </dataValidation>
    <dataValidation type="list" allowBlank="1" showInputMessage="1" showErrorMessage="1" sqref="AJ4:AJ15" xr:uid="{00000000-0002-0000-0F00-000001000000}">
      <formula1>"Confiable,No confiable"</formula1>
    </dataValidation>
    <dataValidation type="list" allowBlank="1" showInputMessage="1" showErrorMessage="1" sqref="AT4:AT15" xr:uid="{00000000-0002-0000-0F00-000002000000}">
      <formula1>"Adecuado,Inadecuado"</formula1>
    </dataValidation>
    <dataValidation type="list" allowBlank="1" showInputMessage="1" showErrorMessage="1" sqref="AR4:AR15" xr:uid="{00000000-0002-0000-0F00-000003000000}">
      <formula1>"Asignado,No Asignado"</formula1>
    </dataValidation>
    <dataValidation type="list" allowBlank="1" showInputMessage="1" showErrorMessage="1" sqref="AG4:AG15" xr:uid="{00000000-0002-0000-0F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F00-000005000000}">
          <x14:formula1>
            <xm:f>Listas!$B$2:$B$7</xm:f>
          </x14:formula1>
          <xm:sqref>D4 D10</xm:sqref>
        </x14:dataValidation>
        <x14:dataValidation type="list" allowBlank="1" showInputMessage="1" showErrorMessage="1" xr:uid="{00000000-0002-0000-0F00-000006000000}">
          <x14:formula1>
            <xm:f>Listas!$J$2:$J$6</xm:f>
          </x14:formula1>
          <xm:sqref>AX4 AX10</xm:sqref>
        </x14:dataValidation>
        <x14:dataValidation type="list" allowBlank="1" showInputMessage="1" showErrorMessage="1" xr:uid="{00000000-0002-0000-0F00-000007000000}">
          <x14:formula1>
            <xm:f>Listas!$C$2:$C$8</xm:f>
          </x14:formula1>
          <xm:sqref>E4 E10</xm:sqref>
        </x14:dataValidation>
        <x14:dataValidation type="list" allowBlank="1" showInputMessage="1" showErrorMessage="1" xr:uid="{00000000-0002-0000-0F00-000008000000}">
          <x14:formula1>
            <xm:f>Listas!$G$2:$G$11</xm:f>
          </x14:formula1>
          <xm:sqref>C4 C10</xm:sqref>
        </x14:dataValidation>
        <x14:dataValidation type="list" allowBlank="1" showInputMessage="1" showErrorMessage="1" xr:uid="{00000000-0002-0000-0F00-000009000000}">
          <x14:formula1>
            <xm:f>Listas!$I$2:$I$3</xm:f>
          </x14:formula1>
          <xm:sqref>AO4:AO13</xm:sqref>
        </x14:dataValidation>
        <x14:dataValidation type="list" allowBlank="1" showInputMessage="1" showErrorMessage="1" xr:uid="{00000000-0002-0000-0F00-00000A000000}">
          <x14:formula1>
            <xm:f>Listas!$H$2:$H$3</xm:f>
          </x14:formula1>
          <xm:sqref>AM4:AM13</xm:sqref>
        </x14:dataValidation>
        <x14:dataValidation type="list" allowBlank="1" showInputMessage="1" showErrorMessage="1" xr:uid="{00000000-0002-0000-0F00-00000B000000}">
          <x14:formula1>
            <xm:f>Listas!$F$2:$F$4</xm:f>
          </x14:formula1>
          <xm:sqref>AE4:AE13</xm:sqref>
        </x14:dataValidation>
        <x14:dataValidation type="list" allowBlank="1" showInputMessage="1" showErrorMessage="1" xr:uid="{00000000-0002-0000-0F00-00000C000000}">
          <x14:formula1>
            <xm:f>Listas!$P$2:$P$7</xm:f>
          </x14:formula1>
          <xm:sqref>Q4 Q10</xm:sqref>
        </x14:dataValidation>
        <x14:dataValidation type="list" allowBlank="1" showInputMessage="1" showErrorMessage="1" xr:uid="{00000000-0002-0000-0F00-00000D000000}">
          <x14:formula1>
            <xm:f>Listas!$O$2:$O$7</xm:f>
          </x14:formula1>
          <xm:sqref>O4 O10</xm:sqref>
        </x14:dataValidation>
        <x14:dataValidation type="list" allowBlank="1" showInputMessage="1" showErrorMessage="1" xr:uid="{00000000-0002-0000-0F00-00000E000000}">
          <x14:formula1>
            <xm:f>Listas!$N$2:$N$7</xm:f>
          </x14:formula1>
          <xm:sqref>M4 M10</xm:sqref>
        </x14:dataValidation>
        <x14:dataValidation type="list" allowBlank="1" showInputMessage="1" showErrorMessage="1" xr:uid="{00000000-0002-0000-0F00-00000F000000}">
          <x14:formula1>
            <xm:f>Listas!$Q$2:$Q$8</xm:f>
          </x14:formula1>
          <xm:sqref>J4 J10</xm:sqref>
        </x14:dataValidation>
        <x14:dataValidation type="list" allowBlank="1" showInputMessage="1" showErrorMessage="1" xr:uid="{00000000-0002-0000-0F00-000010000000}">
          <x14:formula1>
            <xm:f>Listas!$K$2:$K$8</xm:f>
          </x14:formula1>
          <xm:sqref>S4:S13</xm:sqref>
        </x14:dataValidation>
        <x14:dataValidation type="list" allowBlank="1" showInputMessage="1" showErrorMessage="1" xr:uid="{00000000-0002-0000-0F00-000011000000}">
          <x14:formula1>
            <xm:f>Listas!$L$2:$L$5</xm:f>
          </x14:formula1>
          <xm:sqref>T4:T10</xm:sqref>
        </x14:dataValidation>
        <x14:dataValidation type="list" allowBlank="1" showInputMessage="1" showErrorMessage="1" xr:uid="{00000000-0002-0000-0F00-000012000000}">
          <x14:formula1>
            <xm:f>Listas!$M$2:$M$15</xm:f>
          </x14:formula1>
          <xm:sqref>B4 B10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U281"/>
  <sheetViews>
    <sheetView topLeftCell="AY1" zoomScale="70" zoomScaleNormal="70" workbookViewId="0">
      <pane ySplit="3" topLeftCell="BQ12" activePane="bottomLeft" state="frozen"/>
      <selection pane="bottomLeft" activeCell="BQ12" sqref="BQ12"/>
    </sheetView>
  </sheetViews>
  <sheetFormatPr defaultColWidth="11.42578125" defaultRowHeight="14.4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3.140625" style="2" customWidth="1"/>
    <col min="12" max="12" width="18.28515625" style="2" customWidth="1"/>
    <col min="13" max="13" width="18.7109375" style="2" customWidth="1"/>
    <col min="14" max="14" width="3.42578125" style="2" hidden="1" customWidth="1"/>
    <col min="15" max="15" width="43.5703125" style="2" customWidth="1"/>
    <col min="16" max="16" width="3.42578125" style="2" hidden="1" customWidth="1"/>
    <col min="17" max="17" width="20.28515625" style="2" customWidth="1"/>
    <col min="18" max="18" width="3.140625" style="2" hidden="1" customWidth="1"/>
    <col min="19" max="20" width="21.85546875" style="2" customWidth="1"/>
    <col min="21" max="21" width="10.2851562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24.42578125" style="2" customWidth="1"/>
    <col min="29" max="29" width="28" style="2" customWidth="1"/>
    <col min="30" max="30" width="86.285156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13.7109375" style="2" customWidth="1"/>
    <col min="47" max="47" width="13.7109375" style="2" hidden="1" customWidth="1"/>
    <col min="48" max="48" width="13.7109375" style="25"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customWidth="1"/>
    <col min="58" max="58" width="52.7109375" style="84" customWidth="1"/>
    <col min="59" max="59" width="14.85546875" style="1" customWidth="1"/>
    <col min="60" max="60" width="38.7109375" style="84" customWidth="1"/>
    <col min="61" max="61" width="28.7109375" style="84" customWidth="1"/>
    <col min="62" max="62" width="14.85546875" style="1" customWidth="1"/>
    <col min="63" max="63" width="35.140625" style="1" customWidth="1"/>
    <col min="64" max="64" width="25.7109375" style="1" customWidth="1"/>
    <col min="65" max="65" width="11.5703125" style="1"/>
    <col min="66" max="66" width="29.7109375" style="1" customWidth="1"/>
    <col min="67" max="67" width="26.85546875" style="1" customWidth="1"/>
    <col min="68" max="68" width="11.5703125" style="1"/>
    <col min="69" max="69" width="28.5703125" style="1" customWidth="1"/>
    <col min="70" max="70" width="25.7109375" style="1" customWidth="1"/>
    <col min="71" max="71" width="11.5703125" style="1"/>
    <col min="72" max="72" width="31.140625" style="1" customWidth="1"/>
    <col min="73" max="73" width="28.140625"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20.2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654" t="s">
        <v>158</v>
      </c>
      <c r="AD1" s="654"/>
      <c r="AE1" s="654"/>
      <c r="AF1" s="654"/>
      <c r="AG1" s="654"/>
      <c r="AH1" s="654"/>
      <c r="AI1" s="654"/>
      <c r="AJ1" s="654"/>
      <c r="AK1" s="654"/>
      <c r="AL1" s="654"/>
      <c r="AM1" s="654"/>
      <c r="AN1" s="654"/>
      <c r="AO1" s="654"/>
      <c r="AP1" s="654"/>
      <c r="AQ1" s="654"/>
      <c r="AR1" s="654"/>
      <c r="AS1" s="654"/>
      <c r="AT1" s="654"/>
      <c r="AU1" s="94"/>
      <c r="AV1" s="435" t="s">
        <v>159</v>
      </c>
      <c r="AW1" s="435"/>
      <c r="AX1" s="436"/>
      <c r="AY1" s="437"/>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7.25"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653" t="s">
        <v>161</v>
      </c>
      <c r="AD2" s="653" t="s">
        <v>162</v>
      </c>
      <c r="AE2" s="653" t="s">
        <v>163</v>
      </c>
      <c r="AF2" s="653"/>
      <c r="AG2" s="653"/>
      <c r="AH2" s="653"/>
      <c r="AI2" s="653" t="s">
        <v>164</v>
      </c>
      <c r="AJ2" s="653" t="s">
        <v>165</v>
      </c>
      <c r="AK2" s="653"/>
      <c r="AL2" s="653"/>
      <c r="AM2" s="653"/>
      <c r="AN2" s="653"/>
      <c r="AO2" s="653"/>
      <c r="AP2" s="653"/>
      <c r="AQ2" s="653"/>
      <c r="AR2" s="653"/>
      <c r="AS2" s="653"/>
      <c r="AT2" s="653"/>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35.25" customHeight="1" thickBot="1">
      <c r="A3" s="235" t="s">
        <v>172</v>
      </c>
      <c r="B3" s="236" t="s">
        <v>126</v>
      </c>
      <c r="C3" s="236" t="s">
        <v>6</v>
      </c>
      <c r="D3" s="236" t="s">
        <v>1</v>
      </c>
      <c r="E3" s="236" t="s">
        <v>2</v>
      </c>
      <c r="F3" s="236" t="s">
        <v>173</v>
      </c>
      <c r="G3" s="448" t="s">
        <v>174</v>
      </c>
      <c r="H3" s="448"/>
      <c r="I3" s="236" t="s">
        <v>175</v>
      </c>
      <c r="J3" s="236" t="s">
        <v>16</v>
      </c>
      <c r="K3" s="236" t="s">
        <v>176</v>
      </c>
      <c r="L3" s="236" t="s">
        <v>177</v>
      </c>
      <c r="M3" s="236" t="s">
        <v>13</v>
      </c>
      <c r="N3" s="236" t="s">
        <v>152</v>
      </c>
      <c r="O3" s="236" t="s">
        <v>14</v>
      </c>
      <c r="P3" s="236" t="s">
        <v>152</v>
      </c>
      <c r="Q3" s="236" t="s">
        <v>15</v>
      </c>
      <c r="R3" s="236" t="s">
        <v>152</v>
      </c>
      <c r="S3" s="236" t="s">
        <v>178</v>
      </c>
      <c r="T3" s="236" t="s">
        <v>11</v>
      </c>
      <c r="U3" s="237" t="s">
        <v>179</v>
      </c>
      <c r="V3" s="238" t="s">
        <v>180</v>
      </c>
      <c r="W3" s="237" t="s">
        <v>152</v>
      </c>
      <c r="X3" s="238" t="s">
        <v>181</v>
      </c>
      <c r="Y3" s="237" t="s">
        <v>152</v>
      </c>
      <c r="Z3" s="238" t="s">
        <v>182</v>
      </c>
      <c r="AA3" s="238" t="s">
        <v>152</v>
      </c>
      <c r="AB3" s="238" t="s">
        <v>183</v>
      </c>
      <c r="AC3" s="652"/>
      <c r="AD3" s="652"/>
      <c r="AE3" s="234" t="s">
        <v>5</v>
      </c>
      <c r="AF3" s="241" t="s">
        <v>184</v>
      </c>
      <c r="AG3" s="234" t="s">
        <v>185</v>
      </c>
      <c r="AH3" s="234" t="s">
        <v>184</v>
      </c>
      <c r="AI3" s="652"/>
      <c r="AJ3" s="234" t="s">
        <v>186</v>
      </c>
      <c r="AK3" s="652" t="s">
        <v>187</v>
      </c>
      <c r="AL3" s="652"/>
      <c r="AM3" s="652" t="s">
        <v>7</v>
      </c>
      <c r="AN3" s="652"/>
      <c r="AO3" s="652" t="s">
        <v>8</v>
      </c>
      <c r="AP3" s="652"/>
      <c r="AQ3" s="234" t="s">
        <v>188</v>
      </c>
      <c r="AR3" s="652" t="s">
        <v>128</v>
      </c>
      <c r="AS3" s="652"/>
      <c r="AT3" s="234" t="s">
        <v>189</v>
      </c>
      <c r="AU3" s="432"/>
      <c r="AV3" s="432"/>
      <c r="AW3" s="432"/>
      <c r="AX3" s="434"/>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64.45" customHeight="1">
      <c r="A4" s="421" t="s">
        <v>241</v>
      </c>
      <c r="B4" s="417" t="s">
        <v>105</v>
      </c>
      <c r="C4" s="417" t="s">
        <v>89</v>
      </c>
      <c r="D4" s="417" t="s">
        <v>12</v>
      </c>
      <c r="E4" s="417" t="s">
        <v>34</v>
      </c>
      <c r="F4" s="417" t="s">
        <v>1623</v>
      </c>
      <c r="G4" s="417" t="s">
        <v>1624</v>
      </c>
      <c r="H4" s="417" t="s">
        <v>1625</v>
      </c>
      <c r="I4" s="417" t="s">
        <v>1626</v>
      </c>
      <c r="J4" s="417" t="s">
        <v>63</v>
      </c>
      <c r="K4" s="417">
        <v>3</v>
      </c>
      <c r="L4" s="419">
        <f>IF(J4="Diaria",+(K4/360),IF(J4="Mensual",+(K4/12),IF(J4="Bimestral",+(K4/6),IF(J4="Trimestral",+(K4/4),IF(J4="Semestral",+(K4/2),IF(J4="Anual",+(K4/1),""))))))</f>
        <v>0.25</v>
      </c>
      <c r="M4" s="417" t="s">
        <v>29</v>
      </c>
      <c r="N4" s="41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17" t="s">
        <v>61</v>
      </c>
      <c r="P4" s="41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417" t="s">
        <v>70</v>
      </c>
      <c r="R4" s="41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07" t="s">
        <v>57</v>
      </c>
      <c r="T4" s="407" t="s">
        <v>70</v>
      </c>
      <c r="U4" s="407">
        <f>+MAX(N4,P4,R4)</f>
        <v>0.6</v>
      </c>
      <c r="V4" s="442" t="str">
        <f>IF(L4&lt;=20%,"Muy baja",IF(L4&lt;=40%,"Baja",IF(L4&lt;=60%,"Media",IF(L4&lt;=80%,"Alta",IF(L4&lt;=100%,"Muy alta",IF(L4&gt;=100%,"Muy alta",""))))))</f>
        <v>Baja</v>
      </c>
      <c r="W4" s="411">
        <v>0.4</v>
      </c>
      <c r="X4" s="413" t="str">
        <f>IF(U4=20%,"Leve",IF(U4=40%,"Menor",IF(U4=60%,"Moderado",IF(U4=80%,"Mayor",IF(U4=100%,"Catastrófico","")))))</f>
        <v>Moderado</v>
      </c>
      <c r="Y4" s="619">
        <v>0.6</v>
      </c>
      <c r="Z4" s="403" t="s">
        <v>53</v>
      </c>
      <c r="AA4" s="411">
        <f>IF(Z4="Bajo",25%,IF(Z4="Moderado",50%,IF(Z4="Alto",75%,IF(Z4="Extremo",100%,""))))</f>
        <v>0.5</v>
      </c>
      <c r="AB4" s="656" t="s">
        <v>1627</v>
      </c>
      <c r="AC4" s="55" t="s">
        <v>1628</v>
      </c>
      <c r="AD4" s="53" t="s">
        <v>1629</v>
      </c>
      <c r="AE4" s="53" t="s">
        <v>54</v>
      </c>
      <c r="AF4" s="23">
        <f t="shared" ref="AF4:AF12" si="0">IF(AE4="Preventivo",25%,IF(AE4="Detectivo",15%,IF(AE4="Correctivo",10%,"")))</f>
        <v>0.25</v>
      </c>
      <c r="AG4" s="91" t="s">
        <v>201</v>
      </c>
      <c r="AH4" s="23">
        <f t="shared" ref="AH4:AH12" si="1">IF(AG4="Manual",15%,IF(AG4="Automático",25%,""))</f>
        <v>0.15</v>
      </c>
      <c r="AI4" s="23">
        <f t="shared" ref="AI4:AI12" si="2">+AH4+AF4</f>
        <v>0.4</v>
      </c>
      <c r="AJ4" s="91" t="s">
        <v>202</v>
      </c>
      <c r="AK4" s="88" t="s">
        <v>193</v>
      </c>
      <c r="AL4" s="46" t="s">
        <v>1630</v>
      </c>
      <c r="AM4" s="88" t="s">
        <v>23</v>
      </c>
      <c r="AN4" s="91" t="s">
        <v>1631</v>
      </c>
      <c r="AO4" s="91" t="s">
        <v>40</v>
      </c>
      <c r="AP4" s="91" t="s">
        <v>1632</v>
      </c>
      <c r="AQ4" s="91" t="s">
        <v>1633</v>
      </c>
      <c r="AR4" s="91" t="s">
        <v>206</v>
      </c>
      <c r="AS4" s="91" t="s">
        <v>1634</v>
      </c>
      <c r="AT4" s="91" t="s">
        <v>208</v>
      </c>
      <c r="AU4" s="91">
        <f>+AI4*AA4</f>
        <v>0.2</v>
      </c>
      <c r="AV4" s="103">
        <f>+AA4-AU4</f>
        <v>0.3</v>
      </c>
      <c r="AW4" s="458" t="str">
        <f>+IF(C4="Corrupción","Moderado",IF(AV6&lt;=25%,"Bajo",IF(AV6&lt;=50%,"Moderado",IF(AV6&lt;=75%,"Alto",IF(AV6&gt;75%,"Extremo","")))))</f>
        <v>Bajo</v>
      </c>
      <c r="AX4" s="405" t="s">
        <v>56</v>
      </c>
      <c r="AY4" s="271">
        <v>1</v>
      </c>
      <c r="AZ4" s="34" t="s">
        <v>1635</v>
      </c>
      <c r="BA4" s="212" t="s">
        <v>1636</v>
      </c>
      <c r="BB4" s="214">
        <v>44562</v>
      </c>
      <c r="BC4" s="214">
        <v>44926</v>
      </c>
      <c r="BD4" s="134" t="s">
        <v>1637</v>
      </c>
      <c r="BE4" s="136">
        <v>44620</v>
      </c>
      <c r="BF4" s="206" t="s">
        <v>1638</v>
      </c>
      <c r="BG4" s="165">
        <v>44681</v>
      </c>
      <c r="BH4" s="137" t="s">
        <v>1639</v>
      </c>
      <c r="BI4" s="198" t="s">
        <v>1640</v>
      </c>
      <c r="BJ4" s="35">
        <v>44742</v>
      </c>
      <c r="BK4" s="165"/>
      <c r="BL4" s="165"/>
      <c r="BM4" s="35">
        <v>44804</v>
      </c>
      <c r="BN4" s="137" t="s">
        <v>1641</v>
      </c>
      <c r="BO4" s="165" t="s">
        <v>1642</v>
      </c>
      <c r="BP4" s="35">
        <v>44865</v>
      </c>
      <c r="BQ4" s="137" t="s">
        <v>1643</v>
      </c>
      <c r="BR4" s="165"/>
      <c r="BS4" s="35">
        <v>44926</v>
      </c>
      <c r="BT4" s="165"/>
      <c r="BU4" s="267"/>
    </row>
    <row r="5" spans="1:73" ht="107.25" customHeight="1">
      <c r="A5" s="425"/>
      <c r="B5" s="426"/>
      <c r="C5" s="426"/>
      <c r="D5" s="426"/>
      <c r="E5" s="426"/>
      <c r="F5" s="426"/>
      <c r="G5" s="426"/>
      <c r="H5" s="426"/>
      <c r="I5" s="426"/>
      <c r="J5" s="426"/>
      <c r="K5" s="426"/>
      <c r="L5" s="462"/>
      <c r="M5" s="426"/>
      <c r="N5" s="426"/>
      <c r="O5" s="426"/>
      <c r="P5" s="426"/>
      <c r="Q5" s="426"/>
      <c r="R5" s="426"/>
      <c r="S5" s="461"/>
      <c r="T5" s="461"/>
      <c r="U5" s="461"/>
      <c r="V5" s="445"/>
      <c r="W5" s="441"/>
      <c r="X5" s="488"/>
      <c r="Y5" s="544"/>
      <c r="Z5" s="489"/>
      <c r="AA5" s="441"/>
      <c r="AB5" s="447"/>
      <c r="AC5" s="54" t="s">
        <v>1644</v>
      </c>
      <c r="AD5" s="52" t="s">
        <v>1645</v>
      </c>
      <c r="AE5" s="52" t="s">
        <v>54</v>
      </c>
      <c r="AF5" s="32">
        <f t="shared" si="0"/>
        <v>0.25</v>
      </c>
      <c r="AG5" s="92" t="s">
        <v>201</v>
      </c>
      <c r="AH5" s="32">
        <f t="shared" si="1"/>
        <v>0.15</v>
      </c>
      <c r="AI5" s="32">
        <f t="shared" si="2"/>
        <v>0.4</v>
      </c>
      <c r="AJ5" s="92" t="s">
        <v>202</v>
      </c>
      <c r="AK5" s="89" t="s">
        <v>193</v>
      </c>
      <c r="AL5" s="40" t="s">
        <v>1646</v>
      </c>
      <c r="AM5" s="89" t="s">
        <v>23</v>
      </c>
      <c r="AN5" s="92" t="s">
        <v>1631</v>
      </c>
      <c r="AO5" s="92" t="s">
        <v>40</v>
      </c>
      <c r="AP5" s="92" t="s">
        <v>1632</v>
      </c>
      <c r="AQ5" s="92" t="s">
        <v>1647</v>
      </c>
      <c r="AR5" s="92" t="s">
        <v>206</v>
      </c>
      <c r="AS5" s="92" t="s">
        <v>1648</v>
      </c>
      <c r="AT5" s="92" t="s">
        <v>208</v>
      </c>
      <c r="AU5" s="92">
        <f>+AV4*AI5</f>
        <v>0.12</v>
      </c>
      <c r="AV5" s="33">
        <f>+AV4-AU5</f>
        <v>0.18</v>
      </c>
      <c r="AW5" s="460"/>
      <c r="AX5" s="457"/>
      <c r="AY5" s="271">
        <v>2</v>
      </c>
      <c r="AZ5" s="596" t="s">
        <v>1649</v>
      </c>
      <c r="BA5" s="596" t="s">
        <v>1636</v>
      </c>
      <c r="BB5" s="599">
        <v>44562</v>
      </c>
      <c r="BC5" s="599">
        <v>44926</v>
      </c>
      <c r="BD5" s="596" t="s">
        <v>1650</v>
      </c>
      <c r="BE5" s="136">
        <v>44620</v>
      </c>
      <c r="BF5" s="137" t="s">
        <v>1651</v>
      </c>
      <c r="BG5" s="165">
        <v>44681</v>
      </c>
      <c r="BH5" s="137" t="s">
        <v>1652</v>
      </c>
      <c r="BI5" s="198" t="s">
        <v>1653</v>
      </c>
      <c r="BJ5" s="35">
        <v>44742</v>
      </c>
      <c r="BK5" s="165"/>
      <c r="BL5" s="165"/>
      <c r="BM5" s="35">
        <v>44804</v>
      </c>
      <c r="BN5" s="137" t="s">
        <v>1654</v>
      </c>
      <c r="BO5" s="165" t="s">
        <v>1642</v>
      </c>
      <c r="BP5" s="35">
        <v>44865</v>
      </c>
      <c r="BQ5" s="137" t="s">
        <v>1655</v>
      </c>
      <c r="BR5" s="165"/>
      <c r="BS5" s="35">
        <v>44926</v>
      </c>
      <c r="BT5" s="165"/>
      <c r="BU5" s="267"/>
    </row>
    <row r="6" spans="1:73" ht="72" customHeight="1" thickBot="1">
      <c r="A6" s="422"/>
      <c r="B6" s="418"/>
      <c r="C6" s="418"/>
      <c r="D6" s="418"/>
      <c r="E6" s="418"/>
      <c r="F6" s="418"/>
      <c r="G6" s="418"/>
      <c r="H6" s="418"/>
      <c r="I6" s="418"/>
      <c r="J6" s="418"/>
      <c r="K6" s="418"/>
      <c r="L6" s="420"/>
      <c r="M6" s="418"/>
      <c r="N6" s="418"/>
      <c r="O6" s="418"/>
      <c r="P6" s="418"/>
      <c r="Q6" s="418"/>
      <c r="R6" s="418"/>
      <c r="S6" s="408"/>
      <c r="T6" s="408"/>
      <c r="U6" s="408"/>
      <c r="V6" s="443"/>
      <c r="W6" s="412"/>
      <c r="X6" s="414"/>
      <c r="Y6" s="620"/>
      <c r="Z6" s="404"/>
      <c r="AA6" s="412"/>
      <c r="AB6" s="402"/>
      <c r="AC6" s="70" t="s">
        <v>1656</v>
      </c>
      <c r="AD6" s="29" t="s">
        <v>1657</v>
      </c>
      <c r="AE6" s="29" t="s">
        <v>54</v>
      </c>
      <c r="AF6" s="38">
        <f t="shared" si="0"/>
        <v>0.25</v>
      </c>
      <c r="AG6" s="93" t="s">
        <v>201</v>
      </c>
      <c r="AH6" s="38">
        <f t="shared" si="1"/>
        <v>0.15</v>
      </c>
      <c r="AI6" s="38">
        <f t="shared" si="2"/>
        <v>0.4</v>
      </c>
      <c r="AJ6" s="93" t="s">
        <v>202</v>
      </c>
      <c r="AK6" s="90" t="s">
        <v>193</v>
      </c>
      <c r="AL6" s="44" t="s">
        <v>1658</v>
      </c>
      <c r="AM6" s="90" t="s">
        <v>23</v>
      </c>
      <c r="AN6" s="93" t="s">
        <v>1659</v>
      </c>
      <c r="AO6" s="93" t="s">
        <v>24</v>
      </c>
      <c r="AP6" s="93" t="s">
        <v>63</v>
      </c>
      <c r="AQ6" s="93" t="s">
        <v>1633</v>
      </c>
      <c r="AR6" s="93" t="s">
        <v>206</v>
      </c>
      <c r="AS6" s="93" t="s">
        <v>1660</v>
      </c>
      <c r="AT6" s="93" t="s">
        <v>208</v>
      </c>
      <c r="AU6" s="93">
        <f>+AV5*AI6</f>
        <v>7.1999999999999995E-2</v>
      </c>
      <c r="AV6" s="104">
        <f>+AV5-AU6</f>
        <v>0.108</v>
      </c>
      <c r="AW6" s="459"/>
      <c r="AX6" s="406"/>
      <c r="AY6" s="272">
        <v>3</v>
      </c>
      <c r="AZ6" s="596"/>
      <c r="BA6" s="596"/>
      <c r="BB6" s="599"/>
      <c r="BC6" s="599"/>
      <c r="BD6" s="596"/>
      <c r="BE6" s="136">
        <v>44620</v>
      </c>
      <c r="BF6" s="137"/>
      <c r="BG6" s="35">
        <v>44681</v>
      </c>
      <c r="BH6" s="138"/>
      <c r="BI6" s="138"/>
      <c r="BJ6" s="35">
        <v>44742</v>
      </c>
      <c r="BK6" s="138"/>
      <c r="BL6" s="138"/>
      <c r="BM6" s="35">
        <v>44804</v>
      </c>
      <c r="BN6" s="138" t="s">
        <v>1661</v>
      </c>
      <c r="BO6" s="138" t="s">
        <v>1642</v>
      </c>
      <c r="BP6" s="35">
        <v>44865</v>
      </c>
      <c r="BQ6" s="138" t="s">
        <v>1661</v>
      </c>
      <c r="BR6" s="138"/>
      <c r="BS6" s="35">
        <v>44926</v>
      </c>
      <c r="BT6" s="138"/>
      <c r="BU6" s="267"/>
    </row>
    <row r="7" spans="1:73" ht="120" customHeight="1">
      <c r="A7" s="421" t="s">
        <v>241</v>
      </c>
      <c r="B7" s="417" t="s">
        <v>105</v>
      </c>
      <c r="C7" s="417" t="s">
        <v>89</v>
      </c>
      <c r="D7" s="417" t="s">
        <v>12</v>
      </c>
      <c r="E7" s="417" t="s">
        <v>34</v>
      </c>
      <c r="F7" s="417" t="s">
        <v>1662</v>
      </c>
      <c r="G7" s="417" t="s">
        <v>1663</v>
      </c>
      <c r="H7" s="417" t="s">
        <v>1664</v>
      </c>
      <c r="I7" s="417" t="s">
        <v>1665</v>
      </c>
      <c r="J7" s="417" t="s">
        <v>86</v>
      </c>
      <c r="K7" s="417">
        <v>3</v>
      </c>
      <c r="L7" s="419">
        <f>IF(J7="Diaria",+(K7/360),IF(J7="Mensual",+(K7/12),IF(J7="Bimestral",+(K7/6),IF(J7="Trimestral",+(K7/4),IF(J7="Semestral",+(K7/2),IF(J7="Anual",+(K7/1),""))))))</f>
        <v>0.75</v>
      </c>
      <c r="M7" s="417" t="s">
        <v>60</v>
      </c>
      <c r="N7" s="417">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417" t="s">
        <v>61</v>
      </c>
      <c r="P7" s="417">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417" t="s">
        <v>70</v>
      </c>
      <c r="R7" s="417">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407" t="s">
        <v>70</v>
      </c>
      <c r="T7" s="407" t="s">
        <v>58</v>
      </c>
      <c r="U7" s="407">
        <f>+MAX(N7,P7,R7)</f>
        <v>0.6</v>
      </c>
      <c r="V7" s="409" t="str">
        <f>IF(L7&lt;=20%,"Muy baja",IF(L7&lt;=40%,"Baja",IF(L7&lt;=60%,"Media",IF(L7&lt;=80%,"Alta",IF(L7&lt;=100%,"Muy alta",IF(L7&gt;=100%,"Muy alta",""))))))</f>
        <v>Alta</v>
      </c>
      <c r="W7" s="411">
        <v>0.8</v>
      </c>
      <c r="X7" s="413" t="str">
        <f>IF(U7=20%,"Leve",IF(U7=40%,"Menor",IF(U7=60%,"Moderado",IF(U7=80%,"Mayor",IF(U7=100%,"Catastrófico","")))))</f>
        <v>Moderado</v>
      </c>
      <c r="Y7" s="411">
        <v>0.6</v>
      </c>
      <c r="Z7" s="415" t="s">
        <v>154</v>
      </c>
      <c r="AA7" s="411">
        <f>IF(Z7="Bajo",25%,IF(Z7="Moderado",50%,IF(Z7="Alto",75%,IF(Z7="Extremo",100%,""))))</f>
        <v>0.75</v>
      </c>
      <c r="AB7" s="656" t="s">
        <v>1666</v>
      </c>
      <c r="AC7" s="55" t="s">
        <v>1667</v>
      </c>
      <c r="AD7" s="53" t="s">
        <v>1668</v>
      </c>
      <c r="AE7" s="53" t="s">
        <v>54</v>
      </c>
      <c r="AF7" s="23">
        <f t="shared" si="0"/>
        <v>0.25</v>
      </c>
      <c r="AG7" s="91" t="s">
        <v>201</v>
      </c>
      <c r="AH7" s="23">
        <f t="shared" si="1"/>
        <v>0.15</v>
      </c>
      <c r="AI7" s="23">
        <f t="shared" si="2"/>
        <v>0.4</v>
      </c>
      <c r="AJ7" s="91" t="s">
        <v>202</v>
      </c>
      <c r="AK7" s="88" t="s">
        <v>193</v>
      </c>
      <c r="AL7" s="46" t="s">
        <v>1646</v>
      </c>
      <c r="AM7" s="88" t="s">
        <v>23</v>
      </c>
      <c r="AN7" s="91" t="s">
        <v>1669</v>
      </c>
      <c r="AO7" s="91" t="s">
        <v>24</v>
      </c>
      <c r="AP7" s="91" t="s">
        <v>63</v>
      </c>
      <c r="AQ7" s="91" t="s">
        <v>1670</v>
      </c>
      <c r="AR7" s="91" t="s">
        <v>206</v>
      </c>
      <c r="AS7" s="91" t="s">
        <v>1636</v>
      </c>
      <c r="AT7" s="91" t="s">
        <v>208</v>
      </c>
      <c r="AU7" s="91">
        <f>+AI7*AA7</f>
        <v>0.30000000000000004</v>
      </c>
      <c r="AV7" s="103">
        <f>+AA7-AU7</f>
        <v>0.44999999999999996</v>
      </c>
      <c r="AW7" s="403" t="str">
        <f>+IF(C7="Corrupción","Moderado",IF(AV8&lt;=25%,"Bajo",IF(AV8&lt;=50%,"Moderado",IF(AV8&lt;=75%,"Alto",IF(AV8&gt;75%,"Extremo","")))))</f>
        <v>Moderado</v>
      </c>
      <c r="AX7" s="405" t="s">
        <v>56</v>
      </c>
      <c r="AY7" s="271">
        <v>1</v>
      </c>
      <c r="AZ7" s="34" t="s">
        <v>1671</v>
      </c>
      <c r="BA7" s="212" t="s">
        <v>1636</v>
      </c>
      <c r="BB7" s="214">
        <v>44562</v>
      </c>
      <c r="BC7" s="214">
        <v>44926</v>
      </c>
      <c r="BD7" s="134" t="s">
        <v>1672</v>
      </c>
      <c r="BE7" s="136">
        <v>44620</v>
      </c>
      <c r="BF7" s="137" t="s">
        <v>1673</v>
      </c>
      <c r="BG7" s="35">
        <v>44681</v>
      </c>
      <c r="BH7" s="137" t="s">
        <v>1674</v>
      </c>
      <c r="BI7" s="198" t="s">
        <v>1653</v>
      </c>
      <c r="BJ7" s="35">
        <v>44742</v>
      </c>
      <c r="BK7" s="137"/>
      <c r="BL7" s="137"/>
      <c r="BM7" s="35">
        <v>44804</v>
      </c>
      <c r="BN7" s="137" t="s">
        <v>1675</v>
      </c>
      <c r="BO7" s="137" t="s">
        <v>1676</v>
      </c>
      <c r="BP7" s="35">
        <v>44865</v>
      </c>
      <c r="BQ7" s="137" t="s">
        <v>1677</v>
      </c>
      <c r="BR7" s="137"/>
      <c r="BS7" s="35">
        <v>44926</v>
      </c>
      <c r="BT7" s="137"/>
      <c r="BU7" s="267"/>
    </row>
    <row r="8" spans="1:73" ht="87" customHeight="1" thickBot="1">
      <c r="A8" s="557"/>
      <c r="B8" s="560"/>
      <c r="C8" s="560"/>
      <c r="D8" s="560"/>
      <c r="E8" s="560"/>
      <c r="F8" s="560"/>
      <c r="G8" s="560"/>
      <c r="H8" s="560"/>
      <c r="I8" s="560"/>
      <c r="J8" s="560"/>
      <c r="K8" s="560"/>
      <c r="L8" s="563"/>
      <c r="M8" s="560"/>
      <c r="N8" s="560"/>
      <c r="O8" s="560"/>
      <c r="P8" s="560"/>
      <c r="Q8" s="560"/>
      <c r="R8" s="560"/>
      <c r="S8" s="566"/>
      <c r="T8" s="566"/>
      <c r="U8" s="566"/>
      <c r="V8" s="657"/>
      <c r="W8" s="575"/>
      <c r="X8" s="569"/>
      <c r="Y8" s="575"/>
      <c r="Z8" s="655"/>
      <c r="AA8" s="575"/>
      <c r="AB8" s="643"/>
      <c r="AC8" s="75" t="s">
        <v>1678</v>
      </c>
      <c r="AD8" s="47" t="s">
        <v>1679</v>
      </c>
      <c r="AE8" s="47" t="s">
        <v>54</v>
      </c>
      <c r="AF8" s="48">
        <f t="shared" si="0"/>
        <v>0.25</v>
      </c>
      <c r="AG8" s="74" t="s">
        <v>201</v>
      </c>
      <c r="AH8" s="48">
        <f t="shared" si="1"/>
        <v>0.15</v>
      </c>
      <c r="AI8" s="48">
        <f t="shared" si="2"/>
        <v>0.4</v>
      </c>
      <c r="AJ8" s="74" t="s">
        <v>202</v>
      </c>
      <c r="AK8" s="102" t="s">
        <v>241</v>
      </c>
      <c r="AL8" s="69"/>
      <c r="AM8" s="102" t="s">
        <v>23</v>
      </c>
      <c r="AN8" s="74" t="s">
        <v>1680</v>
      </c>
      <c r="AO8" s="74" t="s">
        <v>40</v>
      </c>
      <c r="AP8" s="74" t="s">
        <v>1681</v>
      </c>
      <c r="AQ8" s="74" t="s">
        <v>1682</v>
      </c>
      <c r="AR8" s="74" t="s">
        <v>206</v>
      </c>
      <c r="AS8" s="74" t="s">
        <v>1636</v>
      </c>
      <c r="AT8" s="74" t="s">
        <v>208</v>
      </c>
      <c r="AU8" s="74">
        <f>+AV7*AI8</f>
        <v>0.18</v>
      </c>
      <c r="AV8" s="49">
        <f>+AV7-AU8</f>
        <v>0.26999999999999996</v>
      </c>
      <c r="AW8" s="572"/>
      <c r="AX8" s="633"/>
      <c r="AY8" s="271">
        <v>2</v>
      </c>
      <c r="AZ8" s="34" t="s">
        <v>1683</v>
      </c>
      <c r="BA8" s="212" t="s">
        <v>1636</v>
      </c>
      <c r="BB8" s="214">
        <v>44562</v>
      </c>
      <c r="BC8" s="214">
        <v>44926</v>
      </c>
      <c r="BD8" s="134" t="s">
        <v>1684</v>
      </c>
      <c r="BE8" s="136">
        <v>44620</v>
      </c>
      <c r="BF8" s="137" t="s">
        <v>1685</v>
      </c>
      <c r="BG8" s="165">
        <v>44681</v>
      </c>
      <c r="BH8" s="147" t="s">
        <v>1686</v>
      </c>
      <c r="BI8" s="147" t="s">
        <v>1332</v>
      </c>
      <c r="BJ8" s="35">
        <v>44742</v>
      </c>
      <c r="BK8" s="147"/>
      <c r="BL8" s="147"/>
      <c r="BM8" s="35">
        <v>44804</v>
      </c>
      <c r="BN8" s="137" t="s">
        <v>1686</v>
      </c>
      <c r="BO8" s="147" t="s">
        <v>1687</v>
      </c>
      <c r="BP8" s="35">
        <v>44865</v>
      </c>
      <c r="BQ8" s="137" t="s">
        <v>1686</v>
      </c>
      <c r="BR8" s="147"/>
      <c r="BS8" s="35">
        <v>44926</v>
      </c>
      <c r="BT8" s="147"/>
      <c r="BU8" s="267"/>
    </row>
    <row r="9" spans="1:73" ht="174">
      <c r="A9" s="658" t="s">
        <v>241</v>
      </c>
      <c r="B9" s="621" t="s">
        <v>105</v>
      </c>
      <c r="C9" s="621" t="s">
        <v>89</v>
      </c>
      <c r="D9" s="621" t="s">
        <v>12</v>
      </c>
      <c r="E9" s="417" t="s">
        <v>34</v>
      </c>
      <c r="F9" s="417" t="s">
        <v>1688</v>
      </c>
      <c r="G9" s="417" t="s">
        <v>1689</v>
      </c>
      <c r="H9" s="621" t="s">
        <v>1690</v>
      </c>
      <c r="I9" s="621" t="s">
        <v>1691</v>
      </c>
      <c r="J9" s="621" t="s">
        <v>96</v>
      </c>
      <c r="K9" s="621">
        <v>1</v>
      </c>
      <c r="L9" s="419">
        <f>IF(J9="Diaria",+(K9/360),IF(J9="Mensual",+(K9/12),IF(J9="Bimestral",+(K9/6),IF(J9="Trimestral",+(K9/4),IF(J9="Semestral",+(K9/2),IF(J9="Anual",+(K9/1),""))))))</f>
        <v>1</v>
      </c>
      <c r="M9" s="417" t="s">
        <v>29</v>
      </c>
      <c r="N9" s="417">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417" t="s">
        <v>61</v>
      </c>
      <c r="P9" s="417">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621" t="s">
        <v>70</v>
      </c>
      <c r="R9" s="417">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60" t="s">
        <v>57</v>
      </c>
      <c r="T9" s="407" t="s">
        <v>58</v>
      </c>
      <c r="U9" s="407">
        <f>+MAX(N9,P9,R9)</f>
        <v>0.6</v>
      </c>
      <c r="V9" s="409" t="str">
        <f>IF(L9&lt;=20%,"Muy baja",IF(L9&lt;=40%,"Baja",IF(L9&lt;=60%,"Media",IF(L9&lt;=80%,"Alta",IF(L9&lt;=100%,"Muy alta",IF(L9&gt;=100%,"Muy alta",""))))))</f>
        <v>Muy alta</v>
      </c>
      <c r="W9" s="71"/>
      <c r="X9" s="413" t="str">
        <f>IF(U9=20%,"Leve",IF(U9=40%,"Menor",IF(U9=60%,"Moderado",IF(U9=80%,"Mayor",IF(U9=100%,"Catastrófico","")))))</f>
        <v>Moderado</v>
      </c>
      <c r="Y9" s="71"/>
      <c r="Z9" s="415" t="s">
        <v>154</v>
      </c>
      <c r="AA9" s="411">
        <f>IF(Z9="Bajo",25%,IF(Z9="Moderado",50%,IF(Z9="Alto",75%,IF(Z9="Extremo",100%,""))))</f>
        <v>0.75</v>
      </c>
      <c r="AB9" s="607"/>
      <c r="AC9" s="55" t="s">
        <v>1644</v>
      </c>
      <c r="AD9" s="53" t="s">
        <v>1692</v>
      </c>
      <c r="AE9" s="53" t="s">
        <v>54</v>
      </c>
      <c r="AF9" s="23">
        <f t="shared" si="0"/>
        <v>0.25</v>
      </c>
      <c r="AG9" s="91" t="s">
        <v>201</v>
      </c>
      <c r="AH9" s="23">
        <f t="shared" si="1"/>
        <v>0.15</v>
      </c>
      <c r="AI9" s="23">
        <f t="shared" si="2"/>
        <v>0.4</v>
      </c>
      <c r="AJ9" s="86" t="s">
        <v>202</v>
      </c>
      <c r="AK9" s="88" t="s">
        <v>193</v>
      </c>
      <c r="AL9" s="46" t="s">
        <v>1646</v>
      </c>
      <c r="AM9" s="88" t="s">
        <v>23</v>
      </c>
      <c r="AN9" s="91" t="s">
        <v>1631</v>
      </c>
      <c r="AO9" s="91" t="s">
        <v>40</v>
      </c>
      <c r="AP9" s="91" t="s">
        <v>1632</v>
      </c>
      <c r="AQ9" s="91" t="s">
        <v>1647</v>
      </c>
      <c r="AR9" s="91" t="s">
        <v>206</v>
      </c>
      <c r="AS9" s="91" t="s">
        <v>1636</v>
      </c>
      <c r="AT9" s="86" t="s">
        <v>208</v>
      </c>
      <c r="AU9" s="86">
        <f>+AI9*AA9</f>
        <v>0.30000000000000004</v>
      </c>
      <c r="AV9" s="103">
        <f>+AA9-AU9</f>
        <v>0.44999999999999996</v>
      </c>
      <c r="AW9" s="403" t="str">
        <f>+IF(C9="Corrupción","Moderado",IF(AV10&lt;=25%,"Bajo",IF(AV10&lt;=50%,"Moderado",IF(AV10&lt;=75%,"Alto",IF(AV10&gt;75%,"Extremo","")))))</f>
        <v>Moderado</v>
      </c>
      <c r="AX9" s="405" t="s">
        <v>56</v>
      </c>
      <c r="AY9" s="295">
        <v>1</v>
      </c>
      <c r="AZ9" s="34" t="s">
        <v>1671</v>
      </c>
      <c r="BA9" s="212" t="s">
        <v>1636</v>
      </c>
      <c r="BB9" s="214">
        <v>44562</v>
      </c>
      <c r="BC9" s="214">
        <v>44926</v>
      </c>
      <c r="BD9" s="134" t="s">
        <v>1672</v>
      </c>
      <c r="BE9" s="136">
        <v>44620</v>
      </c>
      <c r="BF9" s="137" t="s">
        <v>1693</v>
      </c>
      <c r="BG9" s="137" t="s">
        <v>1694</v>
      </c>
      <c r="BH9" s="137" t="s">
        <v>1695</v>
      </c>
      <c r="BI9" s="198" t="s">
        <v>1696</v>
      </c>
      <c r="BJ9" s="35">
        <v>44742</v>
      </c>
      <c r="BK9" s="35"/>
      <c r="BL9" s="35"/>
      <c r="BM9" s="35">
        <v>44804</v>
      </c>
      <c r="BN9" s="137" t="s">
        <v>1697</v>
      </c>
      <c r="BO9" s="35" t="s">
        <v>1676</v>
      </c>
      <c r="BP9" s="35">
        <v>44865</v>
      </c>
      <c r="BQ9" s="137" t="s">
        <v>1698</v>
      </c>
      <c r="BR9" s="35"/>
      <c r="BS9" s="35">
        <v>44926</v>
      </c>
      <c r="BT9" s="35"/>
      <c r="BU9" s="267"/>
    </row>
    <row r="10" spans="1:73" ht="87.6" thickBot="1">
      <c r="A10" s="659"/>
      <c r="B10" s="581"/>
      <c r="C10" s="581"/>
      <c r="D10" s="581"/>
      <c r="E10" s="418"/>
      <c r="F10" s="418"/>
      <c r="G10" s="560"/>
      <c r="H10" s="581"/>
      <c r="I10" s="581"/>
      <c r="J10" s="581"/>
      <c r="K10" s="581"/>
      <c r="L10" s="420"/>
      <c r="M10" s="418"/>
      <c r="N10" s="418"/>
      <c r="O10" s="418"/>
      <c r="P10" s="418"/>
      <c r="Q10" s="581"/>
      <c r="R10" s="418"/>
      <c r="S10" s="661"/>
      <c r="T10" s="408"/>
      <c r="U10" s="408"/>
      <c r="V10" s="410"/>
      <c r="W10" s="72"/>
      <c r="X10" s="414"/>
      <c r="Y10" s="72"/>
      <c r="Z10" s="416"/>
      <c r="AA10" s="412"/>
      <c r="AB10" s="608"/>
      <c r="AC10" s="70" t="s">
        <v>1628</v>
      </c>
      <c r="AD10" s="81" t="s">
        <v>1699</v>
      </c>
      <c r="AE10" s="29" t="s">
        <v>54</v>
      </c>
      <c r="AF10" s="38">
        <f t="shared" si="0"/>
        <v>0.25</v>
      </c>
      <c r="AG10" s="93" t="s">
        <v>201</v>
      </c>
      <c r="AH10" s="38">
        <f t="shared" si="1"/>
        <v>0.15</v>
      </c>
      <c r="AI10" s="38">
        <f t="shared" si="2"/>
        <v>0.4</v>
      </c>
      <c r="AJ10" s="81" t="s">
        <v>202</v>
      </c>
      <c r="AK10" s="90" t="s">
        <v>193</v>
      </c>
      <c r="AL10" s="81" t="s">
        <v>1700</v>
      </c>
      <c r="AM10" s="90" t="s">
        <v>23</v>
      </c>
      <c r="AN10" s="81" t="s">
        <v>1701</v>
      </c>
      <c r="AO10" s="93" t="s">
        <v>40</v>
      </c>
      <c r="AP10" s="93" t="s">
        <v>1632</v>
      </c>
      <c r="AQ10" s="93" t="s">
        <v>1702</v>
      </c>
      <c r="AR10" s="93" t="s">
        <v>206</v>
      </c>
      <c r="AS10" s="93" t="s">
        <v>1636</v>
      </c>
      <c r="AT10" s="81" t="s">
        <v>208</v>
      </c>
      <c r="AU10" s="81">
        <f>+AV9*AI10</f>
        <v>0.18</v>
      </c>
      <c r="AV10" s="104">
        <f>+AV9-AU10</f>
        <v>0.26999999999999996</v>
      </c>
      <c r="AW10" s="404"/>
      <c r="AX10" s="633"/>
      <c r="AY10" s="295">
        <v>2</v>
      </c>
      <c r="AZ10" s="34" t="s">
        <v>1703</v>
      </c>
      <c r="BA10" s="212" t="s">
        <v>1636</v>
      </c>
      <c r="BB10" s="214">
        <v>44562</v>
      </c>
      <c r="BC10" s="214">
        <v>44926</v>
      </c>
      <c r="BD10" s="134" t="s">
        <v>1704</v>
      </c>
      <c r="BE10" s="136">
        <v>44620</v>
      </c>
      <c r="BF10" s="137" t="s">
        <v>1705</v>
      </c>
      <c r="BG10" s="165">
        <v>44681</v>
      </c>
      <c r="BH10" s="137" t="s">
        <v>1706</v>
      </c>
      <c r="BI10" s="137" t="s">
        <v>1707</v>
      </c>
      <c r="BJ10" s="35">
        <v>44742</v>
      </c>
      <c r="BK10" s="35"/>
      <c r="BL10" s="35"/>
      <c r="BM10" s="35">
        <v>44804</v>
      </c>
      <c r="BN10" s="137" t="s">
        <v>1706</v>
      </c>
      <c r="BO10" s="35" t="s">
        <v>1676</v>
      </c>
      <c r="BP10" s="35">
        <v>44865</v>
      </c>
      <c r="BQ10" s="137" t="s">
        <v>1708</v>
      </c>
      <c r="BR10" s="35"/>
      <c r="BS10" s="35">
        <v>44926</v>
      </c>
      <c r="BT10" s="35"/>
      <c r="BU10" s="267"/>
    </row>
    <row r="11" spans="1:73" ht="128.25" customHeight="1">
      <c r="A11" s="658" t="s">
        <v>241</v>
      </c>
      <c r="B11" s="621" t="s">
        <v>105</v>
      </c>
      <c r="C11" s="621" t="s">
        <v>55</v>
      </c>
      <c r="D11" s="621" t="s">
        <v>76</v>
      </c>
      <c r="E11" s="417" t="s">
        <v>77</v>
      </c>
      <c r="F11" s="417" t="s">
        <v>1709</v>
      </c>
      <c r="G11" s="417" t="s">
        <v>1710</v>
      </c>
      <c r="H11" s="621" t="s">
        <v>1711</v>
      </c>
      <c r="I11" s="621" t="s">
        <v>1712</v>
      </c>
      <c r="J11" s="621" t="s">
        <v>96</v>
      </c>
      <c r="K11" s="621">
        <v>1</v>
      </c>
      <c r="L11" s="419">
        <f>IF(J11="Diaria",+(K11/360),IF(J11="Mensual",+(K11/12),IF(J11="Bimestral",+(K11/6),IF(J11="Trimestral",+(K11/4),IF(J11="Semestral",+(K11/2),IF(J11="Anual",+(K11/1),""))))))</f>
        <v>1</v>
      </c>
      <c r="M11" s="417" t="s">
        <v>29</v>
      </c>
      <c r="N11" s="417">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417" t="s">
        <v>61</v>
      </c>
      <c r="P11" s="417">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621" t="s">
        <v>70</v>
      </c>
      <c r="R11" s="417">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660" t="s">
        <v>57</v>
      </c>
      <c r="T11" s="662" t="s">
        <v>27</v>
      </c>
      <c r="U11" s="407">
        <f>+MAX(N11,P11,R11)</f>
        <v>0.6</v>
      </c>
      <c r="V11" s="409" t="str">
        <f>IF(L11&lt;=20%,"Muy baja",IF(L11&lt;=40%,"Baja",IF(L11&lt;=60%,"Media",IF(L11&lt;=80%,"Alta",IF(L11&lt;=100%,"Muy alta",IF(L11&gt;=100%,"Muy alta",""))))))</f>
        <v>Muy alta</v>
      </c>
      <c r="W11" s="71"/>
      <c r="X11" s="413" t="str">
        <f>IF(U11=20%,"Leve",IF(U11=40%,"Menor",IF(U11=60%,"Moderado",IF(U11=80%,"Mayor",IF(U11=100%,"Catastrófico","")))))</f>
        <v>Moderado</v>
      </c>
      <c r="Y11" s="71"/>
      <c r="Z11" s="415" t="s">
        <v>154</v>
      </c>
      <c r="AA11" s="411">
        <f>IF(Z11="Bajo",25%,IF(Z11="Moderado",50%,IF(Z11="Alto",75%,IF(Z11="Extremo",100%,""))))</f>
        <v>0.75</v>
      </c>
      <c r="AB11" s="607"/>
      <c r="AC11" s="311" t="s">
        <v>1628</v>
      </c>
      <c r="AD11" s="383" t="s">
        <v>1713</v>
      </c>
      <c r="AE11" s="86" t="s">
        <v>54</v>
      </c>
      <c r="AF11" s="23">
        <f t="shared" si="0"/>
        <v>0.25</v>
      </c>
      <c r="AG11" s="71" t="s">
        <v>201</v>
      </c>
      <c r="AH11" s="23">
        <f t="shared" si="1"/>
        <v>0.15</v>
      </c>
      <c r="AI11" s="23">
        <f t="shared" si="2"/>
        <v>0.4</v>
      </c>
      <c r="AJ11" s="86" t="s">
        <v>202</v>
      </c>
      <c r="AK11" s="88" t="s">
        <v>193</v>
      </c>
      <c r="AL11" s="46" t="s">
        <v>1646</v>
      </c>
      <c r="AM11" s="88" t="s">
        <v>23</v>
      </c>
      <c r="AN11" s="91" t="s">
        <v>1631</v>
      </c>
      <c r="AO11" s="91" t="s">
        <v>40</v>
      </c>
      <c r="AP11" s="91" t="s">
        <v>1632</v>
      </c>
      <c r="AQ11" s="91" t="s">
        <v>1647</v>
      </c>
      <c r="AR11" s="91" t="s">
        <v>206</v>
      </c>
      <c r="AS11" s="91" t="s">
        <v>1636</v>
      </c>
      <c r="AT11" s="86" t="s">
        <v>208</v>
      </c>
      <c r="AU11" s="86">
        <f>+AI11*AA11</f>
        <v>0.30000000000000004</v>
      </c>
      <c r="AV11" s="103">
        <f>+AA11-AU11</f>
        <v>0.44999999999999996</v>
      </c>
      <c r="AW11" s="403" t="str">
        <f>+IF(C11="Corrupción","Moderado",IF(AV12&lt;=25%,"Bajo",IF(AV12&lt;=50%,"Moderado",IF(AV12&lt;=75%,"Alto",IF(AV12&gt;75%,"Extremo","")))))</f>
        <v>Moderado</v>
      </c>
      <c r="AX11" s="405" t="s">
        <v>56</v>
      </c>
      <c r="AY11" s="295">
        <v>1</v>
      </c>
      <c r="AZ11" s="206" t="s">
        <v>1671</v>
      </c>
      <c r="BA11" s="212" t="s">
        <v>1636</v>
      </c>
      <c r="BB11" s="214">
        <v>44562</v>
      </c>
      <c r="BC11" s="214">
        <v>44926</v>
      </c>
      <c r="BD11" s="134" t="s">
        <v>1672</v>
      </c>
      <c r="BE11" s="136">
        <v>44620</v>
      </c>
      <c r="BF11" s="137" t="s">
        <v>1714</v>
      </c>
      <c r="BG11" s="165">
        <v>44681</v>
      </c>
      <c r="BH11" s="137" t="s">
        <v>1715</v>
      </c>
      <c r="BI11" s="200" t="s">
        <v>1653</v>
      </c>
      <c r="BJ11" s="35">
        <v>44742</v>
      </c>
      <c r="BK11" s="35"/>
      <c r="BL11" s="35"/>
      <c r="BM11" s="35">
        <v>44804</v>
      </c>
      <c r="BN11" s="137" t="s">
        <v>1716</v>
      </c>
      <c r="BO11" s="35" t="s">
        <v>1642</v>
      </c>
      <c r="BP11" s="35">
        <v>44865</v>
      </c>
      <c r="BQ11" s="137" t="s">
        <v>1717</v>
      </c>
      <c r="BR11" s="35"/>
      <c r="BS11" s="35">
        <v>44926</v>
      </c>
      <c r="BT11" s="35"/>
      <c r="BU11" s="267"/>
    </row>
    <row r="12" spans="1:73" ht="159.94999999999999" thickBot="1">
      <c r="A12" s="659"/>
      <c r="B12" s="581"/>
      <c r="C12" s="581"/>
      <c r="D12" s="581"/>
      <c r="E12" s="418"/>
      <c r="F12" s="418"/>
      <c r="G12" s="418"/>
      <c r="H12" s="581"/>
      <c r="I12" s="581"/>
      <c r="J12" s="581"/>
      <c r="K12" s="581"/>
      <c r="L12" s="420"/>
      <c r="M12" s="418"/>
      <c r="N12" s="418"/>
      <c r="O12" s="418"/>
      <c r="P12" s="418"/>
      <c r="Q12" s="581"/>
      <c r="R12" s="418"/>
      <c r="S12" s="661"/>
      <c r="T12" s="663"/>
      <c r="U12" s="408"/>
      <c r="V12" s="410"/>
      <c r="W12" s="72"/>
      <c r="X12" s="414"/>
      <c r="Y12" s="72"/>
      <c r="Z12" s="416"/>
      <c r="AA12" s="412"/>
      <c r="AB12" s="608"/>
      <c r="AC12" s="312" t="s">
        <v>1718</v>
      </c>
      <c r="AD12" s="312" t="s">
        <v>1719</v>
      </c>
      <c r="AE12" s="81" t="s">
        <v>54</v>
      </c>
      <c r="AF12" s="38">
        <f t="shared" si="0"/>
        <v>0.25</v>
      </c>
      <c r="AG12" s="72" t="s">
        <v>201</v>
      </c>
      <c r="AH12" s="38">
        <f t="shared" si="1"/>
        <v>0.15</v>
      </c>
      <c r="AI12" s="38">
        <f t="shared" si="2"/>
        <v>0.4</v>
      </c>
      <c r="AJ12" s="81" t="s">
        <v>202</v>
      </c>
      <c r="AK12" s="90" t="s">
        <v>193</v>
      </c>
      <c r="AL12" s="81" t="s">
        <v>1720</v>
      </c>
      <c r="AM12" s="90" t="s">
        <v>23</v>
      </c>
      <c r="AN12" s="81" t="s">
        <v>1721</v>
      </c>
      <c r="AO12" s="93" t="s">
        <v>40</v>
      </c>
      <c r="AP12" s="93" t="s">
        <v>1632</v>
      </c>
      <c r="AQ12" s="81" t="s">
        <v>1722</v>
      </c>
      <c r="AR12" s="93" t="s">
        <v>206</v>
      </c>
      <c r="AS12" s="81" t="s">
        <v>1723</v>
      </c>
      <c r="AT12" s="81" t="s">
        <v>208</v>
      </c>
      <c r="AU12" s="81">
        <f>+AV11*AI12</f>
        <v>0.18</v>
      </c>
      <c r="AV12" s="104">
        <f>+AV11-AU12</f>
        <v>0.26999999999999996</v>
      </c>
      <c r="AW12" s="404"/>
      <c r="AX12" s="633"/>
      <c r="AY12" s="296">
        <v>2</v>
      </c>
      <c r="AZ12" s="73" t="s">
        <v>1724</v>
      </c>
      <c r="BA12" s="211" t="s">
        <v>1725</v>
      </c>
      <c r="BB12" s="216">
        <v>44562</v>
      </c>
      <c r="BC12" s="216">
        <v>44926</v>
      </c>
      <c r="BD12" s="81"/>
      <c r="BE12" s="219">
        <v>44620</v>
      </c>
      <c r="BF12" s="220" t="s">
        <v>1726</v>
      </c>
      <c r="BG12" s="290">
        <v>44681</v>
      </c>
      <c r="BH12" s="220" t="s">
        <v>1727</v>
      </c>
      <c r="BI12" s="220" t="s">
        <v>70</v>
      </c>
      <c r="BJ12" s="221">
        <v>44742</v>
      </c>
      <c r="BK12" s="221"/>
      <c r="BL12" s="221"/>
      <c r="BM12" s="221">
        <v>44804</v>
      </c>
      <c r="BN12" s="220" t="s">
        <v>1728</v>
      </c>
      <c r="BO12" s="221" t="s">
        <v>70</v>
      </c>
      <c r="BP12" s="221">
        <v>44865</v>
      </c>
      <c r="BQ12" s="220" t="s">
        <v>1729</v>
      </c>
      <c r="BR12" s="221" t="s">
        <v>1730</v>
      </c>
      <c r="BS12" s="221">
        <v>44926</v>
      </c>
      <c r="BT12" s="221"/>
      <c r="BU12" s="269"/>
    </row>
    <row r="13" spans="1:73">
      <c r="W13" s="21"/>
      <c r="Y13" s="21"/>
      <c r="AF13" s="21"/>
      <c r="AG13" s="21"/>
      <c r="AH13" s="21"/>
      <c r="AI13" s="21"/>
      <c r="AV13" s="24"/>
    </row>
    <row r="14" spans="1:73">
      <c r="W14" s="21"/>
      <c r="Y14" s="21"/>
      <c r="AF14" s="21"/>
      <c r="AG14" s="21"/>
      <c r="AH14" s="21"/>
      <c r="AI14" s="21"/>
      <c r="AV14" s="24"/>
    </row>
    <row r="15" spans="1:73">
      <c r="W15" s="21"/>
      <c r="Y15" s="21"/>
      <c r="AF15" s="21"/>
      <c r="AG15" s="21"/>
      <c r="AH15" s="21"/>
      <c r="AI15" s="21"/>
      <c r="AV15" s="24"/>
    </row>
    <row r="16" spans="1:73">
      <c r="W16" s="21"/>
      <c r="Y16" s="21"/>
      <c r="AF16" s="21"/>
      <c r="AG16" s="21"/>
      <c r="AH16" s="21"/>
      <c r="AI16" s="21"/>
      <c r="AV16" s="24"/>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sheetData>
  <sheetProtection formatCells="0" formatColumns="0" formatRows="0"/>
  <autoFilter ref="A1:BK12"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autoFilter>
  <mergeCells count="144">
    <mergeCell ref="AY1:BU1"/>
    <mergeCell ref="BE2:BU2"/>
    <mergeCell ref="AB11:AB12"/>
    <mergeCell ref="AW11:AW12"/>
    <mergeCell ref="AX11:AX12"/>
    <mergeCell ref="AX9:AX10"/>
    <mergeCell ref="AB9:AB10"/>
    <mergeCell ref="AW9:AW10"/>
    <mergeCell ref="AW7:AW8"/>
    <mergeCell ref="AX7:AX8"/>
    <mergeCell ref="AZ5:AZ6"/>
    <mergeCell ref="AU2:AW3"/>
    <mergeCell ref="AX2:AX3"/>
    <mergeCell ref="BC5:BC6"/>
    <mergeCell ref="BD5:BD6"/>
    <mergeCell ref="AJ2:AT2"/>
    <mergeCell ref="BD2:BD3"/>
    <mergeCell ref="U1:AB2"/>
    <mergeCell ref="AV1:AX1"/>
    <mergeCell ref="AA9:AA10"/>
    <mergeCell ref="AA11:AA12"/>
    <mergeCell ref="U9:U10"/>
    <mergeCell ref="U11:U12"/>
    <mergeCell ref="X11:X12"/>
    <mergeCell ref="Z11:Z12"/>
    <mergeCell ref="A11:A12"/>
    <mergeCell ref="B11:B12"/>
    <mergeCell ref="C11:C12"/>
    <mergeCell ref="D11:D12"/>
    <mergeCell ref="E11:E12"/>
    <mergeCell ref="F11:F12"/>
    <mergeCell ref="G11:G12"/>
    <mergeCell ref="H11:H12"/>
    <mergeCell ref="I11:I12"/>
    <mergeCell ref="J11:J12"/>
    <mergeCell ref="K11:K12"/>
    <mergeCell ref="L11:L12"/>
    <mergeCell ref="M11:M12"/>
    <mergeCell ref="O11:O12"/>
    <mergeCell ref="Q11:Q12"/>
    <mergeCell ref="N11:N12"/>
    <mergeCell ref="P11:P12"/>
    <mergeCell ref="R11:R12"/>
    <mergeCell ref="S11:S12"/>
    <mergeCell ref="T11:T12"/>
    <mergeCell ref="V11:V12"/>
    <mergeCell ref="X9:X10"/>
    <mergeCell ref="Z9:Z10"/>
    <mergeCell ref="M9:M10"/>
    <mergeCell ref="O9:O10"/>
    <mergeCell ref="Q9:Q10"/>
    <mergeCell ref="S9:S10"/>
    <mergeCell ref="T9:T10"/>
    <mergeCell ref="K9:K10"/>
    <mergeCell ref="L9:L10"/>
    <mergeCell ref="N9:N10"/>
    <mergeCell ref="P9:P10"/>
    <mergeCell ref="R9:R10"/>
    <mergeCell ref="V9:V10"/>
    <mergeCell ref="F9:F10"/>
    <mergeCell ref="G9:G10"/>
    <mergeCell ref="H9:H10"/>
    <mergeCell ref="I9:I10"/>
    <mergeCell ref="J9:J10"/>
    <mergeCell ref="A9:A10"/>
    <mergeCell ref="B9:B10"/>
    <mergeCell ref="C9:C10"/>
    <mergeCell ref="D9:D10"/>
    <mergeCell ref="E9:E10"/>
    <mergeCell ref="A7:A8"/>
    <mergeCell ref="B7:B8"/>
    <mergeCell ref="C7:C8"/>
    <mergeCell ref="F4:F6"/>
    <mergeCell ref="N7:N8"/>
    <mergeCell ref="O7:O8"/>
    <mergeCell ref="P7:P8"/>
    <mergeCell ref="Q7:Q8"/>
    <mergeCell ref="R7:R8"/>
    <mergeCell ref="I7:I8"/>
    <mergeCell ref="J7:J8"/>
    <mergeCell ref="K7:K8"/>
    <mergeCell ref="L7:L8"/>
    <mergeCell ref="M7:M8"/>
    <mergeCell ref="Q4:Q6"/>
    <mergeCell ref="D7:D8"/>
    <mergeCell ref="E7:E8"/>
    <mergeCell ref="F7:F8"/>
    <mergeCell ref="G7:G8"/>
    <mergeCell ref="H7:H8"/>
    <mergeCell ref="C4:C6"/>
    <mergeCell ref="B4:B6"/>
    <mergeCell ref="E4:E6"/>
    <mergeCell ref="D4:D6"/>
    <mergeCell ref="Z7:Z8"/>
    <mergeCell ref="AA7:AA8"/>
    <mergeCell ref="AB7:AB8"/>
    <mergeCell ref="AW4:AW6"/>
    <mergeCell ref="S7:S8"/>
    <mergeCell ref="T7:T8"/>
    <mergeCell ref="U7:U8"/>
    <mergeCell ref="V7:V8"/>
    <mergeCell ref="W7:W8"/>
    <mergeCell ref="W4:W6"/>
    <mergeCell ref="Y4:Y6"/>
    <mergeCell ref="S4:S6"/>
    <mergeCell ref="AB4:AB6"/>
    <mergeCell ref="X7:X8"/>
    <mergeCell ref="Y7:Y8"/>
    <mergeCell ref="N4:N6"/>
    <mergeCell ref="AY2:AZ3"/>
    <mergeCell ref="BC2:BC3"/>
    <mergeCell ref="BA2:BA3"/>
    <mergeCell ref="BB2:BB3"/>
    <mergeCell ref="AX4:AX6"/>
    <mergeCell ref="AO3:AP3"/>
    <mergeCell ref="AR3:AS3"/>
    <mergeCell ref="T4:T6"/>
    <mergeCell ref="AA4:AA6"/>
    <mergeCell ref="BA5:BA6"/>
    <mergeCell ref="BB5:BB6"/>
    <mergeCell ref="G3:H3"/>
    <mergeCell ref="AK3:AL3"/>
    <mergeCell ref="AM3:AN3"/>
    <mergeCell ref="L4:L6"/>
    <mergeCell ref="K4:K6"/>
    <mergeCell ref="J4:J6"/>
    <mergeCell ref="I4:I6"/>
    <mergeCell ref="H4:H6"/>
    <mergeCell ref="G4:G6"/>
    <mergeCell ref="AC2:AC3"/>
    <mergeCell ref="AD2:AD3"/>
    <mergeCell ref="AE2:AH2"/>
    <mergeCell ref="AI2:AI3"/>
    <mergeCell ref="Z4:Z6"/>
    <mergeCell ref="X4:X6"/>
    <mergeCell ref="V4:V6"/>
    <mergeCell ref="U4:U6"/>
    <mergeCell ref="P4:P6"/>
    <mergeCell ref="R4:R6"/>
    <mergeCell ref="A1:T2"/>
    <mergeCell ref="AC1:AT1"/>
    <mergeCell ref="A4:A6"/>
    <mergeCell ref="O4:O6"/>
    <mergeCell ref="M4:M6"/>
  </mergeCells>
  <conditionalFormatting sqref="AR4">
    <cfRule type="containsText" dxfId="684" priority="631" operator="containsText" text="BAJA">
      <formula>NOT(ISERROR(SEARCH("BAJA",AR4)))</formula>
    </cfRule>
    <cfRule type="containsText" dxfId="683" priority="632" operator="containsText" text="MEDIA">
      <formula>NOT(ISERROR(SEARCH("MEDIA",AR4)))</formula>
    </cfRule>
    <cfRule type="containsText" dxfId="682" priority="633" operator="containsText" text="ALTA">
      <formula>NOT(ISERROR(SEARCH("ALTA",AR4)))</formula>
    </cfRule>
  </conditionalFormatting>
  <conditionalFormatting sqref="AJ4:AK6">
    <cfRule type="containsText" dxfId="681" priority="628" operator="containsText" text="BAJA">
      <formula>NOT(ISERROR(SEARCH("BAJA",AJ4)))</formula>
    </cfRule>
    <cfRule type="containsText" dxfId="680" priority="629" operator="containsText" text="MEDIA">
      <formula>NOT(ISERROR(SEARCH("MEDIA",AJ4)))</formula>
    </cfRule>
    <cfRule type="containsText" dxfId="679" priority="630" operator="containsText" text="ALTA">
      <formula>NOT(ISERROR(SEARCH("ALTA",AJ4)))</formula>
    </cfRule>
  </conditionalFormatting>
  <conditionalFormatting sqref="AU4">
    <cfRule type="containsText" dxfId="678" priority="544" operator="containsText" text="BAJA">
      <formula>NOT(ISERROR(SEARCH("BAJA",AU4)))</formula>
    </cfRule>
    <cfRule type="containsText" dxfId="677" priority="545" operator="containsText" text="MEDIA">
      <formula>NOT(ISERROR(SEARCH("MEDIA",AU4)))</formula>
    </cfRule>
    <cfRule type="containsText" dxfId="676" priority="546" operator="containsText" text="ALTA">
      <formula>NOT(ISERROR(SEARCH("ALTA",AU4)))</formula>
    </cfRule>
  </conditionalFormatting>
  <conditionalFormatting sqref="AU5:AU6">
    <cfRule type="containsText" dxfId="675" priority="541" operator="containsText" text="BAJA">
      <formula>NOT(ISERROR(SEARCH("BAJA",AU5)))</formula>
    </cfRule>
    <cfRule type="containsText" dxfId="674" priority="542" operator="containsText" text="MEDIA">
      <formula>NOT(ISERROR(SEARCH("MEDIA",AU5)))</formula>
    </cfRule>
    <cfRule type="containsText" dxfId="673" priority="543" operator="containsText" text="ALTA">
      <formula>NOT(ISERROR(SEARCH("ALTA",AU5)))</formula>
    </cfRule>
  </conditionalFormatting>
  <conditionalFormatting sqref="AV4">
    <cfRule type="cellIs" dxfId="672" priority="516" operator="greaterThan">
      <formula>75%</formula>
    </cfRule>
    <cfRule type="cellIs" dxfId="671" priority="517" operator="between">
      <formula>51%</formula>
      <formula>75%</formula>
    </cfRule>
    <cfRule type="cellIs" dxfId="670" priority="518" operator="between">
      <formula>26%</formula>
      <formula>50%</formula>
    </cfRule>
    <cfRule type="cellIs" dxfId="669" priority="519" operator="between">
      <formula>0%</formula>
      <formula>25%</formula>
    </cfRule>
    <cfRule type="containsText" dxfId="668" priority="520" operator="containsText" text="BAJA">
      <formula>NOT(ISERROR(SEARCH("BAJA",AV4)))</formula>
    </cfRule>
    <cfRule type="containsText" dxfId="667" priority="521" operator="containsText" text="MEDIA">
      <formula>NOT(ISERROR(SEARCH("MEDIA",AV4)))</formula>
    </cfRule>
    <cfRule type="containsText" dxfId="666" priority="522" operator="containsText" text="ALTA">
      <formula>NOT(ISERROR(SEARCH("ALTA",AV4)))</formula>
    </cfRule>
  </conditionalFormatting>
  <conditionalFormatting sqref="AV5:AV6">
    <cfRule type="cellIs" dxfId="665" priority="509" operator="greaterThan">
      <formula>75%</formula>
    </cfRule>
    <cfRule type="cellIs" dxfId="664" priority="510" operator="between">
      <formula>51%</formula>
      <formula>75%</formula>
    </cfRule>
    <cfRule type="cellIs" dxfId="663" priority="511" operator="between">
      <formula>26%</formula>
      <formula>50%</formula>
    </cfRule>
    <cfRule type="cellIs" dxfId="662" priority="512" operator="between">
      <formula>0%</formula>
      <formula>25%</formula>
    </cfRule>
    <cfRule type="containsText" dxfId="661" priority="513" operator="containsText" text="BAJA">
      <formula>NOT(ISERROR(SEARCH("BAJA",AV5)))</formula>
    </cfRule>
    <cfRule type="containsText" dxfId="660" priority="514" operator="containsText" text="MEDIA">
      <formula>NOT(ISERROR(SEARCH("MEDIA",AV5)))</formula>
    </cfRule>
    <cfRule type="containsText" dxfId="659" priority="515" operator="containsText" text="ALTA">
      <formula>NOT(ISERROR(SEARCH("ALTA",AV5)))</formula>
    </cfRule>
  </conditionalFormatting>
  <conditionalFormatting sqref="AC4">
    <cfRule type="containsText" dxfId="658" priority="470" operator="containsText" text="BAJA">
      <formula>NOT(ISERROR(SEARCH("BAJA",AC4)))</formula>
    </cfRule>
    <cfRule type="containsText" dxfId="657" priority="471" operator="containsText" text="MEDIA">
      <formula>NOT(ISERROR(SEARCH("MEDIA",AC4)))</formula>
    </cfRule>
    <cfRule type="containsText" dxfId="656" priority="472" operator="containsText" text="ALTA">
      <formula>NOT(ISERROR(SEARCH("ALTA",AC4)))</formula>
    </cfRule>
  </conditionalFormatting>
  <conditionalFormatting sqref="AS4">
    <cfRule type="containsText" dxfId="655" priority="467" operator="containsText" text="BAJA">
      <formula>NOT(ISERROR(SEARCH("BAJA",AS4)))</formula>
    </cfRule>
    <cfRule type="containsText" dxfId="654" priority="468" operator="containsText" text="MEDIA">
      <formula>NOT(ISERROR(SEARCH("MEDIA",AS4)))</formula>
    </cfRule>
    <cfRule type="containsText" dxfId="653" priority="469" operator="containsText" text="ALTA">
      <formula>NOT(ISERROR(SEARCH("ALTA",AS4)))</formula>
    </cfRule>
  </conditionalFormatting>
  <conditionalFormatting sqref="AS5">
    <cfRule type="containsText" dxfId="652" priority="464" operator="containsText" text="BAJA">
      <formula>NOT(ISERROR(SEARCH("BAJA",AS5)))</formula>
    </cfRule>
    <cfRule type="containsText" dxfId="651" priority="465" operator="containsText" text="MEDIA">
      <formula>NOT(ISERROR(SEARCH("MEDIA",AS5)))</formula>
    </cfRule>
    <cfRule type="containsText" dxfId="650" priority="466" operator="containsText" text="ALTA">
      <formula>NOT(ISERROR(SEARCH("ALTA",AS5)))</formula>
    </cfRule>
  </conditionalFormatting>
  <conditionalFormatting sqref="AR7">
    <cfRule type="containsText" dxfId="649" priority="443" operator="containsText" text="BAJA">
      <formula>NOT(ISERROR(SEARCH("BAJA",AR7)))</formula>
    </cfRule>
    <cfRule type="containsText" dxfId="648" priority="444" operator="containsText" text="MEDIA">
      <formula>NOT(ISERROR(SEARCH("MEDIA",AR7)))</formula>
    </cfRule>
    <cfRule type="containsText" dxfId="647" priority="445" operator="containsText" text="ALTA">
      <formula>NOT(ISERROR(SEARCH("ALTA",AR7)))</formula>
    </cfRule>
  </conditionalFormatting>
  <conditionalFormatting sqref="AJ7:AK8">
    <cfRule type="containsText" dxfId="646" priority="440" operator="containsText" text="BAJA">
      <formula>NOT(ISERROR(SEARCH("BAJA",AJ7)))</formula>
    </cfRule>
    <cfRule type="containsText" dxfId="645" priority="441" operator="containsText" text="MEDIA">
      <formula>NOT(ISERROR(SEARCH("MEDIA",AJ7)))</formula>
    </cfRule>
    <cfRule type="containsText" dxfId="644" priority="442" operator="containsText" text="ALTA">
      <formula>NOT(ISERROR(SEARCH("ALTA",AJ7)))</formula>
    </cfRule>
  </conditionalFormatting>
  <conditionalFormatting sqref="AU7">
    <cfRule type="containsText" dxfId="643" priority="356" operator="containsText" text="BAJA">
      <formula>NOT(ISERROR(SEARCH("BAJA",AU7)))</formula>
    </cfRule>
    <cfRule type="containsText" dxfId="642" priority="357" operator="containsText" text="MEDIA">
      <formula>NOT(ISERROR(SEARCH("MEDIA",AU7)))</formula>
    </cfRule>
    <cfRule type="containsText" dxfId="641" priority="358" operator="containsText" text="ALTA">
      <formula>NOT(ISERROR(SEARCH("ALTA",AU7)))</formula>
    </cfRule>
  </conditionalFormatting>
  <conditionalFormatting sqref="AU8">
    <cfRule type="containsText" dxfId="640" priority="353" operator="containsText" text="BAJA">
      <formula>NOT(ISERROR(SEARCH("BAJA",AU8)))</formula>
    </cfRule>
    <cfRule type="containsText" dxfId="639" priority="354" operator="containsText" text="MEDIA">
      <formula>NOT(ISERROR(SEARCH("MEDIA",AU8)))</formula>
    </cfRule>
    <cfRule type="containsText" dxfId="638" priority="355" operator="containsText" text="ALTA">
      <formula>NOT(ISERROR(SEARCH("ALTA",AU8)))</formula>
    </cfRule>
  </conditionalFormatting>
  <conditionalFormatting sqref="AV7">
    <cfRule type="cellIs" dxfId="637" priority="328" operator="greaterThan">
      <formula>75%</formula>
    </cfRule>
    <cfRule type="cellIs" dxfId="636" priority="329" operator="between">
      <formula>51%</formula>
      <formula>75%</formula>
    </cfRule>
    <cfRule type="cellIs" dxfId="635" priority="330" operator="between">
      <formula>26%</formula>
      <formula>50%</formula>
    </cfRule>
    <cfRule type="cellIs" dxfId="634" priority="331" operator="between">
      <formula>0%</formula>
      <formula>25%</formula>
    </cfRule>
    <cfRule type="containsText" dxfId="633" priority="332" operator="containsText" text="BAJA">
      <formula>NOT(ISERROR(SEARCH("BAJA",AV7)))</formula>
    </cfRule>
    <cfRule type="containsText" dxfId="632" priority="333" operator="containsText" text="MEDIA">
      <formula>NOT(ISERROR(SEARCH("MEDIA",AV7)))</formula>
    </cfRule>
    <cfRule type="containsText" dxfId="631" priority="334" operator="containsText" text="ALTA">
      <formula>NOT(ISERROR(SEARCH("ALTA",AV7)))</formula>
    </cfRule>
  </conditionalFormatting>
  <conditionalFormatting sqref="AV8">
    <cfRule type="cellIs" dxfId="630" priority="321" operator="greaterThan">
      <formula>75%</formula>
    </cfRule>
    <cfRule type="cellIs" dxfId="629" priority="322" operator="between">
      <formula>51%</formula>
      <formula>75%</formula>
    </cfRule>
    <cfRule type="cellIs" dxfId="628" priority="323" operator="between">
      <formula>26%</formula>
      <formula>50%</formula>
    </cfRule>
    <cfRule type="cellIs" dxfId="627" priority="324" operator="between">
      <formula>0%</formula>
      <formula>25%</formula>
    </cfRule>
    <cfRule type="containsText" dxfId="626" priority="325" operator="containsText" text="BAJA">
      <formula>NOT(ISERROR(SEARCH("BAJA",AV8)))</formula>
    </cfRule>
    <cfRule type="containsText" dxfId="625" priority="326" operator="containsText" text="MEDIA">
      <formula>NOT(ISERROR(SEARCH("MEDIA",AV8)))</formula>
    </cfRule>
    <cfRule type="containsText" dxfId="624" priority="327" operator="containsText" text="ALTA">
      <formula>NOT(ISERROR(SEARCH("ALTA",AV8)))</formula>
    </cfRule>
  </conditionalFormatting>
  <conditionalFormatting sqref="AC7">
    <cfRule type="containsText" dxfId="623" priority="282" operator="containsText" text="BAJA">
      <formula>NOT(ISERROR(SEARCH("BAJA",AC7)))</formula>
    </cfRule>
    <cfRule type="containsText" dxfId="622" priority="283" operator="containsText" text="MEDIA">
      <formula>NOT(ISERROR(SEARCH("MEDIA",AC7)))</formula>
    </cfRule>
    <cfRule type="containsText" dxfId="621" priority="284" operator="containsText" text="ALTA">
      <formula>NOT(ISERROR(SEARCH("ALTA",AC7)))</formula>
    </cfRule>
  </conditionalFormatting>
  <conditionalFormatting sqref="AC10">
    <cfRule type="containsText" dxfId="620" priority="237" operator="containsText" text="BAJA">
      <formula>NOT(ISERROR(SEARCH("BAJA",AC10)))</formula>
    </cfRule>
    <cfRule type="containsText" dxfId="619" priority="238" operator="containsText" text="MEDIA">
      <formula>NOT(ISERROR(SEARCH("MEDIA",AC10)))</formula>
    </cfRule>
    <cfRule type="containsText" dxfId="618" priority="239" operator="containsText" text="ALTA">
      <formula>NOT(ISERROR(SEARCH("ALTA",AC10)))</formula>
    </cfRule>
  </conditionalFormatting>
  <conditionalFormatting sqref="AK9">
    <cfRule type="containsText" dxfId="617" priority="86" operator="containsText" text="BAJA">
      <formula>NOT(ISERROR(SEARCH("BAJA",AK9)))</formula>
    </cfRule>
    <cfRule type="containsText" dxfId="616" priority="87" operator="containsText" text="MEDIA">
      <formula>NOT(ISERROR(SEARCH("MEDIA",AK9)))</formula>
    </cfRule>
    <cfRule type="containsText" dxfId="615" priority="88" operator="containsText" text="ALTA">
      <formula>NOT(ISERROR(SEARCH("ALTA",AK9)))</formula>
    </cfRule>
  </conditionalFormatting>
  <conditionalFormatting sqref="AK10:AK12">
    <cfRule type="containsText" dxfId="614" priority="83" operator="containsText" text="BAJA">
      <formula>NOT(ISERROR(SEARCH("BAJA",AK10)))</formula>
    </cfRule>
    <cfRule type="containsText" dxfId="613" priority="84" operator="containsText" text="MEDIA">
      <formula>NOT(ISERROR(SEARCH("MEDIA",AK10)))</formula>
    </cfRule>
    <cfRule type="containsText" dxfId="612" priority="85" operator="containsText" text="ALTA">
      <formula>NOT(ISERROR(SEARCH("ALTA",AK10)))</formula>
    </cfRule>
  </conditionalFormatting>
  <conditionalFormatting sqref="AV9:AV12">
    <cfRule type="cellIs" dxfId="611" priority="58" operator="greaterThan">
      <formula>75%</formula>
    </cfRule>
    <cfRule type="cellIs" dxfId="610" priority="59" operator="between">
      <formula>51%</formula>
      <formula>75%</formula>
    </cfRule>
    <cfRule type="cellIs" dxfId="609" priority="60" operator="between">
      <formula>26%</formula>
      <formula>50%</formula>
    </cfRule>
    <cfRule type="cellIs" dxfId="608" priority="61" operator="between">
      <formula>0%</formula>
      <formula>25%</formula>
    </cfRule>
    <cfRule type="containsText" dxfId="607" priority="62" operator="containsText" text="BAJA">
      <formula>NOT(ISERROR(SEARCH("BAJA",AV9)))</formula>
    </cfRule>
    <cfRule type="containsText" dxfId="606" priority="63" operator="containsText" text="MEDIA">
      <formula>NOT(ISERROR(SEARCH("MEDIA",AV9)))</formula>
    </cfRule>
    <cfRule type="containsText" dxfId="605" priority="64" operator="containsText" text="ALTA">
      <formula>NOT(ISERROR(SEARCH("ALTA",AV9)))</formula>
    </cfRule>
  </conditionalFormatting>
  <conditionalFormatting sqref="AC11">
    <cfRule type="containsText" dxfId="604" priority="1" operator="containsText" text="BAJA">
      <formula>NOT(ISERROR(SEARCH("BAJA",AC11)))</formula>
    </cfRule>
    <cfRule type="containsText" dxfId="603" priority="2" operator="containsText" text="MEDIA">
      <formula>NOT(ISERROR(SEARCH("MEDIA",AC11)))</formula>
    </cfRule>
    <cfRule type="containsText" dxfId="602" priority="3" operator="containsText" text="ALTA">
      <formula>NOT(ISERROR(SEARCH("ALTA",AC11)))</formula>
    </cfRule>
  </conditionalFormatting>
  <dataValidations count="5">
    <dataValidation type="list" allowBlank="1" showInputMessage="1" showErrorMessage="1" sqref="A4 A7 AK4:AK12" xr:uid="{00000000-0002-0000-1000-000000000000}">
      <formula1>"SI,NO"</formula1>
    </dataValidation>
    <dataValidation type="list" allowBlank="1" showInputMessage="1" showErrorMessage="1" sqref="AG4:AG10" xr:uid="{00000000-0002-0000-1000-000001000000}">
      <formula1>"Manual,Automático"</formula1>
    </dataValidation>
    <dataValidation type="list" allowBlank="1" showInputMessage="1" showErrorMessage="1" sqref="AR4:AR12" xr:uid="{00000000-0002-0000-1000-000002000000}">
      <formula1>"Asignado,No Asignado"</formula1>
    </dataValidation>
    <dataValidation type="list" allowBlank="1" showInputMessage="1" showErrorMessage="1" sqref="AT4:AT8" xr:uid="{00000000-0002-0000-1000-000003000000}">
      <formula1>"Adecuado,Inadecuado"</formula1>
    </dataValidation>
    <dataValidation type="list" allowBlank="1" showInputMessage="1" showErrorMessage="1" sqref="AJ4:AJ8" xr:uid="{00000000-0002-0000-1000-000004000000}">
      <formula1>"Confiable,No confiable"</formula1>
    </dataValidation>
  </dataValidations>
  <hyperlinks>
    <hyperlink ref="BI4" r:id="rId1" xr:uid="{00000000-0004-0000-1000-000000000000}"/>
    <hyperlink ref="BI5" r:id="rId2" xr:uid="{00000000-0004-0000-1000-000001000000}"/>
    <hyperlink ref="BI7" r:id="rId3" xr:uid="{00000000-0004-0000-1000-000002000000}"/>
    <hyperlink ref="BI9" r:id="rId4" display="https://loteriadbogota-my.sharepoint.com/:b:/g/personal/claudia_vega_loteriadebogota_com/EfgORh8iUy9DmJraA_iv3KsBaqKWy6tp9mWZFM3aBZjvmQ?e=ipS8Q7.https://loteriadbogota.sharepoint.com/:w:/s/CARPETASCOMPARTIDAS/EV6JNiOnACBHkvY2VWbB0nMBy36wanBg_JQYbnVqV3jVcw?e=0OhSWO" xr:uid="{00000000-0004-0000-1000-000003000000}"/>
    <hyperlink ref="BI11" r:id="rId5" xr:uid="{00000000-0004-0000-1000-000004000000}"/>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5000000}">
          <x14:formula1>
            <xm:f>Listas!$C$2:$C$8</xm:f>
          </x14:formula1>
          <xm:sqref>E11:E12</xm:sqref>
        </x14:dataValidation>
        <x14:dataValidation type="list" allowBlank="1" showInputMessage="1" showErrorMessage="1" xr:uid="{00000000-0002-0000-1000-000006000000}">
          <x14:formula1>
            <xm:f>Listas!$B$2:$B$7</xm:f>
          </x14:formula1>
          <xm:sqref>D11:D12</xm:sqref>
        </x14:dataValidation>
        <x14:dataValidation type="list" allowBlank="1" showInputMessage="1" showErrorMessage="1" xr:uid="{00000000-0002-0000-1000-000007000000}">
          <x14:formula1>
            <xm:f>Listas!$P$2:$P$7</xm:f>
          </x14:formula1>
          <xm:sqref>Q4:Q12</xm:sqref>
        </x14:dataValidation>
        <x14:dataValidation type="list" allowBlank="1" showInputMessage="1" showErrorMessage="1" xr:uid="{00000000-0002-0000-1000-000008000000}">
          <x14:formula1>
            <xm:f>Listas!$O$2:$O$7</xm:f>
          </x14:formula1>
          <xm:sqref>O4:O12</xm:sqref>
        </x14:dataValidation>
        <x14:dataValidation type="list" allowBlank="1" showInputMessage="1" showErrorMessage="1" xr:uid="{00000000-0002-0000-1000-000009000000}">
          <x14:formula1>
            <xm:f>Listas!$N$2:$N$7</xm:f>
          </x14:formula1>
          <xm:sqref>M7:M12</xm:sqref>
        </x14:dataValidation>
        <x14:dataValidation type="list" allowBlank="1" showInputMessage="1" showErrorMessage="1" xr:uid="{00000000-0002-0000-1000-00000A000000}">
          <x14:formula1>
            <xm:f>Listas!$Q$2:$Q$8</xm:f>
          </x14:formula1>
          <xm:sqref>J4:J12</xm:sqref>
        </x14:dataValidation>
        <x14:dataValidation type="list" allowBlank="1" showInputMessage="1" showErrorMessage="1" xr:uid="{00000000-0002-0000-1000-00000B000000}">
          <x14:formula1>
            <xm:f>Listas!$L$2:$L$6</xm:f>
          </x14:formula1>
          <xm:sqref>T11:T12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9E62-417B-47F5-97BC-23A5F63F7F09}">
  <dimension ref="A1:BQ277"/>
  <sheetViews>
    <sheetView zoomScale="85" zoomScaleNormal="85" workbookViewId="0">
      <selection activeCell="A11" sqref="A11"/>
    </sheetView>
  </sheetViews>
  <sheetFormatPr defaultColWidth="11.42578125" defaultRowHeight="35.1" customHeight="1"/>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43" style="2" customWidth="1"/>
    <col min="9" max="12" width="32.42578125" style="2" customWidth="1"/>
    <col min="13" max="13" width="19.140625" style="2" customWidth="1"/>
    <col min="14" max="14" width="3.42578125" style="2" hidden="1" customWidth="1"/>
    <col min="15" max="15" width="17.28515625" style="2" customWidth="1"/>
    <col min="16" max="16" width="3.42578125" style="2" hidden="1" customWidth="1"/>
    <col min="17" max="17" width="19.7109375" style="2" customWidth="1"/>
    <col min="18" max="18" width="3" style="2" hidden="1" customWidth="1"/>
    <col min="19" max="20" width="21.85546875" style="2" customWidth="1"/>
    <col min="21" max="21" width="10.4257812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51.28515625" style="2" customWidth="1"/>
    <col min="29" max="29" width="51.5703125" style="2" customWidth="1"/>
    <col min="30" max="30" width="86.285156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2.140625" style="2" customWidth="1"/>
    <col min="43" max="43" width="19.42578125" style="2" customWidth="1"/>
    <col min="44" max="44" width="9.140625" style="2" customWidth="1"/>
    <col min="45" max="45" width="33.7109375" style="2" customWidth="1"/>
    <col min="46" max="46" width="13.7109375" style="2" customWidth="1"/>
    <col min="47" max="47" width="13.7109375" style="2" hidden="1" customWidth="1"/>
    <col min="48" max="48" width="13.7109375" style="25"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customWidth="1"/>
    <col min="58" max="58" width="41.5703125" style="84" customWidth="1"/>
    <col min="59" max="59" width="14.85546875" style="1" customWidth="1"/>
    <col min="60" max="60" width="46.7109375" style="1" customWidth="1"/>
    <col min="61" max="61" width="31" style="1" customWidth="1"/>
    <col min="62" max="62" width="14.85546875" style="1" customWidth="1"/>
    <col min="63" max="63" width="63.85546875" style="1" customWidth="1"/>
    <col min="64" max="249" width="11.42578125" style="1"/>
    <col min="250" max="250" width="21.85546875" style="1" customWidth="1"/>
    <col min="251" max="251" width="13.85546875" style="1" customWidth="1"/>
    <col min="252" max="252" width="38.7109375" style="1" customWidth="1"/>
    <col min="253" max="253" width="3" style="1" bestFit="1" customWidth="1"/>
    <col min="254" max="254" width="32.28515625" style="1" customWidth="1"/>
    <col min="255" max="255" width="46.28515625" style="1" customWidth="1"/>
    <col min="256" max="256" width="19" style="1" customWidth="1"/>
    <col min="257" max="257" width="0" style="1" hidden="1" customWidth="1"/>
    <col min="258" max="258" width="17.7109375" style="1" customWidth="1"/>
    <col min="259" max="259" width="0" style="1" hidden="1" customWidth="1"/>
    <col min="260" max="260" width="22.28515625" style="1" customWidth="1"/>
    <col min="261" max="261" width="5.28515625" style="1" customWidth="1"/>
    <col min="262" max="262" width="36.28515625" style="1" customWidth="1"/>
    <col min="263" max="263" width="5.7109375" style="1" customWidth="1"/>
    <col min="264" max="264" width="0" style="1" hidden="1" customWidth="1"/>
    <col min="265" max="265" width="20.7109375" style="1" customWidth="1"/>
    <col min="266" max="266" width="4.85546875" style="1" customWidth="1"/>
    <col min="267" max="267" width="0" style="1" hidden="1" customWidth="1"/>
    <col min="268" max="268" width="24.7109375" style="1" customWidth="1"/>
    <col min="269" max="269" width="12.28515625" style="1" customWidth="1"/>
    <col min="270" max="270" width="0" style="1" hidden="1" customWidth="1"/>
    <col min="271" max="271" width="3.42578125" style="1" customWidth="1"/>
    <col min="272" max="272" width="0" style="1" hidden="1" customWidth="1"/>
    <col min="273" max="273" width="17.7109375" style="1" customWidth="1"/>
    <col min="274" max="274" width="3.42578125" style="1" customWidth="1"/>
    <col min="275" max="275" width="0" style="1" hidden="1" customWidth="1"/>
    <col min="276" max="276" width="23.7109375" style="1" customWidth="1"/>
    <col min="277" max="277" width="10" style="1" customWidth="1"/>
    <col min="278" max="278" width="0" style="1" hidden="1" customWidth="1"/>
    <col min="279" max="280" width="14.7109375" style="1" customWidth="1"/>
    <col min="281" max="281" width="12.85546875" style="1" customWidth="1"/>
    <col min="282" max="282" width="3.28515625" style="1" customWidth="1"/>
    <col min="283" max="283" width="30.28515625" style="1" customWidth="1"/>
    <col min="284" max="284" width="5" style="1" customWidth="1"/>
    <col min="285" max="285" width="0" style="1" hidden="1" customWidth="1"/>
    <col min="286" max="286" width="14.28515625" style="1" customWidth="1"/>
    <col min="287" max="287" width="5.7109375" style="1" customWidth="1"/>
    <col min="288" max="288" width="0" style="1" hidden="1" customWidth="1"/>
    <col min="289" max="289" width="17.28515625" style="1" customWidth="1"/>
    <col min="290" max="290" width="12.7109375" style="1" customWidth="1"/>
    <col min="291" max="291" width="0" style="1" hidden="1" customWidth="1"/>
    <col min="292" max="292" width="5.28515625" style="1" customWidth="1"/>
    <col min="293" max="293" width="0" style="1" hidden="1" customWidth="1"/>
    <col min="294" max="294" width="17" style="1" customWidth="1"/>
    <col min="295" max="295" width="6.28515625" style="1" customWidth="1"/>
    <col min="296" max="296" width="0" style="1" hidden="1" customWidth="1"/>
    <col min="297" max="297" width="14.28515625" style="1" customWidth="1"/>
    <col min="298" max="298" width="7.5703125" style="1" customWidth="1"/>
    <col min="299" max="299" width="0" style="1" hidden="1" customWidth="1"/>
    <col min="300" max="301" width="14.28515625" style="1" customWidth="1"/>
    <col min="302" max="302" width="20.85546875" style="1" customWidth="1"/>
    <col min="303" max="303" width="14.42578125" style="1" customWidth="1"/>
    <col min="304" max="304" width="15" style="1" customWidth="1"/>
    <col min="305" max="305" width="2.7109375" style="1" customWidth="1"/>
    <col min="306" max="306" width="11.7109375" style="1" customWidth="1"/>
    <col min="307" max="307" width="11.5703125" style="1" customWidth="1"/>
    <col min="308" max="308" width="2.28515625" style="1" customWidth="1"/>
    <col min="309" max="309" width="41" style="1" customWidth="1"/>
    <col min="310" max="310" width="14.28515625" style="1" customWidth="1"/>
    <col min="311" max="312" width="11.5703125" style="1" customWidth="1"/>
    <col min="313" max="313" width="21.85546875" style="1" customWidth="1"/>
    <col min="314" max="505" width="11.42578125" style="1"/>
    <col min="506" max="506" width="21.85546875" style="1" customWidth="1"/>
    <col min="507" max="507" width="13.85546875" style="1" customWidth="1"/>
    <col min="508" max="508" width="38.7109375" style="1" customWidth="1"/>
    <col min="509" max="509" width="3" style="1" bestFit="1" customWidth="1"/>
    <col min="510" max="510" width="32.28515625" style="1" customWidth="1"/>
    <col min="511" max="511" width="46.28515625" style="1" customWidth="1"/>
    <col min="512" max="512" width="19" style="1" customWidth="1"/>
    <col min="513" max="513" width="0" style="1" hidden="1" customWidth="1"/>
    <col min="514" max="514" width="17.7109375" style="1" customWidth="1"/>
    <col min="515" max="515" width="0" style="1" hidden="1" customWidth="1"/>
    <col min="516" max="516" width="22.28515625" style="1" customWidth="1"/>
    <col min="517" max="517" width="5.28515625" style="1" customWidth="1"/>
    <col min="518" max="518" width="36.28515625" style="1" customWidth="1"/>
    <col min="519" max="519" width="5.7109375" style="1" customWidth="1"/>
    <col min="520" max="520" width="0" style="1" hidden="1" customWidth="1"/>
    <col min="521" max="521" width="20.7109375" style="1" customWidth="1"/>
    <col min="522" max="522" width="4.85546875" style="1" customWidth="1"/>
    <col min="523" max="523" width="0" style="1" hidden="1" customWidth="1"/>
    <col min="524" max="524" width="24.7109375" style="1" customWidth="1"/>
    <col min="525" max="525" width="12.28515625" style="1" customWidth="1"/>
    <col min="526" max="526" width="0" style="1" hidden="1" customWidth="1"/>
    <col min="527" max="527" width="3.42578125" style="1" customWidth="1"/>
    <col min="528" max="528" width="0" style="1" hidden="1" customWidth="1"/>
    <col min="529" max="529" width="17.7109375" style="1" customWidth="1"/>
    <col min="530" max="530" width="3.42578125" style="1" customWidth="1"/>
    <col min="531" max="531" width="0" style="1" hidden="1" customWidth="1"/>
    <col min="532" max="532" width="23.7109375" style="1" customWidth="1"/>
    <col min="533" max="533" width="10" style="1" customWidth="1"/>
    <col min="534" max="534" width="0" style="1" hidden="1" customWidth="1"/>
    <col min="535" max="536" width="14.7109375" style="1" customWidth="1"/>
    <col min="537" max="537" width="12.85546875" style="1" customWidth="1"/>
    <col min="538" max="538" width="3.28515625" style="1" customWidth="1"/>
    <col min="539" max="539" width="30.28515625" style="1" customWidth="1"/>
    <col min="540" max="540" width="5" style="1" customWidth="1"/>
    <col min="541" max="541" width="0" style="1" hidden="1" customWidth="1"/>
    <col min="542" max="542" width="14.28515625" style="1" customWidth="1"/>
    <col min="543" max="543" width="5.7109375" style="1" customWidth="1"/>
    <col min="544" max="544" width="0" style="1" hidden="1" customWidth="1"/>
    <col min="545" max="545" width="17.28515625" style="1" customWidth="1"/>
    <col min="546" max="546" width="12.7109375" style="1" customWidth="1"/>
    <col min="547" max="547" width="0" style="1" hidden="1" customWidth="1"/>
    <col min="548" max="548" width="5.28515625" style="1" customWidth="1"/>
    <col min="549" max="549" width="0" style="1" hidden="1" customWidth="1"/>
    <col min="550" max="550" width="17" style="1" customWidth="1"/>
    <col min="551" max="551" width="6.28515625" style="1" customWidth="1"/>
    <col min="552" max="552" width="0" style="1" hidden="1" customWidth="1"/>
    <col min="553" max="553" width="14.28515625" style="1" customWidth="1"/>
    <col min="554" max="554" width="7.5703125" style="1" customWidth="1"/>
    <col min="555" max="555" width="0" style="1" hidden="1" customWidth="1"/>
    <col min="556" max="557" width="14.28515625" style="1" customWidth="1"/>
    <col min="558" max="558" width="20.85546875" style="1" customWidth="1"/>
    <col min="559" max="559" width="14.42578125" style="1" customWidth="1"/>
    <col min="560" max="560" width="15" style="1" customWidth="1"/>
    <col min="561" max="561" width="2.7109375" style="1" customWidth="1"/>
    <col min="562" max="562" width="11.7109375" style="1" customWidth="1"/>
    <col min="563" max="563" width="11.5703125" style="1" customWidth="1"/>
    <col min="564" max="564" width="2.28515625" style="1" customWidth="1"/>
    <col min="565" max="565" width="41" style="1" customWidth="1"/>
    <col min="566" max="566" width="14.28515625" style="1" customWidth="1"/>
    <col min="567" max="568" width="11.5703125" style="1" customWidth="1"/>
    <col min="569" max="569" width="21.85546875" style="1" customWidth="1"/>
    <col min="570" max="761" width="11.42578125" style="1"/>
    <col min="762" max="762" width="21.85546875" style="1" customWidth="1"/>
    <col min="763" max="763" width="13.85546875" style="1" customWidth="1"/>
    <col min="764" max="764" width="38.7109375" style="1" customWidth="1"/>
    <col min="765" max="765" width="3" style="1" bestFit="1" customWidth="1"/>
    <col min="766" max="766" width="32.28515625" style="1" customWidth="1"/>
    <col min="767" max="767" width="46.28515625" style="1" customWidth="1"/>
    <col min="768" max="768" width="19" style="1" customWidth="1"/>
    <col min="769" max="769" width="0" style="1" hidden="1" customWidth="1"/>
    <col min="770" max="770" width="17.7109375" style="1" customWidth="1"/>
    <col min="771" max="771" width="0" style="1" hidden="1" customWidth="1"/>
    <col min="772" max="772" width="22.28515625" style="1" customWidth="1"/>
    <col min="773" max="773" width="5.28515625" style="1" customWidth="1"/>
    <col min="774" max="774" width="36.28515625" style="1" customWidth="1"/>
    <col min="775" max="775" width="5.7109375" style="1" customWidth="1"/>
    <col min="776" max="776" width="0" style="1" hidden="1" customWidth="1"/>
    <col min="777" max="777" width="20.7109375" style="1" customWidth="1"/>
    <col min="778" max="778" width="4.85546875" style="1" customWidth="1"/>
    <col min="779" max="779" width="0" style="1" hidden="1" customWidth="1"/>
    <col min="780" max="780" width="24.7109375" style="1" customWidth="1"/>
    <col min="781" max="781" width="12.28515625" style="1" customWidth="1"/>
    <col min="782" max="782" width="0" style="1" hidden="1" customWidth="1"/>
    <col min="783" max="783" width="3.42578125" style="1" customWidth="1"/>
    <col min="784" max="784" width="0" style="1" hidden="1" customWidth="1"/>
    <col min="785" max="785" width="17.7109375" style="1" customWidth="1"/>
    <col min="786" max="786" width="3.42578125" style="1" customWidth="1"/>
    <col min="787" max="787" width="0" style="1" hidden="1" customWidth="1"/>
    <col min="788" max="788" width="23.7109375" style="1" customWidth="1"/>
    <col min="789" max="789" width="10" style="1" customWidth="1"/>
    <col min="790" max="790" width="0" style="1" hidden="1" customWidth="1"/>
    <col min="791" max="792" width="14.7109375" style="1" customWidth="1"/>
    <col min="793" max="793" width="12.85546875" style="1" customWidth="1"/>
    <col min="794" max="794" width="3.28515625" style="1" customWidth="1"/>
    <col min="795" max="795" width="30.28515625" style="1" customWidth="1"/>
    <col min="796" max="796" width="5" style="1" customWidth="1"/>
    <col min="797" max="797" width="0" style="1" hidden="1" customWidth="1"/>
    <col min="798" max="798" width="14.28515625" style="1" customWidth="1"/>
    <col min="799" max="799" width="5.7109375" style="1" customWidth="1"/>
    <col min="800" max="800" width="0" style="1" hidden="1" customWidth="1"/>
    <col min="801" max="801" width="17.28515625" style="1" customWidth="1"/>
    <col min="802" max="802" width="12.7109375" style="1" customWidth="1"/>
    <col min="803" max="803" width="0" style="1" hidden="1" customWidth="1"/>
    <col min="804" max="804" width="5.28515625" style="1" customWidth="1"/>
    <col min="805" max="805" width="0" style="1" hidden="1" customWidth="1"/>
    <col min="806" max="806" width="17" style="1" customWidth="1"/>
    <col min="807" max="807" width="6.28515625" style="1" customWidth="1"/>
    <col min="808" max="808" width="0" style="1" hidden="1" customWidth="1"/>
    <col min="809" max="809" width="14.28515625" style="1" customWidth="1"/>
    <col min="810" max="810" width="7.5703125" style="1" customWidth="1"/>
    <col min="811" max="811" width="0" style="1" hidden="1" customWidth="1"/>
    <col min="812" max="813" width="14.28515625" style="1" customWidth="1"/>
    <col min="814" max="814" width="20.85546875" style="1" customWidth="1"/>
    <col min="815" max="815" width="14.42578125" style="1" customWidth="1"/>
    <col min="816" max="816" width="15" style="1" customWidth="1"/>
    <col min="817" max="817" width="2.7109375" style="1" customWidth="1"/>
    <col min="818" max="818" width="11.7109375" style="1" customWidth="1"/>
    <col min="819" max="819" width="11.5703125" style="1" customWidth="1"/>
    <col min="820" max="820" width="2.28515625" style="1" customWidth="1"/>
    <col min="821" max="821" width="41" style="1" customWidth="1"/>
    <col min="822" max="822" width="14.28515625" style="1" customWidth="1"/>
    <col min="823" max="824" width="11.5703125" style="1" customWidth="1"/>
    <col min="825" max="825" width="21.85546875" style="1" customWidth="1"/>
    <col min="826" max="1017" width="11.42578125" style="1"/>
    <col min="1018" max="1018" width="21.85546875" style="1" customWidth="1"/>
    <col min="1019" max="1019" width="13.85546875" style="1" customWidth="1"/>
    <col min="1020" max="1020" width="38.7109375" style="1" customWidth="1"/>
    <col min="1021" max="1021" width="3" style="1" bestFit="1" customWidth="1"/>
    <col min="1022" max="1022" width="32.28515625" style="1" customWidth="1"/>
    <col min="1023" max="1023" width="46.28515625" style="1" customWidth="1"/>
    <col min="1024" max="1024" width="19" style="1" customWidth="1"/>
    <col min="1025" max="1025" width="0" style="1" hidden="1" customWidth="1"/>
    <col min="1026" max="1026" width="17.7109375" style="1" customWidth="1"/>
    <col min="1027" max="1027" width="0" style="1" hidden="1" customWidth="1"/>
    <col min="1028" max="1028" width="22.28515625" style="1" customWidth="1"/>
    <col min="1029" max="1029" width="5.28515625" style="1" customWidth="1"/>
    <col min="1030" max="1030" width="36.28515625" style="1" customWidth="1"/>
    <col min="1031" max="1031" width="5.7109375" style="1" customWidth="1"/>
    <col min="1032" max="1032" width="0" style="1" hidden="1" customWidth="1"/>
    <col min="1033" max="1033" width="20.7109375" style="1" customWidth="1"/>
    <col min="1034" max="1034" width="4.85546875" style="1" customWidth="1"/>
    <col min="1035" max="1035" width="0" style="1" hidden="1" customWidth="1"/>
    <col min="1036" max="1036" width="24.7109375" style="1" customWidth="1"/>
    <col min="1037" max="1037" width="12.28515625" style="1" customWidth="1"/>
    <col min="1038" max="1038" width="0" style="1" hidden="1" customWidth="1"/>
    <col min="1039" max="1039" width="3.42578125" style="1" customWidth="1"/>
    <col min="1040" max="1040" width="0" style="1" hidden="1" customWidth="1"/>
    <col min="1041" max="1041" width="17.7109375" style="1" customWidth="1"/>
    <col min="1042" max="1042" width="3.42578125" style="1" customWidth="1"/>
    <col min="1043" max="1043" width="0" style="1" hidden="1" customWidth="1"/>
    <col min="1044" max="1044" width="23.7109375" style="1" customWidth="1"/>
    <col min="1045" max="1045" width="10" style="1" customWidth="1"/>
    <col min="1046" max="1046" width="0" style="1" hidden="1" customWidth="1"/>
    <col min="1047" max="1048" width="14.7109375" style="1" customWidth="1"/>
    <col min="1049" max="1049" width="12.85546875" style="1" customWidth="1"/>
    <col min="1050" max="1050" width="3.28515625" style="1" customWidth="1"/>
    <col min="1051" max="1051" width="30.28515625" style="1" customWidth="1"/>
    <col min="1052" max="1052" width="5" style="1" customWidth="1"/>
    <col min="1053" max="1053" width="0" style="1" hidden="1" customWidth="1"/>
    <col min="1054" max="1054" width="14.28515625" style="1" customWidth="1"/>
    <col min="1055" max="1055" width="5.7109375" style="1" customWidth="1"/>
    <col min="1056" max="1056" width="0" style="1" hidden="1" customWidth="1"/>
    <col min="1057" max="1057" width="17.28515625" style="1" customWidth="1"/>
    <col min="1058" max="1058" width="12.7109375" style="1" customWidth="1"/>
    <col min="1059" max="1059" width="0" style="1" hidden="1" customWidth="1"/>
    <col min="1060" max="1060" width="5.28515625" style="1" customWidth="1"/>
    <col min="1061" max="1061" width="0" style="1" hidden="1" customWidth="1"/>
    <col min="1062" max="1062" width="17" style="1" customWidth="1"/>
    <col min="1063" max="1063" width="6.28515625" style="1" customWidth="1"/>
    <col min="1064" max="1064" width="0" style="1" hidden="1" customWidth="1"/>
    <col min="1065" max="1065" width="14.28515625" style="1" customWidth="1"/>
    <col min="1066" max="1066" width="7.5703125" style="1" customWidth="1"/>
    <col min="1067" max="1067" width="0" style="1" hidden="1" customWidth="1"/>
    <col min="1068" max="1069" width="14.28515625" style="1" customWidth="1"/>
    <col min="1070" max="1070" width="20.85546875" style="1" customWidth="1"/>
    <col min="1071" max="1071" width="14.42578125" style="1" customWidth="1"/>
    <col min="1072" max="1072" width="15" style="1" customWidth="1"/>
    <col min="1073" max="1073" width="2.7109375" style="1" customWidth="1"/>
    <col min="1074" max="1074" width="11.7109375" style="1" customWidth="1"/>
    <col min="1075" max="1075" width="11.5703125" style="1" customWidth="1"/>
    <col min="1076" max="1076" width="2.28515625" style="1" customWidth="1"/>
    <col min="1077" max="1077" width="41" style="1" customWidth="1"/>
    <col min="1078" max="1078" width="14.28515625" style="1" customWidth="1"/>
    <col min="1079" max="1080" width="11.5703125" style="1" customWidth="1"/>
    <col min="1081" max="1081" width="21.85546875" style="1" customWidth="1"/>
    <col min="1082" max="1273" width="11.42578125" style="1"/>
    <col min="1274" max="1274" width="21.85546875" style="1" customWidth="1"/>
    <col min="1275" max="1275" width="13.85546875" style="1" customWidth="1"/>
    <col min="1276" max="1276" width="38.7109375" style="1" customWidth="1"/>
    <col min="1277" max="1277" width="3" style="1" bestFit="1" customWidth="1"/>
    <col min="1278" max="1278" width="32.28515625" style="1" customWidth="1"/>
    <col min="1279" max="1279" width="46.28515625" style="1" customWidth="1"/>
    <col min="1280" max="1280" width="19" style="1" customWidth="1"/>
    <col min="1281" max="1281" width="0" style="1" hidden="1" customWidth="1"/>
    <col min="1282" max="1282" width="17.7109375" style="1" customWidth="1"/>
    <col min="1283" max="1283" width="0" style="1" hidden="1" customWidth="1"/>
    <col min="1284" max="1284" width="22.28515625" style="1" customWidth="1"/>
    <col min="1285" max="1285" width="5.28515625" style="1" customWidth="1"/>
    <col min="1286" max="1286" width="36.28515625" style="1" customWidth="1"/>
    <col min="1287" max="1287" width="5.7109375" style="1" customWidth="1"/>
    <col min="1288" max="1288" width="0" style="1" hidden="1" customWidth="1"/>
    <col min="1289" max="1289" width="20.7109375" style="1" customWidth="1"/>
    <col min="1290" max="1290" width="4.85546875" style="1" customWidth="1"/>
    <col min="1291" max="1291" width="0" style="1" hidden="1" customWidth="1"/>
    <col min="1292" max="1292" width="24.7109375" style="1" customWidth="1"/>
    <col min="1293" max="1293" width="12.28515625" style="1" customWidth="1"/>
    <col min="1294" max="1294" width="0" style="1" hidden="1" customWidth="1"/>
    <col min="1295" max="1295" width="3.42578125" style="1" customWidth="1"/>
    <col min="1296" max="1296" width="0" style="1" hidden="1" customWidth="1"/>
    <col min="1297" max="1297" width="17.7109375" style="1" customWidth="1"/>
    <col min="1298" max="1298" width="3.42578125" style="1" customWidth="1"/>
    <col min="1299" max="1299" width="0" style="1" hidden="1" customWidth="1"/>
    <col min="1300" max="1300" width="23.7109375" style="1" customWidth="1"/>
    <col min="1301" max="1301" width="10" style="1" customWidth="1"/>
    <col min="1302" max="1302" width="0" style="1" hidden="1" customWidth="1"/>
    <col min="1303" max="1304" width="14.7109375" style="1" customWidth="1"/>
    <col min="1305" max="1305" width="12.85546875" style="1" customWidth="1"/>
    <col min="1306" max="1306" width="3.28515625" style="1" customWidth="1"/>
    <col min="1307" max="1307" width="30.28515625" style="1" customWidth="1"/>
    <col min="1308" max="1308" width="5" style="1" customWidth="1"/>
    <col min="1309" max="1309" width="0" style="1" hidden="1" customWidth="1"/>
    <col min="1310" max="1310" width="14.28515625" style="1" customWidth="1"/>
    <col min="1311" max="1311" width="5.7109375" style="1" customWidth="1"/>
    <col min="1312" max="1312" width="0" style="1" hidden="1" customWidth="1"/>
    <col min="1313" max="1313" width="17.28515625" style="1" customWidth="1"/>
    <col min="1314" max="1314" width="12.7109375" style="1" customWidth="1"/>
    <col min="1315" max="1315" width="0" style="1" hidden="1" customWidth="1"/>
    <col min="1316" max="1316" width="5.28515625" style="1" customWidth="1"/>
    <col min="1317" max="1317" width="0" style="1" hidden="1" customWidth="1"/>
    <col min="1318" max="1318" width="17" style="1" customWidth="1"/>
    <col min="1319" max="1319" width="6.28515625" style="1" customWidth="1"/>
    <col min="1320" max="1320" width="0" style="1" hidden="1" customWidth="1"/>
    <col min="1321" max="1321" width="14.28515625" style="1" customWidth="1"/>
    <col min="1322" max="1322" width="7.5703125" style="1" customWidth="1"/>
    <col min="1323" max="1323" width="0" style="1" hidden="1" customWidth="1"/>
    <col min="1324" max="1325" width="14.28515625" style="1" customWidth="1"/>
    <col min="1326" max="1326" width="20.85546875" style="1" customWidth="1"/>
    <col min="1327" max="1327" width="14.42578125" style="1" customWidth="1"/>
    <col min="1328" max="1328" width="15" style="1" customWidth="1"/>
    <col min="1329" max="1329" width="2.7109375" style="1" customWidth="1"/>
    <col min="1330" max="1330" width="11.7109375" style="1" customWidth="1"/>
    <col min="1331" max="1331" width="11.5703125" style="1" customWidth="1"/>
    <col min="1332" max="1332" width="2.28515625" style="1" customWidth="1"/>
    <col min="1333" max="1333" width="41" style="1" customWidth="1"/>
    <col min="1334" max="1334" width="14.28515625" style="1" customWidth="1"/>
    <col min="1335" max="1336" width="11.5703125" style="1" customWidth="1"/>
    <col min="1337" max="1337" width="21.85546875" style="1" customWidth="1"/>
    <col min="1338" max="1529" width="11.42578125" style="1"/>
    <col min="1530" max="1530" width="21.85546875" style="1" customWidth="1"/>
    <col min="1531" max="1531" width="13.85546875" style="1" customWidth="1"/>
    <col min="1532" max="1532" width="38.7109375" style="1" customWidth="1"/>
    <col min="1533" max="1533" width="3" style="1" bestFit="1" customWidth="1"/>
    <col min="1534" max="1534" width="32.28515625" style="1" customWidth="1"/>
    <col min="1535" max="1535" width="46.28515625" style="1" customWidth="1"/>
    <col min="1536" max="1536" width="19" style="1" customWidth="1"/>
    <col min="1537" max="1537" width="0" style="1" hidden="1" customWidth="1"/>
    <col min="1538" max="1538" width="17.7109375" style="1" customWidth="1"/>
    <col min="1539" max="1539" width="0" style="1" hidden="1" customWidth="1"/>
    <col min="1540" max="1540" width="22.28515625" style="1" customWidth="1"/>
    <col min="1541" max="1541" width="5.28515625" style="1" customWidth="1"/>
    <col min="1542" max="1542" width="36.28515625" style="1" customWidth="1"/>
    <col min="1543" max="1543" width="5.7109375" style="1" customWidth="1"/>
    <col min="1544" max="1544" width="0" style="1" hidden="1" customWidth="1"/>
    <col min="1545" max="1545" width="20.7109375" style="1" customWidth="1"/>
    <col min="1546" max="1546" width="4.85546875" style="1" customWidth="1"/>
    <col min="1547" max="1547" width="0" style="1" hidden="1" customWidth="1"/>
    <col min="1548" max="1548" width="24.7109375" style="1" customWidth="1"/>
    <col min="1549" max="1549" width="12.28515625" style="1" customWidth="1"/>
    <col min="1550" max="1550" width="0" style="1" hidden="1" customWidth="1"/>
    <col min="1551" max="1551" width="3.42578125" style="1" customWidth="1"/>
    <col min="1552" max="1552" width="0" style="1" hidden="1" customWidth="1"/>
    <col min="1553" max="1553" width="17.7109375" style="1" customWidth="1"/>
    <col min="1554" max="1554" width="3.42578125" style="1" customWidth="1"/>
    <col min="1555" max="1555" width="0" style="1" hidden="1" customWidth="1"/>
    <col min="1556" max="1556" width="23.7109375" style="1" customWidth="1"/>
    <col min="1557" max="1557" width="10" style="1" customWidth="1"/>
    <col min="1558" max="1558" width="0" style="1" hidden="1" customWidth="1"/>
    <col min="1559" max="1560" width="14.7109375" style="1" customWidth="1"/>
    <col min="1561" max="1561" width="12.85546875" style="1" customWidth="1"/>
    <col min="1562" max="1562" width="3.28515625" style="1" customWidth="1"/>
    <col min="1563" max="1563" width="30.28515625" style="1" customWidth="1"/>
    <col min="1564" max="1564" width="5" style="1" customWidth="1"/>
    <col min="1565" max="1565" width="0" style="1" hidden="1" customWidth="1"/>
    <col min="1566" max="1566" width="14.28515625" style="1" customWidth="1"/>
    <col min="1567" max="1567" width="5.7109375" style="1" customWidth="1"/>
    <col min="1568" max="1568" width="0" style="1" hidden="1" customWidth="1"/>
    <col min="1569" max="1569" width="17.28515625" style="1" customWidth="1"/>
    <col min="1570" max="1570" width="12.7109375" style="1" customWidth="1"/>
    <col min="1571" max="1571" width="0" style="1" hidden="1" customWidth="1"/>
    <col min="1572" max="1572" width="5.28515625" style="1" customWidth="1"/>
    <col min="1573" max="1573" width="0" style="1" hidden="1" customWidth="1"/>
    <col min="1574" max="1574" width="17" style="1" customWidth="1"/>
    <col min="1575" max="1575" width="6.28515625" style="1" customWidth="1"/>
    <col min="1576" max="1576" width="0" style="1" hidden="1" customWidth="1"/>
    <col min="1577" max="1577" width="14.28515625" style="1" customWidth="1"/>
    <col min="1578" max="1578" width="7.5703125" style="1" customWidth="1"/>
    <col min="1579" max="1579" width="0" style="1" hidden="1" customWidth="1"/>
    <col min="1580" max="1581" width="14.28515625" style="1" customWidth="1"/>
    <col min="1582" max="1582" width="20.85546875" style="1" customWidth="1"/>
    <col min="1583" max="1583" width="14.42578125" style="1" customWidth="1"/>
    <col min="1584" max="1584" width="15" style="1" customWidth="1"/>
    <col min="1585" max="1585" width="2.7109375" style="1" customWidth="1"/>
    <col min="1586" max="1586" width="11.7109375" style="1" customWidth="1"/>
    <col min="1587" max="1587" width="11.5703125" style="1" customWidth="1"/>
    <col min="1588" max="1588" width="2.28515625" style="1" customWidth="1"/>
    <col min="1589" max="1589" width="41" style="1" customWidth="1"/>
    <col min="1590" max="1590" width="14.28515625" style="1" customWidth="1"/>
    <col min="1591" max="1592" width="11.5703125" style="1" customWidth="1"/>
    <col min="1593" max="1593" width="21.85546875" style="1" customWidth="1"/>
    <col min="1594" max="1785" width="11.42578125" style="1"/>
    <col min="1786" max="1786" width="21.85546875" style="1" customWidth="1"/>
    <col min="1787" max="1787" width="13.85546875" style="1" customWidth="1"/>
    <col min="1788" max="1788" width="38.7109375" style="1" customWidth="1"/>
    <col min="1789" max="1789" width="3" style="1" bestFit="1" customWidth="1"/>
    <col min="1790" max="1790" width="32.28515625" style="1" customWidth="1"/>
    <col min="1791" max="1791" width="46.28515625" style="1" customWidth="1"/>
    <col min="1792" max="1792" width="19" style="1" customWidth="1"/>
    <col min="1793" max="1793" width="0" style="1" hidden="1" customWidth="1"/>
    <col min="1794" max="1794" width="17.7109375" style="1" customWidth="1"/>
    <col min="1795" max="1795" width="0" style="1" hidden="1" customWidth="1"/>
    <col min="1796" max="1796" width="22.28515625" style="1" customWidth="1"/>
    <col min="1797" max="1797" width="5.28515625" style="1" customWidth="1"/>
    <col min="1798" max="1798" width="36.28515625" style="1" customWidth="1"/>
    <col min="1799" max="1799" width="5.7109375" style="1" customWidth="1"/>
    <col min="1800" max="1800" width="0" style="1" hidden="1" customWidth="1"/>
    <col min="1801" max="1801" width="20.7109375" style="1" customWidth="1"/>
    <col min="1802" max="1802" width="4.85546875" style="1" customWidth="1"/>
    <col min="1803" max="1803" width="0" style="1" hidden="1" customWidth="1"/>
    <col min="1804" max="1804" width="24.7109375" style="1" customWidth="1"/>
    <col min="1805" max="1805" width="12.28515625" style="1" customWidth="1"/>
    <col min="1806" max="1806" width="0" style="1" hidden="1" customWidth="1"/>
    <col min="1807" max="1807" width="3.42578125" style="1" customWidth="1"/>
    <col min="1808" max="1808" width="0" style="1" hidden="1" customWidth="1"/>
    <col min="1809" max="1809" width="17.7109375" style="1" customWidth="1"/>
    <col min="1810" max="1810" width="3.42578125" style="1" customWidth="1"/>
    <col min="1811" max="1811" width="0" style="1" hidden="1" customWidth="1"/>
    <col min="1812" max="1812" width="23.7109375" style="1" customWidth="1"/>
    <col min="1813" max="1813" width="10" style="1" customWidth="1"/>
    <col min="1814" max="1814" width="0" style="1" hidden="1" customWidth="1"/>
    <col min="1815" max="1816" width="14.7109375" style="1" customWidth="1"/>
    <col min="1817" max="1817" width="12.85546875" style="1" customWidth="1"/>
    <col min="1818" max="1818" width="3.28515625" style="1" customWidth="1"/>
    <col min="1819" max="1819" width="30.28515625" style="1" customWidth="1"/>
    <col min="1820" max="1820" width="5" style="1" customWidth="1"/>
    <col min="1821" max="1821" width="0" style="1" hidden="1" customWidth="1"/>
    <col min="1822" max="1822" width="14.28515625" style="1" customWidth="1"/>
    <col min="1823" max="1823" width="5.7109375" style="1" customWidth="1"/>
    <col min="1824" max="1824" width="0" style="1" hidden="1" customWidth="1"/>
    <col min="1825" max="1825" width="17.28515625" style="1" customWidth="1"/>
    <col min="1826" max="1826" width="12.7109375" style="1" customWidth="1"/>
    <col min="1827" max="1827" width="0" style="1" hidden="1" customWidth="1"/>
    <col min="1828" max="1828" width="5.28515625" style="1" customWidth="1"/>
    <col min="1829" max="1829" width="0" style="1" hidden="1" customWidth="1"/>
    <col min="1830" max="1830" width="17" style="1" customWidth="1"/>
    <col min="1831" max="1831" width="6.28515625" style="1" customWidth="1"/>
    <col min="1832" max="1832" width="0" style="1" hidden="1" customWidth="1"/>
    <col min="1833" max="1833" width="14.28515625" style="1" customWidth="1"/>
    <col min="1834" max="1834" width="7.5703125" style="1" customWidth="1"/>
    <col min="1835" max="1835" width="0" style="1" hidden="1" customWidth="1"/>
    <col min="1836" max="1837" width="14.28515625" style="1" customWidth="1"/>
    <col min="1838" max="1838" width="20.85546875" style="1" customWidth="1"/>
    <col min="1839" max="1839" width="14.42578125" style="1" customWidth="1"/>
    <col min="1840" max="1840" width="15" style="1" customWidth="1"/>
    <col min="1841" max="1841" width="2.7109375" style="1" customWidth="1"/>
    <col min="1842" max="1842" width="11.7109375" style="1" customWidth="1"/>
    <col min="1843" max="1843" width="11.5703125" style="1" customWidth="1"/>
    <col min="1844" max="1844" width="2.28515625" style="1" customWidth="1"/>
    <col min="1845" max="1845" width="41" style="1" customWidth="1"/>
    <col min="1846" max="1846" width="14.28515625" style="1" customWidth="1"/>
    <col min="1847" max="1848" width="11.5703125" style="1" customWidth="1"/>
    <col min="1849" max="1849" width="21.85546875" style="1" customWidth="1"/>
    <col min="1850" max="2041" width="11.42578125" style="1"/>
    <col min="2042" max="2042" width="21.85546875" style="1" customWidth="1"/>
    <col min="2043" max="2043" width="13.85546875" style="1" customWidth="1"/>
    <col min="2044" max="2044" width="38.7109375" style="1" customWidth="1"/>
    <col min="2045" max="2045" width="3" style="1" bestFit="1" customWidth="1"/>
    <col min="2046" max="2046" width="32.28515625" style="1" customWidth="1"/>
    <col min="2047" max="2047" width="46.28515625" style="1" customWidth="1"/>
    <col min="2048" max="2048" width="19" style="1" customWidth="1"/>
    <col min="2049" max="2049" width="0" style="1" hidden="1" customWidth="1"/>
    <col min="2050" max="2050" width="17.7109375" style="1" customWidth="1"/>
    <col min="2051" max="2051" width="0" style="1" hidden="1" customWidth="1"/>
    <col min="2052" max="2052" width="22.28515625" style="1" customWidth="1"/>
    <col min="2053" max="2053" width="5.28515625" style="1" customWidth="1"/>
    <col min="2054" max="2054" width="36.28515625" style="1" customWidth="1"/>
    <col min="2055" max="2055" width="5.7109375" style="1" customWidth="1"/>
    <col min="2056" max="2056" width="0" style="1" hidden="1" customWidth="1"/>
    <col min="2057" max="2057" width="20.7109375" style="1" customWidth="1"/>
    <col min="2058" max="2058" width="4.85546875" style="1" customWidth="1"/>
    <col min="2059" max="2059" width="0" style="1" hidden="1" customWidth="1"/>
    <col min="2060" max="2060" width="24.7109375" style="1" customWidth="1"/>
    <col min="2061" max="2061" width="12.28515625" style="1" customWidth="1"/>
    <col min="2062" max="2062" width="0" style="1" hidden="1" customWidth="1"/>
    <col min="2063" max="2063" width="3.42578125" style="1" customWidth="1"/>
    <col min="2064" max="2064" width="0" style="1" hidden="1" customWidth="1"/>
    <col min="2065" max="2065" width="17.7109375" style="1" customWidth="1"/>
    <col min="2066" max="2066" width="3.42578125" style="1" customWidth="1"/>
    <col min="2067" max="2067" width="0" style="1" hidden="1" customWidth="1"/>
    <col min="2068" max="2068" width="23.7109375" style="1" customWidth="1"/>
    <col min="2069" max="2069" width="10" style="1" customWidth="1"/>
    <col min="2070" max="2070" width="0" style="1" hidden="1" customWidth="1"/>
    <col min="2071" max="2072" width="14.7109375" style="1" customWidth="1"/>
    <col min="2073" max="2073" width="12.85546875" style="1" customWidth="1"/>
    <col min="2074" max="2074" width="3.28515625" style="1" customWidth="1"/>
    <col min="2075" max="2075" width="30.28515625" style="1" customWidth="1"/>
    <col min="2076" max="2076" width="5" style="1" customWidth="1"/>
    <col min="2077" max="2077" width="0" style="1" hidden="1" customWidth="1"/>
    <col min="2078" max="2078" width="14.28515625" style="1" customWidth="1"/>
    <col min="2079" max="2079" width="5.7109375" style="1" customWidth="1"/>
    <col min="2080" max="2080" width="0" style="1" hidden="1" customWidth="1"/>
    <col min="2081" max="2081" width="17.28515625" style="1" customWidth="1"/>
    <col min="2082" max="2082" width="12.7109375" style="1" customWidth="1"/>
    <col min="2083" max="2083" width="0" style="1" hidden="1" customWidth="1"/>
    <col min="2084" max="2084" width="5.28515625" style="1" customWidth="1"/>
    <col min="2085" max="2085" width="0" style="1" hidden="1" customWidth="1"/>
    <col min="2086" max="2086" width="17" style="1" customWidth="1"/>
    <col min="2087" max="2087" width="6.28515625" style="1" customWidth="1"/>
    <col min="2088" max="2088" width="0" style="1" hidden="1" customWidth="1"/>
    <col min="2089" max="2089" width="14.28515625" style="1" customWidth="1"/>
    <col min="2090" max="2090" width="7.5703125" style="1" customWidth="1"/>
    <col min="2091" max="2091" width="0" style="1" hidden="1" customWidth="1"/>
    <col min="2092" max="2093" width="14.28515625" style="1" customWidth="1"/>
    <col min="2094" max="2094" width="20.85546875" style="1" customWidth="1"/>
    <col min="2095" max="2095" width="14.42578125" style="1" customWidth="1"/>
    <col min="2096" max="2096" width="15" style="1" customWidth="1"/>
    <col min="2097" max="2097" width="2.7109375" style="1" customWidth="1"/>
    <col min="2098" max="2098" width="11.7109375" style="1" customWidth="1"/>
    <col min="2099" max="2099" width="11.5703125" style="1" customWidth="1"/>
    <col min="2100" max="2100" width="2.28515625" style="1" customWidth="1"/>
    <col min="2101" max="2101" width="41" style="1" customWidth="1"/>
    <col min="2102" max="2102" width="14.28515625" style="1" customWidth="1"/>
    <col min="2103" max="2104" width="11.5703125" style="1" customWidth="1"/>
    <col min="2105" max="2105" width="21.85546875" style="1" customWidth="1"/>
    <col min="2106" max="2297" width="11.42578125" style="1"/>
    <col min="2298" max="2298" width="21.85546875" style="1" customWidth="1"/>
    <col min="2299" max="2299" width="13.85546875" style="1" customWidth="1"/>
    <col min="2300" max="2300" width="38.7109375" style="1" customWidth="1"/>
    <col min="2301" max="2301" width="3" style="1" bestFit="1" customWidth="1"/>
    <col min="2302" max="2302" width="32.28515625" style="1" customWidth="1"/>
    <col min="2303" max="2303" width="46.28515625" style="1" customWidth="1"/>
    <col min="2304" max="2304" width="19" style="1" customWidth="1"/>
    <col min="2305" max="2305" width="0" style="1" hidden="1" customWidth="1"/>
    <col min="2306" max="2306" width="17.7109375" style="1" customWidth="1"/>
    <col min="2307" max="2307" width="0" style="1" hidden="1" customWidth="1"/>
    <col min="2308" max="2308" width="22.28515625" style="1" customWidth="1"/>
    <col min="2309" max="2309" width="5.28515625" style="1" customWidth="1"/>
    <col min="2310" max="2310" width="36.28515625" style="1" customWidth="1"/>
    <col min="2311" max="2311" width="5.7109375" style="1" customWidth="1"/>
    <col min="2312" max="2312" width="0" style="1" hidden="1" customWidth="1"/>
    <col min="2313" max="2313" width="20.7109375" style="1" customWidth="1"/>
    <col min="2314" max="2314" width="4.85546875" style="1" customWidth="1"/>
    <col min="2315" max="2315" width="0" style="1" hidden="1" customWidth="1"/>
    <col min="2316" max="2316" width="24.7109375" style="1" customWidth="1"/>
    <col min="2317" max="2317" width="12.28515625" style="1" customWidth="1"/>
    <col min="2318" max="2318" width="0" style="1" hidden="1" customWidth="1"/>
    <col min="2319" max="2319" width="3.42578125" style="1" customWidth="1"/>
    <col min="2320" max="2320" width="0" style="1" hidden="1" customWidth="1"/>
    <col min="2321" max="2321" width="17.7109375" style="1" customWidth="1"/>
    <col min="2322" max="2322" width="3.42578125" style="1" customWidth="1"/>
    <col min="2323" max="2323" width="0" style="1" hidden="1" customWidth="1"/>
    <col min="2324" max="2324" width="23.7109375" style="1" customWidth="1"/>
    <col min="2325" max="2325" width="10" style="1" customWidth="1"/>
    <col min="2326" max="2326" width="0" style="1" hidden="1" customWidth="1"/>
    <col min="2327" max="2328" width="14.7109375" style="1" customWidth="1"/>
    <col min="2329" max="2329" width="12.85546875" style="1" customWidth="1"/>
    <col min="2330" max="2330" width="3.28515625" style="1" customWidth="1"/>
    <col min="2331" max="2331" width="30.28515625" style="1" customWidth="1"/>
    <col min="2332" max="2332" width="5" style="1" customWidth="1"/>
    <col min="2333" max="2333" width="0" style="1" hidden="1" customWidth="1"/>
    <col min="2334" max="2334" width="14.28515625" style="1" customWidth="1"/>
    <col min="2335" max="2335" width="5.7109375" style="1" customWidth="1"/>
    <col min="2336" max="2336" width="0" style="1" hidden="1" customWidth="1"/>
    <col min="2337" max="2337" width="17.28515625" style="1" customWidth="1"/>
    <col min="2338" max="2338" width="12.7109375" style="1" customWidth="1"/>
    <col min="2339" max="2339" width="0" style="1" hidden="1" customWidth="1"/>
    <col min="2340" max="2340" width="5.28515625" style="1" customWidth="1"/>
    <col min="2341" max="2341" width="0" style="1" hidden="1" customWidth="1"/>
    <col min="2342" max="2342" width="17" style="1" customWidth="1"/>
    <col min="2343" max="2343" width="6.28515625" style="1" customWidth="1"/>
    <col min="2344" max="2344" width="0" style="1" hidden="1" customWidth="1"/>
    <col min="2345" max="2345" width="14.28515625" style="1" customWidth="1"/>
    <col min="2346" max="2346" width="7.5703125" style="1" customWidth="1"/>
    <col min="2347" max="2347" width="0" style="1" hidden="1" customWidth="1"/>
    <col min="2348" max="2349" width="14.28515625" style="1" customWidth="1"/>
    <col min="2350" max="2350" width="20.85546875" style="1" customWidth="1"/>
    <col min="2351" max="2351" width="14.42578125" style="1" customWidth="1"/>
    <col min="2352" max="2352" width="15" style="1" customWidth="1"/>
    <col min="2353" max="2353" width="2.7109375" style="1" customWidth="1"/>
    <col min="2354" max="2354" width="11.7109375" style="1" customWidth="1"/>
    <col min="2355" max="2355" width="11.5703125" style="1" customWidth="1"/>
    <col min="2356" max="2356" width="2.28515625" style="1" customWidth="1"/>
    <col min="2357" max="2357" width="41" style="1" customWidth="1"/>
    <col min="2358" max="2358" width="14.28515625" style="1" customWidth="1"/>
    <col min="2359" max="2360" width="11.5703125" style="1" customWidth="1"/>
    <col min="2361" max="2361" width="21.85546875" style="1" customWidth="1"/>
    <col min="2362" max="2553" width="11.42578125" style="1"/>
    <col min="2554" max="2554" width="21.85546875" style="1" customWidth="1"/>
    <col min="2555" max="2555" width="13.85546875" style="1" customWidth="1"/>
    <col min="2556" max="2556" width="38.7109375" style="1" customWidth="1"/>
    <col min="2557" max="2557" width="3" style="1" bestFit="1" customWidth="1"/>
    <col min="2558" max="2558" width="32.28515625" style="1" customWidth="1"/>
    <col min="2559" max="2559" width="46.28515625" style="1" customWidth="1"/>
    <col min="2560" max="2560" width="19" style="1" customWidth="1"/>
    <col min="2561" max="2561" width="0" style="1" hidden="1" customWidth="1"/>
    <col min="2562" max="2562" width="17.7109375" style="1" customWidth="1"/>
    <col min="2563" max="2563" width="0" style="1" hidden="1" customWidth="1"/>
    <col min="2564" max="2564" width="22.28515625" style="1" customWidth="1"/>
    <col min="2565" max="2565" width="5.28515625" style="1" customWidth="1"/>
    <col min="2566" max="2566" width="36.28515625" style="1" customWidth="1"/>
    <col min="2567" max="2567" width="5.7109375" style="1" customWidth="1"/>
    <col min="2568" max="2568" width="0" style="1" hidden="1" customWidth="1"/>
    <col min="2569" max="2569" width="20.7109375" style="1" customWidth="1"/>
    <col min="2570" max="2570" width="4.85546875" style="1" customWidth="1"/>
    <col min="2571" max="2571" width="0" style="1" hidden="1" customWidth="1"/>
    <col min="2572" max="2572" width="24.7109375" style="1" customWidth="1"/>
    <col min="2573" max="2573" width="12.28515625" style="1" customWidth="1"/>
    <col min="2574" max="2574" width="0" style="1" hidden="1" customWidth="1"/>
    <col min="2575" max="2575" width="3.42578125" style="1" customWidth="1"/>
    <col min="2576" max="2576" width="0" style="1" hidden="1" customWidth="1"/>
    <col min="2577" max="2577" width="17.7109375" style="1" customWidth="1"/>
    <col min="2578" max="2578" width="3.42578125" style="1" customWidth="1"/>
    <col min="2579" max="2579" width="0" style="1" hidden="1" customWidth="1"/>
    <col min="2580" max="2580" width="23.7109375" style="1" customWidth="1"/>
    <col min="2581" max="2581" width="10" style="1" customWidth="1"/>
    <col min="2582" max="2582" width="0" style="1" hidden="1" customWidth="1"/>
    <col min="2583" max="2584" width="14.7109375" style="1" customWidth="1"/>
    <col min="2585" max="2585" width="12.85546875" style="1" customWidth="1"/>
    <col min="2586" max="2586" width="3.28515625" style="1" customWidth="1"/>
    <col min="2587" max="2587" width="30.28515625" style="1" customWidth="1"/>
    <col min="2588" max="2588" width="5" style="1" customWidth="1"/>
    <col min="2589" max="2589" width="0" style="1" hidden="1" customWidth="1"/>
    <col min="2590" max="2590" width="14.28515625" style="1" customWidth="1"/>
    <col min="2591" max="2591" width="5.7109375" style="1" customWidth="1"/>
    <col min="2592" max="2592" width="0" style="1" hidden="1" customWidth="1"/>
    <col min="2593" max="2593" width="17.28515625" style="1" customWidth="1"/>
    <col min="2594" max="2594" width="12.7109375" style="1" customWidth="1"/>
    <col min="2595" max="2595" width="0" style="1" hidden="1" customWidth="1"/>
    <col min="2596" max="2596" width="5.28515625" style="1" customWidth="1"/>
    <col min="2597" max="2597" width="0" style="1" hidden="1" customWidth="1"/>
    <col min="2598" max="2598" width="17" style="1" customWidth="1"/>
    <col min="2599" max="2599" width="6.28515625" style="1" customWidth="1"/>
    <col min="2600" max="2600" width="0" style="1" hidden="1" customWidth="1"/>
    <col min="2601" max="2601" width="14.28515625" style="1" customWidth="1"/>
    <col min="2602" max="2602" width="7.5703125" style="1" customWidth="1"/>
    <col min="2603" max="2603" width="0" style="1" hidden="1" customWidth="1"/>
    <col min="2604" max="2605" width="14.28515625" style="1" customWidth="1"/>
    <col min="2606" max="2606" width="20.85546875" style="1" customWidth="1"/>
    <col min="2607" max="2607" width="14.42578125" style="1" customWidth="1"/>
    <col min="2608" max="2608" width="15" style="1" customWidth="1"/>
    <col min="2609" max="2609" width="2.7109375" style="1" customWidth="1"/>
    <col min="2610" max="2610" width="11.7109375" style="1" customWidth="1"/>
    <col min="2611" max="2611" width="11.5703125" style="1" customWidth="1"/>
    <col min="2612" max="2612" width="2.28515625" style="1" customWidth="1"/>
    <col min="2613" max="2613" width="41" style="1" customWidth="1"/>
    <col min="2614" max="2614" width="14.28515625" style="1" customWidth="1"/>
    <col min="2615" max="2616" width="11.5703125" style="1" customWidth="1"/>
    <col min="2617" max="2617" width="21.85546875" style="1" customWidth="1"/>
    <col min="2618" max="2809" width="11.42578125" style="1"/>
    <col min="2810" max="2810" width="21.85546875" style="1" customWidth="1"/>
    <col min="2811" max="2811" width="13.85546875" style="1" customWidth="1"/>
    <col min="2812" max="2812" width="38.7109375" style="1" customWidth="1"/>
    <col min="2813" max="2813" width="3" style="1" bestFit="1" customWidth="1"/>
    <col min="2814" max="2814" width="32.28515625" style="1" customWidth="1"/>
    <col min="2815" max="2815" width="46.28515625" style="1" customWidth="1"/>
    <col min="2816" max="2816" width="19" style="1" customWidth="1"/>
    <col min="2817" max="2817" width="0" style="1" hidden="1" customWidth="1"/>
    <col min="2818" max="2818" width="17.7109375" style="1" customWidth="1"/>
    <col min="2819" max="2819" width="0" style="1" hidden="1" customWidth="1"/>
    <col min="2820" max="2820" width="22.28515625" style="1" customWidth="1"/>
    <col min="2821" max="2821" width="5.28515625" style="1" customWidth="1"/>
    <col min="2822" max="2822" width="36.28515625" style="1" customWidth="1"/>
    <col min="2823" max="2823" width="5.7109375" style="1" customWidth="1"/>
    <col min="2824" max="2824" width="0" style="1" hidden="1" customWidth="1"/>
    <col min="2825" max="2825" width="20.7109375" style="1" customWidth="1"/>
    <col min="2826" max="2826" width="4.85546875" style="1" customWidth="1"/>
    <col min="2827" max="2827" width="0" style="1" hidden="1" customWidth="1"/>
    <col min="2828" max="2828" width="24.7109375" style="1" customWidth="1"/>
    <col min="2829" max="2829" width="12.28515625" style="1" customWidth="1"/>
    <col min="2830" max="2830" width="0" style="1" hidden="1" customWidth="1"/>
    <col min="2831" max="2831" width="3.42578125" style="1" customWidth="1"/>
    <col min="2832" max="2832" width="0" style="1" hidden="1" customWidth="1"/>
    <col min="2833" max="2833" width="17.7109375" style="1" customWidth="1"/>
    <col min="2834" max="2834" width="3.42578125" style="1" customWidth="1"/>
    <col min="2835" max="2835" width="0" style="1" hidden="1" customWidth="1"/>
    <col min="2836" max="2836" width="23.7109375" style="1" customWidth="1"/>
    <col min="2837" max="2837" width="10" style="1" customWidth="1"/>
    <col min="2838" max="2838" width="0" style="1" hidden="1" customWidth="1"/>
    <col min="2839" max="2840" width="14.7109375" style="1" customWidth="1"/>
    <col min="2841" max="2841" width="12.85546875" style="1" customWidth="1"/>
    <col min="2842" max="2842" width="3.28515625" style="1" customWidth="1"/>
    <col min="2843" max="2843" width="30.28515625" style="1" customWidth="1"/>
    <col min="2844" max="2844" width="5" style="1" customWidth="1"/>
    <col min="2845" max="2845" width="0" style="1" hidden="1" customWidth="1"/>
    <col min="2846" max="2846" width="14.28515625" style="1" customWidth="1"/>
    <col min="2847" max="2847" width="5.7109375" style="1" customWidth="1"/>
    <col min="2848" max="2848" width="0" style="1" hidden="1" customWidth="1"/>
    <col min="2849" max="2849" width="17.28515625" style="1" customWidth="1"/>
    <col min="2850" max="2850" width="12.7109375" style="1" customWidth="1"/>
    <col min="2851" max="2851" width="0" style="1" hidden="1" customWidth="1"/>
    <col min="2852" max="2852" width="5.28515625" style="1" customWidth="1"/>
    <col min="2853" max="2853" width="0" style="1" hidden="1" customWidth="1"/>
    <col min="2854" max="2854" width="17" style="1" customWidth="1"/>
    <col min="2855" max="2855" width="6.28515625" style="1" customWidth="1"/>
    <col min="2856" max="2856" width="0" style="1" hidden="1" customWidth="1"/>
    <col min="2857" max="2857" width="14.28515625" style="1" customWidth="1"/>
    <col min="2858" max="2858" width="7.5703125" style="1" customWidth="1"/>
    <col min="2859" max="2859" width="0" style="1" hidden="1" customWidth="1"/>
    <col min="2860" max="2861" width="14.28515625" style="1" customWidth="1"/>
    <col min="2862" max="2862" width="20.85546875" style="1" customWidth="1"/>
    <col min="2863" max="2863" width="14.42578125" style="1" customWidth="1"/>
    <col min="2864" max="2864" width="15" style="1" customWidth="1"/>
    <col min="2865" max="2865" width="2.7109375" style="1" customWidth="1"/>
    <col min="2866" max="2866" width="11.7109375" style="1" customWidth="1"/>
    <col min="2867" max="2867" width="11.5703125" style="1" customWidth="1"/>
    <col min="2868" max="2868" width="2.28515625" style="1" customWidth="1"/>
    <col min="2869" max="2869" width="41" style="1" customWidth="1"/>
    <col min="2870" max="2870" width="14.28515625" style="1" customWidth="1"/>
    <col min="2871" max="2872" width="11.5703125" style="1" customWidth="1"/>
    <col min="2873" max="2873" width="21.85546875" style="1" customWidth="1"/>
    <col min="2874" max="3065" width="11.42578125" style="1"/>
    <col min="3066" max="3066" width="21.85546875" style="1" customWidth="1"/>
    <col min="3067" max="3067" width="13.85546875" style="1" customWidth="1"/>
    <col min="3068" max="3068" width="38.7109375" style="1" customWidth="1"/>
    <col min="3069" max="3069" width="3" style="1" bestFit="1" customWidth="1"/>
    <col min="3070" max="3070" width="32.28515625" style="1" customWidth="1"/>
    <col min="3071" max="3071" width="46.28515625" style="1" customWidth="1"/>
    <col min="3072" max="3072" width="19" style="1" customWidth="1"/>
    <col min="3073" max="3073" width="0" style="1" hidden="1" customWidth="1"/>
    <col min="3074" max="3074" width="17.7109375" style="1" customWidth="1"/>
    <col min="3075" max="3075" width="0" style="1" hidden="1" customWidth="1"/>
    <col min="3076" max="3076" width="22.28515625" style="1" customWidth="1"/>
    <col min="3077" max="3077" width="5.28515625" style="1" customWidth="1"/>
    <col min="3078" max="3078" width="36.28515625" style="1" customWidth="1"/>
    <col min="3079" max="3079" width="5.7109375" style="1" customWidth="1"/>
    <col min="3080" max="3080" width="0" style="1" hidden="1" customWidth="1"/>
    <col min="3081" max="3081" width="20.7109375" style="1" customWidth="1"/>
    <col min="3082" max="3082" width="4.85546875" style="1" customWidth="1"/>
    <col min="3083" max="3083" width="0" style="1" hidden="1" customWidth="1"/>
    <col min="3084" max="3084" width="24.7109375" style="1" customWidth="1"/>
    <col min="3085" max="3085" width="12.28515625" style="1" customWidth="1"/>
    <col min="3086" max="3086" width="0" style="1" hidden="1" customWidth="1"/>
    <col min="3087" max="3087" width="3.42578125" style="1" customWidth="1"/>
    <col min="3088" max="3088" width="0" style="1" hidden="1" customWidth="1"/>
    <col min="3089" max="3089" width="17.7109375" style="1" customWidth="1"/>
    <col min="3090" max="3090" width="3.42578125" style="1" customWidth="1"/>
    <col min="3091" max="3091" width="0" style="1" hidden="1" customWidth="1"/>
    <col min="3092" max="3092" width="23.7109375" style="1" customWidth="1"/>
    <col min="3093" max="3093" width="10" style="1" customWidth="1"/>
    <col min="3094" max="3094" width="0" style="1" hidden="1" customWidth="1"/>
    <col min="3095" max="3096" width="14.7109375" style="1" customWidth="1"/>
    <col min="3097" max="3097" width="12.85546875" style="1" customWidth="1"/>
    <col min="3098" max="3098" width="3.28515625" style="1" customWidth="1"/>
    <col min="3099" max="3099" width="30.28515625" style="1" customWidth="1"/>
    <col min="3100" max="3100" width="5" style="1" customWidth="1"/>
    <col min="3101" max="3101" width="0" style="1" hidden="1" customWidth="1"/>
    <col min="3102" max="3102" width="14.28515625" style="1" customWidth="1"/>
    <col min="3103" max="3103" width="5.7109375" style="1" customWidth="1"/>
    <col min="3104" max="3104" width="0" style="1" hidden="1" customWidth="1"/>
    <col min="3105" max="3105" width="17.28515625" style="1" customWidth="1"/>
    <col min="3106" max="3106" width="12.7109375" style="1" customWidth="1"/>
    <col min="3107" max="3107" width="0" style="1" hidden="1" customWidth="1"/>
    <col min="3108" max="3108" width="5.28515625" style="1" customWidth="1"/>
    <col min="3109" max="3109" width="0" style="1" hidden="1" customWidth="1"/>
    <col min="3110" max="3110" width="17" style="1" customWidth="1"/>
    <col min="3111" max="3111" width="6.28515625" style="1" customWidth="1"/>
    <col min="3112" max="3112" width="0" style="1" hidden="1" customWidth="1"/>
    <col min="3113" max="3113" width="14.28515625" style="1" customWidth="1"/>
    <col min="3114" max="3114" width="7.5703125" style="1" customWidth="1"/>
    <col min="3115" max="3115" width="0" style="1" hidden="1" customWidth="1"/>
    <col min="3116" max="3117" width="14.28515625" style="1" customWidth="1"/>
    <col min="3118" max="3118" width="20.85546875" style="1" customWidth="1"/>
    <col min="3119" max="3119" width="14.42578125" style="1" customWidth="1"/>
    <col min="3120" max="3120" width="15" style="1" customWidth="1"/>
    <col min="3121" max="3121" width="2.7109375" style="1" customWidth="1"/>
    <col min="3122" max="3122" width="11.7109375" style="1" customWidth="1"/>
    <col min="3123" max="3123" width="11.5703125" style="1" customWidth="1"/>
    <col min="3124" max="3124" width="2.28515625" style="1" customWidth="1"/>
    <col min="3125" max="3125" width="41" style="1" customWidth="1"/>
    <col min="3126" max="3126" width="14.28515625" style="1" customWidth="1"/>
    <col min="3127" max="3128" width="11.5703125" style="1" customWidth="1"/>
    <col min="3129" max="3129" width="21.85546875" style="1" customWidth="1"/>
    <col min="3130" max="3321" width="11.42578125" style="1"/>
    <col min="3322" max="3322" width="21.85546875" style="1" customWidth="1"/>
    <col min="3323" max="3323" width="13.85546875" style="1" customWidth="1"/>
    <col min="3324" max="3324" width="38.7109375" style="1" customWidth="1"/>
    <col min="3325" max="3325" width="3" style="1" bestFit="1" customWidth="1"/>
    <col min="3326" max="3326" width="32.28515625" style="1" customWidth="1"/>
    <col min="3327" max="3327" width="46.28515625" style="1" customWidth="1"/>
    <col min="3328" max="3328" width="19" style="1" customWidth="1"/>
    <col min="3329" max="3329" width="0" style="1" hidden="1" customWidth="1"/>
    <col min="3330" max="3330" width="17.7109375" style="1" customWidth="1"/>
    <col min="3331" max="3331" width="0" style="1" hidden="1" customWidth="1"/>
    <col min="3332" max="3332" width="22.28515625" style="1" customWidth="1"/>
    <col min="3333" max="3333" width="5.28515625" style="1" customWidth="1"/>
    <col min="3334" max="3334" width="36.28515625" style="1" customWidth="1"/>
    <col min="3335" max="3335" width="5.7109375" style="1" customWidth="1"/>
    <col min="3336" max="3336" width="0" style="1" hidden="1" customWidth="1"/>
    <col min="3337" max="3337" width="20.7109375" style="1" customWidth="1"/>
    <col min="3338" max="3338" width="4.85546875" style="1" customWidth="1"/>
    <col min="3339" max="3339" width="0" style="1" hidden="1" customWidth="1"/>
    <col min="3340" max="3340" width="24.7109375" style="1" customWidth="1"/>
    <col min="3341" max="3341" width="12.28515625" style="1" customWidth="1"/>
    <col min="3342" max="3342" width="0" style="1" hidden="1" customWidth="1"/>
    <col min="3343" max="3343" width="3.42578125" style="1" customWidth="1"/>
    <col min="3344" max="3344" width="0" style="1" hidden="1" customWidth="1"/>
    <col min="3345" max="3345" width="17.7109375" style="1" customWidth="1"/>
    <col min="3346" max="3346" width="3.42578125" style="1" customWidth="1"/>
    <col min="3347" max="3347" width="0" style="1" hidden="1" customWidth="1"/>
    <col min="3348" max="3348" width="23.7109375" style="1" customWidth="1"/>
    <col min="3349" max="3349" width="10" style="1" customWidth="1"/>
    <col min="3350" max="3350" width="0" style="1" hidden="1" customWidth="1"/>
    <col min="3351" max="3352" width="14.7109375" style="1" customWidth="1"/>
    <col min="3353" max="3353" width="12.85546875" style="1" customWidth="1"/>
    <col min="3354" max="3354" width="3.28515625" style="1" customWidth="1"/>
    <col min="3355" max="3355" width="30.28515625" style="1" customWidth="1"/>
    <col min="3356" max="3356" width="5" style="1" customWidth="1"/>
    <col min="3357" max="3357" width="0" style="1" hidden="1" customWidth="1"/>
    <col min="3358" max="3358" width="14.28515625" style="1" customWidth="1"/>
    <col min="3359" max="3359" width="5.7109375" style="1" customWidth="1"/>
    <col min="3360" max="3360" width="0" style="1" hidden="1" customWidth="1"/>
    <col min="3361" max="3361" width="17.28515625" style="1" customWidth="1"/>
    <col min="3362" max="3362" width="12.7109375" style="1" customWidth="1"/>
    <col min="3363" max="3363" width="0" style="1" hidden="1" customWidth="1"/>
    <col min="3364" max="3364" width="5.28515625" style="1" customWidth="1"/>
    <col min="3365" max="3365" width="0" style="1" hidden="1" customWidth="1"/>
    <col min="3366" max="3366" width="17" style="1" customWidth="1"/>
    <col min="3367" max="3367" width="6.28515625" style="1" customWidth="1"/>
    <col min="3368" max="3368" width="0" style="1" hidden="1" customWidth="1"/>
    <col min="3369" max="3369" width="14.28515625" style="1" customWidth="1"/>
    <col min="3370" max="3370" width="7.5703125" style="1" customWidth="1"/>
    <col min="3371" max="3371" width="0" style="1" hidden="1" customWidth="1"/>
    <col min="3372" max="3373" width="14.28515625" style="1" customWidth="1"/>
    <col min="3374" max="3374" width="20.85546875" style="1" customWidth="1"/>
    <col min="3375" max="3375" width="14.42578125" style="1" customWidth="1"/>
    <col min="3376" max="3376" width="15" style="1" customWidth="1"/>
    <col min="3377" max="3377" width="2.7109375" style="1" customWidth="1"/>
    <col min="3378" max="3378" width="11.7109375" style="1" customWidth="1"/>
    <col min="3379" max="3379" width="11.5703125" style="1" customWidth="1"/>
    <col min="3380" max="3380" width="2.28515625" style="1" customWidth="1"/>
    <col min="3381" max="3381" width="41" style="1" customWidth="1"/>
    <col min="3382" max="3382" width="14.28515625" style="1" customWidth="1"/>
    <col min="3383" max="3384" width="11.5703125" style="1" customWidth="1"/>
    <col min="3385" max="3385" width="21.85546875" style="1" customWidth="1"/>
    <col min="3386" max="3577" width="11.42578125" style="1"/>
    <col min="3578" max="3578" width="21.85546875" style="1" customWidth="1"/>
    <col min="3579" max="3579" width="13.85546875" style="1" customWidth="1"/>
    <col min="3580" max="3580" width="38.7109375" style="1" customWidth="1"/>
    <col min="3581" max="3581" width="3" style="1" bestFit="1" customWidth="1"/>
    <col min="3582" max="3582" width="32.28515625" style="1" customWidth="1"/>
    <col min="3583" max="3583" width="46.28515625" style="1" customWidth="1"/>
    <col min="3584" max="3584" width="19" style="1" customWidth="1"/>
    <col min="3585" max="3585" width="0" style="1" hidden="1" customWidth="1"/>
    <col min="3586" max="3586" width="17.7109375" style="1" customWidth="1"/>
    <col min="3587" max="3587" width="0" style="1" hidden="1" customWidth="1"/>
    <col min="3588" max="3588" width="22.28515625" style="1" customWidth="1"/>
    <col min="3589" max="3589" width="5.28515625" style="1" customWidth="1"/>
    <col min="3590" max="3590" width="36.28515625" style="1" customWidth="1"/>
    <col min="3591" max="3591" width="5.7109375" style="1" customWidth="1"/>
    <col min="3592" max="3592" width="0" style="1" hidden="1" customWidth="1"/>
    <col min="3593" max="3593" width="20.7109375" style="1" customWidth="1"/>
    <col min="3594" max="3594" width="4.85546875" style="1" customWidth="1"/>
    <col min="3595" max="3595" width="0" style="1" hidden="1" customWidth="1"/>
    <col min="3596" max="3596" width="24.7109375" style="1" customWidth="1"/>
    <col min="3597" max="3597" width="12.28515625" style="1" customWidth="1"/>
    <col min="3598" max="3598" width="0" style="1" hidden="1" customWidth="1"/>
    <col min="3599" max="3599" width="3.42578125" style="1" customWidth="1"/>
    <col min="3600" max="3600" width="0" style="1" hidden="1" customWidth="1"/>
    <col min="3601" max="3601" width="17.7109375" style="1" customWidth="1"/>
    <col min="3602" max="3602" width="3.42578125" style="1" customWidth="1"/>
    <col min="3603" max="3603" width="0" style="1" hidden="1" customWidth="1"/>
    <col min="3604" max="3604" width="23.7109375" style="1" customWidth="1"/>
    <col min="3605" max="3605" width="10" style="1" customWidth="1"/>
    <col min="3606" max="3606" width="0" style="1" hidden="1" customWidth="1"/>
    <col min="3607" max="3608" width="14.7109375" style="1" customWidth="1"/>
    <col min="3609" max="3609" width="12.85546875" style="1" customWidth="1"/>
    <col min="3610" max="3610" width="3.28515625" style="1" customWidth="1"/>
    <col min="3611" max="3611" width="30.28515625" style="1" customWidth="1"/>
    <col min="3612" max="3612" width="5" style="1" customWidth="1"/>
    <col min="3613" max="3613" width="0" style="1" hidden="1" customWidth="1"/>
    <col min="3614" max="3614" width="14.28515625" style="1" customWidth="1"/>
    <col min="3615" max="3615" width="5.7109375" style="1" customWidth="1"/>
    <col min="3616" max="3616" width="0" style="1" hidden="1" customWidth="1"/>
    <col min="3617" max="3617" width="17.28515625" style="1" customWidth="1"/>
    <col min="3618" max="3618" width="12.7109375" style="1" customWidth="1"/>
    <col min="3619" max="3619" width="0" style="1" hidden="1" customWidth="1"/>
    <col min="3620" max="3620" width="5.28515625" style="1" customWidth="1"/>
    <col min="3621" max="3621" width="0" style="1" hidden="1" customWidth="1"/>
    <col min="3622" max="3622" width="17" style="1" customWidth="1"/>
    <col min="3623" max="3623" width="6.28515625" style="1" customWidth="1"/>
    <col min="3624" max="3624" width="0" style="1" hidden="1" customWidth="1"/>
    <col min="3625" max="3625" width="14.28515625" style="1" customWidth="1"/>
    <col min="3626" max="3626" width="7.5703125" style="1" customWidth="1"/>
    <col min="3627" max="3627" width="0" style="1" hidden="1" customWidth="1"/>
    <col min="3628" max="3629" width="14.28515625" style="1" customWidth="1"/>
    <col min="3630" max="3630" width="20.85546875" style="1" customWidth="1"/>
    <col min="3631" max="3631" width="14.42578125" style="1" customWidth="1"/>
    <col min="3632" max="3632" width="15" style="1" customWidth="1"/>
    <col min="3633" max="3633" width="2.7109375" style="1" customWidth="1"/>
    <col min="3634" max="3634" width="11.7109375" style="1" customWidth="1"/>
    <col min="3635" max="3635" width="11.5703125" style="1" customWidth="1"/>
    <col min="3636" max="3636" width="2.28515625" style="1" customWidth="1"/>
    <col min="3637" max="3637" width="41" style="1" customWidth="1"/>
    <col min="3638" max="3638" width="14.28515625" style="1" customWidth="1"/>
    <col min="3639" max="3640" width="11.5703125" style="1" customWidth="1"/>
    <col min="3641" max="3641" width="21.85546875" style="1" customWidth="1"/>
    <col min="3642" max="3833" width="11.42578125" style="1"/>
    <col min="3834" max="3834" width="21.85546875" style="1" customWidth="1"/>
    <col min="3835" max="3835" width="13.85546875" style="1" customWidth="1"/>
    <col min="3836" max="3836" width="38.7109375" style="1" customWidth="1"/>
    <col min="3837" max="3837" width="3" style="1" bestFit="1" customWidth="1"/>
    <col min="3838" max="3838" width="32.28515625" style="1" customWidth="1"/>
    <col min="3839" max="3839" width="46.28515625" style="1" customWidth="1"/>
    <col min="3840" max="3840" width="19" style="1" customWidth="1"/>
    <col min="3841" max="3841" width="0" style="1" hidden="1" customWidth="1"/>
    <col min="3842" max="3842" width="17.7109375" style="1" customWidth="1"/>
    <col min="3843" max="3843" width="0" style="1" hidden="1" customWidth="1"/>
    <col min="3844" max="3844" width="22.28515625" style="1" customWidth="1"/>
    <col min="3845" max="3845" width="5.28515625" style="1" customWidth="1"/>
    <col min="3846" max="3846" width="36.28515625" style="1" customWidth="1"/>
    <col min="3847" max="3847" width="5.7109375" style="1" customWidth="1"/>
    <col min="3848" max="3848" width="0" style="1" hidden="1" customWidth="1"/>
    <col min="3849" max="3849" width="20.7109375" style="1" customWidth="1"/>
    <col min="3850" max="3850" width="4.85546875" style="1" customWidth="1"/>
    <col min="3851" max="3851" width="0" style="1" hidden="1" customWidth="1"/>
    <col min="3852" max="3852" width="24.7109375" style="1" customWidth="1"/>
    <col min="3853" max="3853" width="12.28515625" style="1" customWidth="1"/>
    <col min="3854" max="3854" width="0" style="1" hidden="1" customWidth="1"/>
    <col min="3855" max="3855" width="3.42578125" style="1" customWidth="1"/>
    <col min="3856" max="3856" width="0" style="1" hidden="1" customWidth="1"/>
    <col min="3857" max="3857" width="17.7109375" style="1" customWidth="1"/>
    <col min="3858" max="3858" width="3.42578125" style="1" customWidth="1"/>
    <col min="3859" max="3859" width="0" style="1" hidden="1" customWidth="1"/>
    <col min="3860" max="3860" width="23.7109375" style="1" customWidth="1"/>
    <col min="3861" max="3861" width="10" style="1" customWidth="1"/>
    <col min="3862" max="3862" width="0" style="1" hidden="1" customWidth="1"/>
    <col min="3863" max="3864" width="14.7109375" style="1" customWidth="1"/>
    <col min="3865" max="3865" width="12.85546875" style="1" customWidth="1"/>
    <col min="3866" max="3866" width="3.28515625" style="1" customWidth="1"/>
    <col min="3867" max="3867" width="30.28515625" style="1" customWidth="1"/>
    <col min="3868" max="3868" width="5" style="1" customWidth="1"/>
    <col min="3869" max="3869" width="0" style="1" hidden="1" customWidth="1"/>
    <col min="3870" max="3870" width="14.28515625" style="1" customWidth="1"/>
    <col min="3871" max="3871" width="5.7109375" style="1" customWidth="1"/>
    <col min="3872" max="3872" width="0" style="1" hidden="1" customWidth="1"/>
    <col min="3873" max="3873" width="17.28515625" style="1" customWidth="1"/>
    <col min="3874" max="3874" width="12.7109375" style="1" customWidth="1"/>
    <col min="3875" max="3875" width="0" style="1" hidden="1" customWidth="1"/>
    <col min="3876" max="3876" width="5.28515625" style="1" customWidth="1"/>
    <col min="3877" max="3877" width="0" style="1" hidden="1" customWidth="1"/>
    <col min="3878" max="3878" width="17" style="1" customWidth="1"/>
    <col min="3879" max="3879" width="6.28515625" style="1" customWidth="1"/>
    <col min="3880" max="3880" width="0" style="1" hidden="1" customWidth="1"/>
    <col min="3881" max="3881" width="14.28515625" style="1" customWidth="1"/>
    <col min="3882" max="3882" width="7.5703125" style="1" customWidth="1"/>
    <col min="3883" max="3883" width="0" style="1" hidden="1" customWidth="1"/>
    <col min="3884" max="3885" width="14.28515625" style="1" customWidth="1"/>
    <col min="3886" max="3886" width="20.85546875" style="1" customWidth="1"/>
    <col min="3887" max="3887" width="14.42578125" style="1" customWidth="1"/>
    <col min="3888" max="3888" width="15" style="1" customWidth="1"/>
    <col min="3889" max="3889" width="2.7109375" style="1" customWidth="1"/>
    <col min="3890" max="3890" width="11.7109375" style="1" customWidth="1"/>
    <col min="3891" max="3891" width="11.5703125" style="1" customWidth="1"/>
    <col min="3892" max="3892" width="2.28515625" style="1" customWidth="1"/>
    <col min="3893" max="3893" width="41" style="1" customWidth="1"/>
    <col min="3894" max="3894" width="14.28515625" style="1" customWidth="1"/>
    <col min="3895" max="3896" width="11.5703125" style="1" customWidth="1"/>
    <col min="3897" max="3897" width="21.85546875" style="1" customWidth="1"/>
    <col min="3898" max="4089" width="11.42578125" style="1"/>
    <col min="4090" max="4090" width="21.85546875" style="1" customWidth="1"/>
    <col min="4091" max="4091" width="13.85546875" style="1" customWidth="1"/>
    <col min="4092" max="4092" width="38.7109375" style="1" customWidth="1"/>
    <col min="4093" max="4093" width="3" style="1" bestFit="1" customWidth="1"/>
    <col min="4094" max="4094" width="32.28515625" style="1" customWidth="1"/>
    <col min="4095" max="4095" width="46.28515625" style="1" customWidth="1"/>
    <col min="4096" max="4096" width="19" style="1" customWidth="1"/>
    <col min="4097" max="4097" width="0" style="1" hidden="1" customWidth="1"/>
    <col min="4098" max="4098" width="17.7109375" style="1" customWidth="1"/>
    <col min="4099" max="4099" width="0" style="1" hidden="1" customWidth="1"/>
    <col min="4100" max="4100" width="22.28515625" style="1" customWidth="1"/>
    <col min="4101" max="4101" width="5.28515625" style="1" customWidth="1"/>
    <col min="4102" max="4102" width="36.28515625" style="1" customWidth="1"/>
    <col min="4103" max="4103" width="5.7109375" style="1" customWidth="1"/>
    <col min="4104" max="4104" width="0" style="1" hidden="1" customWidth="1"/>
    <col min="4105" max="4105" width="20.7109375" style="1" customWidth="1"/>
    <col min="4106" max="4106" width="4.85546875" style="1" customWidth="1"/>
    <col min="4107" max="4107" width="0" style="1" hidden="1" customWidth="1"/>
    <col min="4108" max="4108" width="24.7109375" style="1" customWidth="1"/>
    <col min="4109" max="4109" width="12.28515625" style="1" customWidth="1"/>
    <col min="4110" max="4110" width="0" style="1" hidden="1" customWidth="1"/>
    <col min="4111" max="4111" width="3.42578125" style="1" customWidth="1"/>
    <col min="4112" max="4112" width="0" style="1" hidden="1" customWidth="1"/>
    <col min="4113" max="4113" width="17.7109375" style="1" customWidth="1"/>
    <col min="4114" max="4114" width="3.42578125" style="1" customWidth="1"/>
    <col min="4115" max="4115" width="0" style="1" hidden="1" customWidth="1"/>
    <col min="4116" max="4116" width="23.7109375" style="1" customWidth="1"/>
    <col min="4117" max="4117" width="10" style="1" customWidth="1"/>
    <col min="4118" max="4118" width="0" style="1" hidden="1" customWidth="1"/>
    <col min="4119" max="4120" width="14.7109375" style="1" customWidth="1"/>
    <col min="4121" max="4121" width="12.85546875" style="1" customWidth="1"/>
    <col min="4122" max="4122" width="3.28515625" style="1" customWidth="1"/>
    <col min="4123" max="4123" width="30.28515625" style="1" customWidth="1"/>
    <col min="4124" max="4124" width="5" style="1" customWidth="1"/>
    <col min="4125" max="4125" width="0" style="1" hidden="1" customWidth="1"/>
    <col min="4126" max="4126" width="14.28515625" style="1" customWidth="1"/>
    <col min="4127" max="4127" width="5.7109375" style="1" customWidth="1"/>
    <col min="4128" max="4128" width="0" style="1" hidden="1" customWidth="1"/>
    <col min="4129" max="4129" width="17.28515625" style="1" customWidth="1"/>
    <col min="4130" max="4130" width="12.7109375" style="1" customWidth="1"/>
    <col min="4131" max="4131" width="0" style="1" hidden="1" customWidth="1"/>
    <col min="4132" max="4132" width="5.28515625" style="1" customWidth="1"/>
    <col min="4133" max="4133" width="0" style="1" hidden="1" customWidth="1"/>
    <col min="4134" max="4134" width="17" style="1" customWidth="1"/>
    <col min="4135" max="4135" width="6.28515625" style="1" customWidth="1"/>
    <col min="4136" max="4136" width="0" style="1" hidden="1" customWidth="1"/>
    <col min="4137" max="4137" width="14.28515625" style="1" customWidth="1"/>
    <col min="4138" max="4138" width="7.5703125" style="1" customWidth="1"/>
    <col min="4139" max="4139" width="0" style="1" hidden="1" customWidth="1"/>
    <col min="4140" max="4141" width="14.28515625" style="1" customWidth="1"/>
    <col min="4142" max="4142" width="20.85546875" style="1" customWidth="1"/>
    <col min="4143" max="4143" width="14.42578125" style="1" customWidth="1"/>
    <col min="4144" max="4144" width="15" style="1" customWidth="1"/>
    <col min="4145" max="4145" width="2.7109375" style="1" customWidth="1"/>
    <col min="4146" max="4146" width="11.7109375" style="1" customWidth="1"/>
    <col min="4147" max="4147" width="11.5703125" style="1" customWidth="1"/>
    <col min="4148" max="4148" width="2.28515625" style="1" customWidth="1"/>
    <col min="4149" max="4149" width="41" style="1" customWidth="1"/>
    <col min="4150" max="4150" width="14.28515625" style="1" customWidth="1"/>
    <col min="4151" max="4152" width="11.5703125" style="1" customWidth="1"/>
    <col min="4153" max="4153" width="21.85546875" style="1" customWidth="1"/>
    <col min="4154" max="4345" width="11.42578125" style="1"/>
    <col min="4346" max="4346" width="21.85546875" style="1" customWidth="1"/>
    <col min="4347" max="4347" width="13.85546875" style="1" customWidth="1"/>
    <col min="4348" max="4348" width="38.7109375" style="1" customWidth="1"/>
    <col min="4349" max="4349" width="3" style="1" bestFit="1" customWidth="1"/>
    <col min="4350" max="4350" width="32.28515625" style="1" customWidth="1"/>
    <col min="4351" max="4351" width="46.28515625" style="1" customWidth="1"/>
    <col min="4352" max="4352" width="19" style="1" customWidth="1"/>
    <col min="4353" max="4353" width="0" style="1" hidden="1" customWidth="1"/>
    <col min="4354" max="4354" width="17.7109375" style="1" customWidth="1"/>
    <col min="4355" max="4355" width="0" style="1" hidden="1" customWidth="1"/>
    <col min="4356" max="4356" width="22.28515625" style="1" customWidth="1"/>
    <col min="4357" max="4357" width="5.28515625" style="1" customWidth="1"/>
    <col min="4358" max="4358" width="36.28515625" style="1" customWidth="1"/>
    <col min="4359" max="4359" width="5.7109375" style="1" customWidth="1"/>
    <col min="4360" max="4360" width="0" style="1" hidden="1" customWidth="1"/>
    <col min="4361" max="4361" width="20.7109375" style="1" customWidth="1"/>
    <col min="4362" max="4362" width="4.85546875" style="1" customWidth="1"/>
    <col min="4363" max="4363" width="0" style="1" hidden="1" customWidth="1"/>
    <col min="4364" max="4364" width="24.7109375" style="1" customWidth="1"/>
    <col min="4365" max="4365" width="12.28515625" style="1" customWidth="1"/>
    <col min="4366" max="4366" width="0" style="1" hidden="1" customWidth="1"/>
    <col min="4367" max="4367" width="3.42578125" style="1" customWidth="1"/>
    <col min="4368" max="4368" width="0" style="1" hidden="1" customWidth="1"/>
    <col min="4369" max="4369" width="17.7109375" style="1" customWidth="1"/>
    <col min="4370" max="4370" width="3.42578125" style="1" customWidth="1"/>
    <col min="4371" max="4371" width="0" style="1" hidden="1" customWidth="1"/>
    <col min="4372" max="4372" width="23.7109375" style="1" customWidth="1"/>
    <col min="4373" max="4373" width="10" style="1" customWidth="1"/>
    <col min="4374" max="4374" width="0" style="1" hidden="1" customWidth="1"/>
    <col min="4375" max="4376" width="14.7109375" style="1" customWidth="1"/>
    <col min="4377" max="4377" width="12.85546875" style="1" customWidth="1"/>
    <col min="4378" max="4378" width="3.28515625" style="1" customWidth="1"/>
    <col min="4379" max="4379" width="30.28515625" style="1" customWidth="1"/>
    <col min="4380" max="4380" width="5" style="1" customWidth="1"/>
    <col min="4381" max="4381" width="0" style="1" hidden="1" customWidth="1"/>
    <col min="4382" max="4382" width="14.28515625" style="1" customWidth="1"/>
    <col min="4383" max="4383" width="5.7109375" style="1" customWidth="1"/>
    <col min="4384" max="4384" width="0" style="1" hidden="1" customWidth="1"/>
    <col min="4385" max="4385" width="17.28515625" style="1" customWidth="1"/>
    <col min="4386" max="4386" width="12.7109375" style="1" customWidth="1"/>
    <col min="4387" max="4387" width="0" style="1" hidden="1" customWidth="1"/>
    <col min="4388" max="4388" width="5.28515625" style="1" customWidth="1"/>
    <col min="4389" max="4389" width="0" style="1" hidden="1" customWidth="1"/>
    <col min="4390" max="4390" width="17" style="1" customWidth="1"/>
    <col min="4391" max="4391" width="6.28515625" style="1" customWidth="1"/>
    <col min="4392" max="4392" width="0" style="1" hidden="1" customWidth="1"/>
    <col min="4393" max="4393" width="14.28515625" style="1" customWidth="1"/>
    <col min="4394" max="4394" width="7.5703125" style="1" customWidth="1"/>
    <col min="4395" max="4395" width="0" style="1" hidden="1" customWidth="1"/>
    <col min="4396" max="4397" width="14.28515625" style="1" customWidth="1"/>
    <col min="4398" max="4398" width="20.85546875" style="1" customWidth="1"/>
    <col min="4399" max="4399" width="14.42578125" style="1" customWidth="1"/>
    <col min="4400" max="4400" width="15" style="1" customWidth="1"/>
    <col min="4401" max="4401" width="2.7109375" style="1" customWidth="1"/>
    <col min="4402" max="4402" width="11.7109375" style="1" customWidth="1"/>
    <col min="4403" max="4403" width="11.5703125" style="1" customWidth="1"/>
    <col min="4404" max="4404" width="2.28515625" style="1" customWidth="1"/>
    <col min="4405" max="4405" width="41" style="1" customWidth="1"/>
    <col min="4406" max="4406" width="14.28515625" style="1" customWidth="1"/>
    <col min="4407" max="4408" width="11.5703125" style="1" customWidth="1"/>
    <col min="4409" max="4409" width="21.85546875" style="1" customWidth="1"/>
    <col min="4410" max="4601" width="11.42578125" style="1"/>
    <col min="4602" max="4602" width="21.85546875" style="1" customWidth="1"/>
    <col min="4603" max="4603" width="13.85546875" style="1" customWidth="1"/>
    <col min="4604" max="4604" width="38.7109375" style="1" customWidth="1"/>
    <col min="4605" max="4605" width="3" style="1" bestFit="1" customWidth="1"/>
    <col min="4606" max="4606" width="32.28515625" style="1" customWidth="1"/>
    <col min="4607" max="4607" width="46.28515625" style="1" customWidth="1"/>
    <col min="4608" max="4608" width="19" style="1" customWidth="1"/>
    <col min="4609" max="4609" width="0" style="1" hidden="1" customWidth="1"/>
    <col min="4610" max="4610" width="17.7109375" style="1" customWidth="1"/>
    <col min="4611" max="4611" width="0" style="1" hidden="1" customWidth="1"/>
    <col min="4612" max="4612" width="22.28515625" style="1" customWidth="1"/>
    <col min="4613" max="4613" width="5.28515625" style="1" customWidth="1"/>
    <col min="4614" max="4614" width="36.28515625" style="1" customWidth="1"/>
    <col min="4615" max="4615" width="5.7109375" style="1" customWidth="1"/>
    <col min="4616" max="4616" width="0" style="1" hidden="1" customWidth="1"/>
    <col min="4617" max="4617" width="20.7109375" style="1" customWidth="1"/>
    <col min="4618" max="4618" width="4.85546875" style="1" customWidth="1"/>
    <col min="4619" max="4619" width="0" style="1" hidden="1" customWidth="1"/>
    <col min="4620" max="4620" width="24.7109375" style="1" customWidth="1"/>
    <col min="4621" max="4621" width="12.28515625" style="1" customWidth="1"/>
    <col min="4622" max="4622" width="0" style="1" hidden="1" customWidth="1"/>
    <col min="4623" max="4623" width="3.42578125" style="1" customWidth="1"/>
    <col min="4624" max="4624" width="0" style="1" hidden="1" customWidth="1"/>
    <col min="4625" max="4625" width="17.7109375" style="1" customWidth="1"/>
    <col min="4626" max="4626" width="3.42578125" style="1" customWidth="1"/>
    <col min="4627" max="4627" width="0" style="1" hidden="1" customWidth="1"/>
    <col min="4628" max="4628" width="23.7109375" style="1" customWidth="1"/>
    <col min="4629" max="4629" width="10" style="1" customWidth="1"/>
    <col min="4630" max="4630" width="0" style="1" hidden="1" customWidth="1"/>
    <col min="4631" max="4632" width="14.7109375" style="1" customWidth="1"/>
    <col min="4633" max="4633" width="12.85546875" style="1" customWidth="1"/>
    <col min="4634" max="4634" width="3.28515625" style="1" customWidth="1"/>
    <col min="4635" max="4635" width="30.28515625" style="1" customWidth="1"/>
    <col min="4636" max="4636" width="5" style="1" customWidth="1"/>
    <col min="4637" max="4637" width="0" style="1" hidden="1" customWidth="1"/>
    <col min="4638" max="4638" width="14.28515625" style="1" customWidth="1"/>
    <col min="4639" max="4639" width="5.7109375" style="1" customWidth="1"/>
    <col min="4640" max="4640" width="0" style="1" hidden="1" customWidth="1"/>
    <col min="4641" max="4641" width="17.28515625" style="1" customWidth="1"/>
    <col min="4642" max="4642" width="12.7109375" style="1" customWidth="1"/>
    <col min="4643" max="4643" width="0" style="1" hidden="1" customWidth="1"/>
    <col min="4644" max="4644" width="5.28515625" style="1" customWidth="1"/>
    <col min="4645" max="4645" width="0" style="1" hidden="1" customWidth="1"/>
    <col min="4646" max="4646" width="17" style="1" customWidth="1"/>
    <col min="4647" max="4647" width="6.28515625" style="1" customWidth="1"/>
    <col min="4648" max="4648" width="0" style="1" hidden="1" customWidth="1"/>
    <col min="4649" max="4649" width="14.28515625" style="1" customWidth="1"/>
    <col min="4650" max="4650" width="7.5703125" style="1" customWidth="1"/>
    <col min="4651" max="4651" width="0" style="1" hidden="1" customWidth="1"/>
    <col min="4652" max="4653" width="14.28515625" style="1" customWidth="1"/>
    <col min="4654" max="4654" width="20.85546875" style="1" customWidth="1"/>
    <col min="4655" max="4655" width="14.42578125" style="1" customWidth="1"/>
    <col min="4656" max="4656" width="15" style="1" customWidth="1"/>
    <col min="4657" max="4657" width="2.7109375" style="1" customWidth="1"/>
    <col min="4658" max="4658" width="11.7109375" style="1" customWidth="1"/>
    <col min="4659" max="4659" width="11.5703125" style="1" customWidth="1"/>
    <col min="4660" max="4660" width="2.28515625" style="1" customWidth="1"/>
    <col min="4661" max="4661" width="41" style="1" customWidth="1"/>
    <col min="4662" max="4662" width="14.28515625" style="1" customWidth="1"/>
    <col min="4663" max="4664" width="11.5703125" style="1" customWidth="1"/>
    <col min="4665" max="4665" width="21.85546875" style="1" customWidth="1"/>
    <col min="4666" max="4857" width="11.42578125" style="1"/>
    <col min="4858" max="4858" width="21.85546875" style="1" customWidth="1"/>
    <col min="4859" max="4859" width="13.85546875" style="1" customWidth="1"/>
    <col min="4860" max="4860" width="38.7109375" style="1" customWidth="1"/>
    <col min="4861" max="4861" width="3" style="1" bestFit="1" customWidth="1"/>
    <col min="4862" max="4862" width="32.28515625" style="1" customWidth="1"/>
    <col min="4863" max="4863" width="46.28515625" style="1" customWidth="1"/>
    <col min="4864" max="4864" width="19" style="1" customWidth="1"/>
    <col min="4865" max="4865" width="0" style="1" hidden="1" customWidth="1"/>
    <col min="4866" max="4866" width="17.7109375" style="1" customWidth="1"/>
    <col min="4867" max="4867" width="0" style="1" hidden="1" customWidth="1"/>
    <col min="4868" max="4868" width="22.28515625" style="1" customWidth="1"/>
    <col min="4869" max="4869" width="5.28515625" style="1" customWidth="1"/>
    <col min="4870" max="4870" width="36.28515625" style="1" customWidth="1"/>
    <col min="4871" max="4871" width="5.7109375" style="1" customWidth="1"/>
    <col min="4872" max="4872" width="0" style="1" hidden="1" customWidth="1"/>
    <col min="4873" max="4873" width="20.7109375" style="1" customWidth="1"/>
    <col min="4874" max="4874" width="4.85546875" style="1" customWidth="1"/>
    <col min="4875" max="4875" width="0" style="1" hidden="1" customWidth="1"/>
    <col min="4876" max="4876" width="24.7109375" style="1" customWidth="1"/>
    <col min="4877" max="4877" width="12.28515625" style="1" customWidth="1"/>
    <col min="4878" max="4878" width="0" style="1" hidden="1" customWidth="1"/>
    <col min="4879" max="4879" width="3.42578125" style="1" customWidth="1"/>
    <col min="4880" max="4880" width="0" style="1" hidden="1" customWidth="1"/>
    <col min="4881" max="4881" width="17.7109375" style="1" customWidth="1"/>
    <col min="4882" max="4882" width="3.42578125" style="1" customWidth="1"/>
    <col min="4883" max="4883" width="0" style="1" hidden="1" customWidth="1"/>
    <col min="4884" max="4884" width="23.7109375" style="1" customWidth="1"/>
    <col min="4885" max="4885" width="10" style="1" customWidth="1"/>
    <col min="4886" max="4886" width="0" style="1" hidden="1" customWidth="1"/>
    <col min="4887" max="4888" width="14.7109375" style="1" customWidth="1"/>
    <col min="4889" max="4889" width="12.85546875" style="1" customWidth="1"/>
    <col min="4890" max="4890" width="3.28515625" style="1" customWidth="1"/>
    <col min="4891" max="4891" width="30.28515625" style="1" customWidth="1"/>
    <col min="4892" max="4892" width="5" style="1" customWidth="1"/>
    <col min="4893" max="4893" width="0" style="1" hidden="1" customWidth="1"/>
    <col min="4894" max="4894" width="14.28515625" style="1" customWidth="1"/>
    <col min="4895" max="4895" width="5.7109375" style="1" customWidth="1"/>
    <col min="4896" max="4896" width="0" style="1" hidden="1" customWidth="1"/>
    <col min="4897" max="4897" width="17.28515625" style="1" customWidth="1"/>
    <col min="4898" max="4898" width="12.7109375" style="1" customWidth="1"/>
    <col min="4899" max="4899" width="0" style="1" hidden="1" customWidth="1"/>
    <col min="4900" max="4900" width="5.28515625" style="1" customWidth="1"/>
    <col min="4901" max="4901" width="0" style="1" hidden="1" customWidth="1"/>
    <col min="4902" max="4902" width="17" style="1" customWidth="1"/>
    <col min="4903" max="4903" width="6.28515625" style="1" customWidth="1"/>
    <col min="4904" max="4904" width="0" style="1" hidden="1" customWidth="1"/>
    <col min="4905" max="4905" width="14.28515625" style="1" customWidth="1"/>
    <col min="4906" max="4906" width="7.5703125" style="1" customWidth="1"/>
    <col min="4907" max="4907" width="0" style="1" hidden="1" customWidth="1"/>
    <col min="4908" max="4909" width="14.28515625" style="1" customWidth="1"/>
    <col min="4910" max="4910" width="20.85546875" style="1" customWidth="1"/>
    <col min="4911" max="4911" width="14.42578125" style="1" customWidth="1"/>
    <col min="4912" max="4912" width="15" style="1" customWidth="1"/>
    <col min="4913" max="4913" width="2.7109375" style="1" customWidth="1"/>
    <col min="4914" max="4914" width="11.7109375" style="1" customWidth="1"/>
    <col min="4915" max="4915" width="11.5703125" style="1" customWidth="1"/>
    <col min="4916" max="4916" width="2.28515625" style="1" customWidth="1"/>
    <col min="4917" max="4917" width="41" style="1" customWidth="1"/>
    <col min="4918" max="4918" width="14.28515625" style="1" customWidth="1"/>
    <col min="4919" max="4920" width="11.5703125" style="1" customWidth="1"/>
    <col min="4921" max="4921" width="21.85546875" style="1" customWidth="1"/>
    <col min="4922" max="5113" width="11.42578125" style="1"/>
    <col min="5114" max="5114" width="21.85546875" style="1" customWidth="1"/>
    <col min="5115" max="5115" width="13.85546875" style="1" customWidth="1"/>
    <col min="5116" max="5116" width="38.7109375" style="1" customWidth="1"/>
    <col min="5117" max="5117" width="3" style="1" bestFit="1" customWidth="1"/>
    <col min="5118" max="5118" width="32.28515625" style="1" customWidth="1"/>
    <col min="5119" max="5119" width="46.28515625" style="1" customWidth="1"/>
    <col min="5120" max="5120" width="19" style="1" customWidth="1"/>
    <col min="5121" max="5121" width="0" style="1" hidden="1" customWidth="1"/>
    <col min="5122" max="5122" width="17.7109375" style="1" customWidth="1"/>
    <col min="5123" max="5123" width="0" style="1" hidden="1" customWidth="1"/>
    <col min="5124" max="5124" width="22.28515625" style="1" customWidth="1"/>
    <col min="5125" max="5125" width="5.28515625" style="1" customWidth="1"/>
    <col min="5126" max="5126" width="36.28515625" style="1" customWidth="1"/>
    <col min="5127" max="5127" width="5.7109375" style="1" customWidth="1"/>
    <col min="5128" max="5128" width="0" style="1" hidden="1" customWidth="1"/>
    <col min="5129" max="5129" width="20.7109375" style="1" customWidth="1"/>
    <col min="5130" max="5130" width="4.85546875" style="1" customWidth="1"/>
    <col min="5131" max="5131" width="0" style="1" hidden="1" customWidth="1"/>
    <col min="5132" max="5132" width="24.7109375" style="1" customWidth="1"/>
    <col min="5133" max="5133" width="12.28515625" style="1" customWidth="1"/>
    <col min="5134" max="5134" width="0" style="1" hidden="1" customWidth="1"/>
    <col min="5135" max="5135" width="3.42578125" style="1" customWidth="1"/>
    <col min="5136" max="5136" width="0" style="1" hidden="1" customWidth="1"/>
    <col min="5137" max="5137" width="17.7109375" style="1" customWidth="1"/>
    <col min="5138" max="5138" width="3.42578125" style="1" customWidth="1"/>
    <col min="5139" max="5139" width="0" style="1" hidden="1" customWidth="1"/>
    <col min="5140" max="5140" width="23.7109375" style="1" customWidth="1"/>
    <col min="5141" max="5141" width="10" style="1" customWidth="1"/>
    <col min="5142" max="5142" width="0" style="1" hidden="1" customWidth="1"/>
    <col min="5143" max="5144" width="14.7109375" style="1" customWidth="1"/>
    <col min="5145" max="5145" width="12.85546875" style="1" customWidth="1"/>
    <col min="5146" max="5146" width="3.28515625" style="1" customWidth="1"/>
    <col min="5147" max="5147" width="30.28515625" style="1" customWidth="1"/>
    <col min="5148" max="5148" width="5" style="1" customWidth="1"/>
    <col min="5149" max="5149" width="0" style="1" hidden="1" customWidth="1"/>
    <col min="5150" max="5150" width="14.28515625" style="1" customWidth="1"/>
    <col min="5151" max="5151" width="5.7109375" style="1" customWidth="1"/>
    <col min="5152" max="5152" width="0" style="1" hidden="1" customWidth="1"/>
    <col min="5153" max="5153" width="17.28515625" style="1" customWidth="1"/>
    <col min="5154" max="5154" width="12.7109375" style="1" customWidth="1"/>
    <col min="5155" max="5155" width="0" style="1" hidden="1" customWidth="1"/>
    <col min="5156" max="5156" width="5.28515625" style="1" customWidth="1"/>
    <col min="5157" max="5157" width="0" style="1" hidden="1" customWidth="1"/>
    <col min="5158" max="5158" width="17" style="1" customWidth="1"/>
    <col min="5159" max="5159" width="6.28515625" style="1" customWidth="1"/>
    <col min="5160" max="5160" width="0" style="1" hidden="1" customWidth="1"/>
    <col min="5161" max="5161" width="14.28515625" style="1" customWidth="1"/>
    <col min="5162" max="5162" width="7.5703125" style="1" customWidth="1"/>
    <col min="5163" max="5163" width="0" style="1" hidden="1" customWidth="1"/>
    <col min="5164" max="5165" width="14.28515625" style="1" customWidth="1"/>
    <col min="5166" max="5166" width="20.85546875" style="1" customWidth="1"/>
    <col min="5167" max="5167" width="14.42578125" style="1" customWidth="1"/>
    <col min="5168" max="5168" width="15" style="1" customWidth="1"/>
    <col min="5169" max="5169" width="2.7109375" style="1" customWidth="1"/>
    <col min="5170" max="5170" width="11.7109375" style="1" customWidth="1"/>
    <col min="5171" max="5171" width="11.5703125" style="1" customWidth="1"/>
    <col min="5172" max="5172" width="2.28515625" style="1" customWidth="1"/>
    <col min="5173" max="5173" width="41" style="1" customWidth="1"/>
    <col min="5174" max="5174" width="14.28515625" style="1" customWidth="1"/>
    <col min="5175" max="5176" width="11.5703125" style="1" customWidth="1"/>
    <col min="5177" max="5177" width="21.85546875" style="1" customWidth="1"/>
    <col min="5178" max="5369" width="11.42578125" style="1"/>
    <col min="5370" max="5370" width="21.85546875" style="1" customWidth="1"/>
    <col min="5371" max="5371" width="13.85546875" style="1" customWidth="1"/>
    <col min="5372" max="5372" width="38.7109375" style="1" customWidth="1"/>
    <col min="5373" max="5373" width="3" style="1" bestFit="1" customWidth="1"/>
    <col min="5374" max="5374" width="32.28515625" style="1" customWidth="1"/>
    <col min="5375" max="5375" width="46.28515625" style="1" customWidth="1"/>
    <col min="5376" max="5376" width="19" style="1" customWidth="1"/>
    <col min="5377" max="5377" width="0" style="1" hidden="1" customWidth="1"/>
    <col min="5378" max="5378" width="17.7109375" style="1" customWidth="1"/>
    <col min="5379" max="5379" width="0" style="1" hidden="1" customWidth="1"/>
    <col min="5380" max="5380" width="22.28515625" style="1" customWidth="1"/>
    <col min="5381" max="5381" width="5.28515625" style="1" customWidth="1"/>
    <col min="5382" max="5382" width="36.28515625" style="1" customWidth="1"/>
    <col min="5383" max="5383" width="5.7109375" style="1" customWidth="1"/>
    <col min="5384" max="5384" width="0" style="1" hidden="1" customWidth="1"/>
    <col min="5385" max="5385" width="20.7109375" style="1" customWidth="1"/>
    <col min="5386" max="5386" width="4.85546875" style="1" customWidth="1"/>
    <col min="5387" max="5387" width="0" style="1" hidden="1" customWidth="1"/>
    <col min="5388" max="5388" width="24.7109375" style="1" customWidth="1"/>
    <col min="5389" max="5389" width="12.28515625" style="1" customWidth="1"/>
    <col min="5390" max="5390" width="0" style="1" hidden="1" customWidth="1"/>
    <col min="5391" max="5391" width="3.42578125" style="1" customWidth="1"/>
    <col min="5392" max="5392" width="0" style="1" hidden="1" customWidth="1"/>
    <col min="5393" max="5393" width="17.7109375" style="1" customWidth="1"/>
    <col min="5394" max="5394" width="3.42578125" style="1" customWidth="1"/>
    <col min="5395" max="5395" width="0" style="1" hidden="1" customWidth="1"/>
    <col min="5396" max="5396" width="23.7109375" style="1" customWidth="1"/>
    <col min="5397" max="5397" width="10" style="1" customWidth="1"/>
    <col min="5398" max="5398" width="0" style="1" hidden="1" customWidth="1"/>
    <col min="5399" max="5400" width="14.7109375" style="1" customWidth="1"/>
    <col min="5401" max="5401" width="12.85546875" style="1" customWidth="1"/>
    <col min="5402" max="5402" width="3.28515625" style="1" customWidth="1"/>
    <col min="5403" max="5403" width="30.28515625" style="1" customWidth="1"/>
    <col min="5404" max="5404" width="5" style="1" customWidth="1"/>
    <col min="5405" max="5405" width="0" style="1" hidden="1" customWidth="1"/>
    <col min="5406" max="5406" width="14.28515625" style="1" customWidth="1"/>
    <col min="5407" max="5407" width="5.7109375" style="1" customWidth="1"/>
    <col min="5408" max="5408" width="0" style="1" hidden="1" customWidth="1"/>
    <col min="5409" max="5409" width="17.28515625" style="1" customWidth="1"/>
    <col min="5410" max="5410" width="12.7109375" style="1" customWidth="1"/>
    <col min="5411" max="5411" width="0" style="1" hidden="1" customWidth="1"/>
    <col min="5412" max="5412" width="5.28515625" style="1" customWidth="1"/>
    <col min="5413" max="5413" width="0" style="1" hidden="1" customWidth="1"/>
    <col min="5414" max="5414" width="17" style="1" customWidth="1"/>
    <col min="5415" max="5415" width="6.28515625" style="1" customWidth="1"/>
    <col min="5416" max="5416" width="0" style="1" hidden="1" customWidth="1"/>
    <col min="5417" max="5417" width="14.28515625" style="1" customWidth="1"/>
    <col min="5418" max="5418" width="7.5703125" style="1" customWidth="1"/>
    <col min="5419" max="5419" width="0" style="1" hidden="1" customWidth="1"/>
    <col min="5420" max="5421" width="14.28515625" style="1" customWidth="1"/>
    <col min="5422" max="5422" width="20.85546875" style="1" customWidth="1"/>
    <col min="5423" max="5423" width="14.42578125" style="1" customWidth="1"/>
    <col min="5424" max="5424" width="15" style="1" customWidth="1"/>
    <col min="5425" max="5425" width="2.7109375" style="1" customWidth="1"/>
    <col min="5426" max="5426" width="11.7109375" style="1" customWidth="1"/>
    <col min="5427" max="5427" width="11.5703125" style="1" customWidth="1"/>
    <col min="5428" max="5428" width="2.28515625" style="1" customWidth="1"/>
    <col min="5429" max="5429" width="41" style="1" customWidth="1"/>
    <col min="5430" max="5430" width="14.28515625" style="1" customWidth="1"/>
    <col min="5431" max="5432" width="11.5703125" style="1" customWidth="1"/>
    <col min="5433" max="5433" width="21.85546875" style="1" customWidth="1"/>
    <col min="5434" max="5625" width="11.42578125" style="1"/>
    <col min="5626" max="5626" width="21.85546875" style="1" customWidth="1"/>
    <col min="5627" max="5627" width="13.85546875" style="1" customWidth="1"/>
    <col min="5628" max="5628" width="38.7109375" style="1" customWidth="1"/>
    <col min="5629" max="5629" width="3" style="1" bestFit="1" customWidth="1"/>
    <col min="5630" max="5630" width="32.28515625" style="1" customWidth="1"/>
    <col min="5631" max="5631" width="46.28515625" style="1" customWidth="1"/>
    <col min="5632" max="5632" width="19" style="1" customWidth="1"/>
    <col min="5633" max="5633" width="0" style="1" hidden="1" customWidth="1"/>
    <col min="5634" max="5634" width="17.7109375" style="1" customWidth="1"/>
    <col min="5635" max="5635" width="0" style="1" hidden="1" customWidth="1"/>
    <col min="5636" max="5636" width="22.28515625" style="1" customWidth="1"/>
    <col min="5637" max="5637" width="5.28515625" style="1" customWidth="1"/>
    <col min="5638" max="5638" width="36.28515625" style="1" customWidth="1"/>
    <col min="5639" max="5639" width="5.7109375" style="1" customWidth="1"/>
    <col min="5640" max="5640" width="0" style="1" hidden="1" customWidth="1"/>
    <col min="5641" max="5641" width="20.7109375" style="1" customWidth="1"/>
    <col min="5642" max="5642" width="4.85546875" style="1" customWidth="1"/>
    <col min="5643" max="5643" width="0" style="1" hidden="1" customWidth="1"/>
    <col min="5644" max="5644" width="24.7109375" style="1" customWidth="1"/>
    <col min="5645" max="5645" width="12.28515625" style="1" customWidth="1"/>
    <col min="5646" max="5646" width="0" style="1" hidden="1" customWidth="1"/>
    <col min="5647" max="5647" width="3.42578125" style="1" customWidth="1"/>
    <col min="5648" max="5648" width="0" style="1" hidden="1" customWidth="1"/>
    <col min="5649" max="5649" width="17.7109375" style="1" customWidth="1"/>
    <col min="5650" max="5650" width="3.42578125" style="1" customWidth="1"/>
    <col min="5651" max="5651" width="0" style="1" hidden="1" customWidth="1"/>
    <col min="5652" max="5652" width="23.7109375" style="1" customWidth="1"/>
    <col min="5653" max="5653" width="10" style="1" customWidth="1"/>
    <col min="5654" max="5654" width="0" style="1" hidden="1" customWidth="1"/>
    <col min="5655" max="5656" width="14.7109375" style="1" customWidth="1"/>
    <col min="5657" max="5657" width="12.85546875" style="1" customWidth="1"/>
    <col min="5658" max="5658" width="3.28515625" style="1" customWidth="1"/>
    <col min="5659" max="5659" width="30.28515625" style="1" customWidth="1"/>
    <col min="5660" max="5660" width="5" style="1" customWidth="1"/>
    <col min="5661" max="5661" width="0" style="1" hidden="1" customWidth="1"/>
    <col min="5662" max="5662" width="14.28515625" style="1" customWidth="1"/>
    <col min="5663" max="5663" width="5.7109375" style="1" customWidth="1"/>
    <col min="5664" max="5664" width="0" style="1" hidden="1" customWidth="1"/>
    <col min="5665" max="5665" width="17.28515625" style="1" customWidth="1"/>
    <col min="5666" max="5666" width="12.7109375" style="1" customWidth="1"/>
    <col min="5667" max="5667" width="0" style="1" hidden="1" customWidth="1"/>
    <col min="5668" max="5668" width="5.28515625" style="1" customWidth="1"/>
    <col min="5669" max="5669" width="0" style="1" hidden="1" customWidth="1"/>
    <col min="5670" max="5670" width="17" style="1" customWidth="1"/>
    <col min="5671" max="5671" width="6.28515625" style="1" customWidth="1"/>
    <col min="5672" max="5672" width="0" style="1" hidden="1" customWidth="1"/>
    <col min="5673" max="5673" width="14.28515625" style="1" customWidth="1"/>
    <col min="5674" max="5674" width="7.5703125" style="1" customWidth="1"/>
    <col min="5675" max="5675" width="0" style="1" hidden="1" customWidth="1"/>
    <col min="5676" max="5677" width="14.28515625" style="1" customWidth="1"/>
    <col min="5678" max="5678" width="20.85546875" style="1" customWidth="1"/>
    <col min="5679" max="5679" width="14.42578125" style="1" customWidth="1"/>
    <col min="5680" max="5680" width="15" style="1" customWidth="1"/>
    <col min="5681" max="5681" width="2.7109375" style="1" customWidth="1"/>
    <col min="5682" max="5682" width="11.7109375" style="1" customWidth="1"/>
    <col min="5683" max="5683" width="11.5703125" style="1" customWidth="1"/>
    <col min="5684" max="5684" width="2.28515625" style="1" customWidth="1"/>
    <col min="5685" max="5685" width="41" style="1" customWidth="1"/>
    <col min="5686" max="5686" width="14.28515625" style="1" customWidth="1"/>
    <col min="5687" max="5688" width="11.5703125" style="1" customWidth="1"/>
    <col min="5689" max="5689" width="21.85546875" style="1" customWidth="1"/>
    <col min="5690" max="5881" width="11.42578125" style="1"/>
    <col min="5882" max="5882" width="21.85546875" style="1" customWidth="1"/>
    <col min="5883" max="5883" width="13.85546875" style="1" customWidth="1"/>
    <col min="5884" max="5884" width="38.7109375" style="1" customWidth="1"/>
    <col min="5885" max="5885" width="3" style="1" bestFit="1" customWidth="1"/>
    <col min="5886" max="5886" width="32.28515625" style="1" customWidth="1"/>
    <col min="5887" max="5887" width="46.28515625" style="1" customWidth="1"/>
    <col min="5888" max="5888" width="19" style="1" customWidth="1"/>
    <col min="5889" max="5889" width="0" style="1" hidden="1" customWidth="1"/>
    <col min="5890" max="5890" width="17.7109375" style="1" customWidth="1"/>
    <col min="5891" max="5891" width="0" style="1" hidden="1" customWidth="1"/>
    <col min="5892" max="5892" width="22.28515625" style="1" customWidth="1"/>
    <col min="5893" max="5893" width="5.28515625" style="1" customWidth="1"/>
    <col min="5894" max="5894" width="36.28515625" style="1" customWidth="1"/>
    <col min="5895" max="5895" width="5.7109375" style="1" customWidth="1"/>
    <col min="5896" max="5896" width="0" style="1" hidden="1" customWidth="1"/>
    <col min="5897" max="5897" width="20.7109375" style="1" customWidth="1"/>
    <col min="5898" max="5898" width="4.85546875" style="1" customWidth="1"/>
    <col min="5899" max="5899" width="0" style="1" hidden="1" customWidth="1"/>
    <col min="5900" max="5900" width="24.7109375" style="1" customWidth="1"/>
    <col min="5901" max="5901" width="12.28515625" style="1" customWidth="1"/>
    <col min="5902" max="5902" width="0" style="1" hidden="1" customWidth="1"/>
    <col min="5903" max="5903" width="3.42578125" style="1" customWidth="1"/>
    <col min="5904" max="5904" width="0" style="1" hidden="1" customWidth="1"/>
    <col min="5905" max="5905" width="17.7109375" style="1" customWidth="1"/>
    <col min="5906" max="5906" width="3.42578125" style="1" customWidth="1"/>
    <col min="5907" max="5907" width="0" style="1" hidden="1" customWidth="1"/>
    <col min="5908" max="5908" width="23.7109375" style="1" customWidth="1"/>
    <col min="5909" max="5909" width="10" style="1" customWidth="1"/>
    <col min="5910" max="5910" width="0" style="1" hidden="1" customWidth="1"/>
    <col min="5911" max="5912" width="14.7109375" style="1" customWidth="1"/>
    <col min="5913" max="5913" width="12.85546875" style="1" customWidth="1"/>
    <col min="5914" max="5914" width="3.28515625" style="1" customWidth="1"/>
    <col min="5915" max="5915" width="30.28515625" style="1" customWidth="1"/>
    <col min="5916" max="5916" width="5" style="1" customWidth="1"/>
    <col min="5917" max="5917" width="0" style="1" hidden="1" customWidth="1"/>
    <col min="5918" max="5918" width="14.28515625" style="1" customWidth="1"/>
    <col min="5919" max="5919" width="5.7109375" style="1" customWidth="1"/>
    <col min="5920" max="5920" width="0" style="1" hidden="1" customWidth="1"/>
    <col min="5921" max="5921" width="17.28515625" style="1" customWidth="1"/>
    <col min="5922" max="5922" width="12.7109375" style="1" customWidth="1"/>
    <col min="5923" max="5923" width="0" style="1" hidden="1" customWidth="1"/>
    <col min="5924" max="5924" width="5.28515625" style="1" customWidth="1"/>
    <col min="5925" max="5925" width="0" style="1" hidden="1" customWidth="1"/>
    <col min="5926" max="5926" width="17" style="1" customWidth="1"/>
    <col min="5927" max="5927" width="6.28515625" style="1" customWidth="1"/>
    <col min="5928" max="5928" width="0" style="1" hidden="1" customWidth="1"/>
    <col min="5929" max="5929" width="14.28515625" style="1" customWidth="1"/>
    <col min="5930" max="5930" width="7.5703125" style="1" customWidth="1"/>
    <col min="5931" max="5931" width="0" style="1" hidden="1" customWidth="1"/>
    <col min="5932" max="5933" width="14.28515625" style="1" customWidth="1"/>
    <col min="5934" max="5934" width="20.85546875" style="1" customWidth="1"/>
    <col min="5935" max="5935" width="14.42578125" style="1" customWidth="1"/>
    <col min="5936" max="5936" width="15" style="1" customWidth="1"/>
    <col min="5937" max="5937" width="2.7109375" style="1" customWidth="1"/>
    <col min="5938" max="5938" width="11.7109375" style="1" customWidth="1"/>
    <col min="5939" max="5939" width="11.5703125" style="1" customWidth="1"/>
    <col min="5940" max="5940" width="2.28515625" style="1" customWidth="1"/>
    <col min="5941" max="5941" width="41" style="1" customWidth="1"/>
    <col min="5942" max="5942" width="14.28515625" style="1" customWidth="1"/>
    <col min="5943" max="5944" width="11.5703125" style="1" customWidth="1"/>
    <col min="5945" max="5945" width="21.85546875" style="1" customWidth="1"/>
    <col min="5946" max="6137" width="11.42578125" style="1"/>
    <col min="6138" max="6138" width="21.85546875" style="1" customWidth="1"/>
    <col min="6139" max="6139" width="13.85546875" style="1" customWidth="1"/>
    <col min="6140" max="6140" width="38.7109375" style="1" customWidth="1"/>
    <col min="6141" max="6141" width="3" style="1" bestFit="1" customWidth="1"/>
    <col min="6142" max="6142" width="32.28515625" style="1" customWidth="1"/>
    <col min="6143" max="6143" width="46.28515625" style="1" customWidth="1"/>
    <col min="6144" max="6144" width="19" style="1" customWidth="1"/>
    <col min="6145" max="6145" width="0" style="1" hidden="1" customWidth="1"/>
    <col min="6146" max="6146" width="17.7109375" style="1" customWidth="1"/>
    <col min="6147" max="6147" width="0" style="1" hidden="1" customWidth="1"/>
    <col min="6148" max="6148" width="22.28515625" style="1" customWidth="1"/>
    <col min="6149" max="6149" width="5.28515625" style="1" customWidth="1"/>
    <col min="6150" max="6150" width="36.28515625" style="1" customWidth="1"/>
    <col min="6151" max="6151" width="5.7109375" style="1" customWidth="1"/>
    <col min="6152" max="6152" width="0" style="1" hidden="1" customWidth="1"/>
    <col min="6153" max="6153" width="20.7109375" style="1" customWidth="1"/>
    <col min="6154" max="6154" width="4.85546875" style="1" customWidth="1"/>
    <col min="6155" max="6155" width="0" style="1" hidden="1" customWidth="1"/>
    <col min="6156" max="6156" width="24.7109375" style="1" customWidth="1"/>
    <col min="6157" max="6157" width="12.28515625" style="1" customWidth="1"/>
    <col min="6158" max="6158" width="0" style="1" hidden="1" customWidth="1"/>
    <col min="6159" max="6159" width="3.42578125" style="1" customWidth="1"/>
    <col min="6160" max="6160" width="0" style="1" hidden="1" customWidth="1"/>
    <col min="6161" max="6161" width="17.7109375" style="1" customWidth="1"/>
    <col min="6162" max="6162" width="3.42578125" style="1" customWidth="1"/>
    <col min="6163" max="6163" width="0" style="1" hidden="1" customWidth="1"/>
    <col min="6164" max="6164" width="23.7109375" style="1" customWidth="1"/>
    <col min="6165" max="6165" width="10" style="1" customWidth="1"/>
    <col min="6166" max="6166" width="0" style="1" hidden="1" customWidth="1"/>
    <col min="6167" max="6168" width="14.7109375" style="1" customWidth="1"/>
    <col min="6169" max="6169" width="12.85546875" style="1" customWidth="1"/>
    <col min="6170" max="6170" width="3.28515625" style="1" customWidth="1"/>
    <col min="6171" max="6171" width="30.28515625" style="1" customWidth="1"/>
    <col min="6172" max="6172" width="5" style="1" customWidth="1"/>
    <col min="6173" max="6173" width="0" style="1" hidden="1" customWidth="1"/>
    <col min="6174" max="6174" width="14.28515625" style="1" customWidth="1"/>
    <col min="6175" max="6175" width="5.7109375" style="1" customWidth="1"/>
    <col min="6176" max="6176" width="0" style="1" hidden="1" customWidth="1"/>
    <col min="6177" max="6177" width="17.28515625" style="1" customWidth="1"/>
    <col min="6178" max="6178" width="12.7109375" style="1" customWidth="1"/>
    <col min="6179" max="6179" width="0" style="1" hidden="1" customWidth="1"/>
    <col min="6180" max="6180" width="5.28515625" style="1" customWidth="1"/>
    <col min="6181" max="6181" width="0" style="1" hidden="1" customWidth="1"/>
    <col min="6182" max="6182" width="17" style="1" customWidth="1"/>
    <col min="6183" max="6183" width="6.28515625" style="1" customWidth="1"/>
    <col min="6184" max="6184" width="0" style="1" hidden="1" customWidth="1"/>
    <col min="6185" max="6185" width="14.28515625" style="1" customWidth="1"/>
    <col min="6186" max="6186" width="7.5703125" style="1" customWidth="1"/>
    <col min="6187" max="6187" width="0" style="1" hidden="1" customWidth="1"/>
    <col min="6188" max="6189" width="14.28515625" style="1" customWidth="1"/>
    <col min="6190" max="6190" width="20.85546875" style="1" customWidth="1"/>
    <col min="6191" max="6191" width="14.42578125" style="1" customWidth="1"/>
    <col min="6192" max="6192" width="15" style="1" customWidth="1"/>
    <col min="6193" max="6193" width="2.7109375" style="1" customWidth="1"/>
    <col min="6194" max="6194" width="11.7109375" style="1" customWidth="1"/>
    <col min="6195" max="6195" width="11.5703125" style="1" customWidth="1"/>
    <col min="6196" max="6196" width="2.28515625" style="1" customWidth="1"/>
    <col min="6197" max="6197" width="41" style="1" customWidth="1"/>
    <col min="6198" max="6198" width="14.28515625" style="1" customWidth="1"/>
    <col min="6199" max="6200" width="11.5703125" style="1" customWidth="1"/>
    <col min="6201" max="6201" width="21.85546875" style="1" customWidth="1"/>
    <col min="6202" max="6393" width="11.42578125" style="1"/>
    <col min="6394" max="6394" width="21.85546875" style="1" customWidth="1"/>
    <col min="6395" max="6395" width="13.85546875" style="1" customWidth="1"/>
    <col min="6396" max="6396" width="38.7109375" style="1" customWidth="1"/>
    <col min="6397" max="6397" width="3" style="1" bestFit="1" customWidth="1"/>
    <col min="6398" max="6398" width="32.28515625" style="1" customWidth="1"/>
    <col min="6399" max="6399" width="46.28515625" style="1" customWidth="1"/>
    <col min="6400" max="6400" width="19" style="1" customWidth="1"/>
    <col min="6401" max="6401" width="0" style="1" hidden="1" customWidth="1"/>
    <col min="6402" max="6402" width="17.7109375" style="1" customWidth="1"/>
    <col min="6403" max="6403" width="0" style="1" hidden="1" customWidth="1"/>
    <col min="6404" max="6404" width="22.28515625" style="1" customWidth="1"/>
    <col min="6405" max="6405" width="5.28515625" style="1" customWidth="1"/>
    <col min="6406" max="6406" width="36.28515625" style="1" customWidth="1"/>
    <col min="6407" max="6407" width="5.7109375" style="1" customWidth="1"/>
    <col min="6408" max="6408" width="0" style="1" hidden="1" customWidth="1"/>
    <col min="6409" max="6409" width="20.7109375" style="1" customWidth="1"/>
    <col min="6410" max="6410" width="4.85546875" style="1" customWidth="1"/>
    <col min="6411" max="6411" width="0" style="1" hidden="1" customWidth="1"/>
    <col min="6412" max="6412" width="24.7109375" style="1" customWidth="1"/>
    <col min="6413" max="6413" width="12.28515625" style="1" customWidth="1"/>
    <col min="6414" max="6414" width="0" style="1" hidden="1" customWidth="1"/>
    <col min="6415" max="6415" width="3.42578125" style="1" customWidth="1"/>
    <col min="6416" max="6416" width="0" style="1" hidden="1" customWidth="1"/>
    <col min="6417" max="6417" width="17.7109375" style="1" customWidth="1"/>
    <col min="6418" max="6418" width="3.42578125" style="1" customWidth="1"/>
    <col min="6419" max="6419" width="0" style="1" hidden="1" customWidth="1"/>
    <col min="6420" max="6420" width="23.7109375" style="1" customWidth="1"/>
    <col min="6421" max="6421" width="10" style="1" customWidth="1"/>
    <col min="6422" max="6422" width="0" style="1" hidden="1" customWidth="1"/>
    <col min="6423" max="6424" width="14.7109375" style="1" customWidth="1"/>
    <col min="6425" max="6425" width="12.85546875" style="1" customWidth="1"/>
    <col min="6426" max="6426" width="3.28515625" style="1" customWidth="1"/>
    <col min="6427" max="6427" width="30.28515625" style="1" customWidth="1"/>
    <col min="6428" max="6428" width="5" style="1" customWidth="1"/>
    <col min="6429" max="6429" width="0" style="1" hidden="1" customWidth="1"/>
    <col min="6430" max="6430" width="14.28515625" style="1" customWidth="1"/>
    <col min="6431" max="6431" width="5.7109375" style="1" customWidth="1"/>
    <col min="6432" max="6432" width="0" style="1" hidden="1" customWidth="1"/>
    <col min="6433" max="6433" width="17.28515625" style="1" customWidth="1"/>
    <col min="6434" max="6434" width="12.7109375" style="1" customWidth="1"/>
    <col min="6435" max="6435" width="0" style="1" hidden="1" customWidth="1"/>
    <col min="6436" max="6436" width="5.28515625" style="1" customWidth="1"/>
    <col min="6437" max="6437" width="0" style="1" hidden="1" customWidth="1"/>
    <col min="6438" max="6438" width="17" style="1" customWidth="1"/>
    <col min="6439" max="6439" width="6.28515625" style="1" customWidth="1"/>
    <col min="6440" max="6440" width="0" style="1" hidden="1" customWidth="1"/>
    <col min="6441" max="6441" width="14.28515625" style="1" customWidth="1"/>
    <col min="6442" max="6442" width="7.5703125" style="1" customWidth="1"/>
    <col min="6443" max="6443" width="0" style="1" hidden="1" customWidth="1"/>
    <col min="6444" max="6445" width="14.28515625" style="1" customWidth="1"/>
    <col min="6446" max="6446" width="20.85546875" style="1" customWidth="1"/>
    <col min="6447" max="6447" width="14.42578125" style="1" customWidth="1"/>
    <col min="6448" max="6448" width="15" style="1" customWidth="1"/>
    <col min="6449" max="6449" width="2.7109375" style="1" customWidth="1"/>
    <col min="6450" max="6450" width="11.7109375" style="1" customWidth="1"/>
    <col min="6451" max="6451" width="11.5703125" style="1" customWidth="1"/>
    <col min="6452" max="6452" width="2.28515625" style="1" customWidth="1"/>
    <col min="6453" max="6453" width="41" style="1" customWidth="1"/>
    <col min="6454" max="6454" width="14.28515625" style="1" customWidth="1"/>
    <col min="6455" max="6456" width="11.5703125" style="1" customWidth="1"/>
    <col min="6457" max="6457" width="21.85546875" style="1" customWidth="1"/>
    <col min="6458" max="6649" width="11.42578125" style="1"/>
    <col min="6650" max="6650" width="21.85546875" style="1" customWidth="1"/>
    <col min="6651" max="6651" width="13.85546875" style="1" customWidth="1"/>
    <col min="6652" max="6652" width="38.7109375" style="1" customWidth="1"/>
    <col min="6653" max="6653" width="3" style="1" bestFit="1" customWidth="1"/>
    <col min="6654" max="6654" width="32.28515625" style="1" customWidth="1"/>
    <col min="6655" max="6655" width="46.28515625" style="1" customWidth="1"/>
    <col min="6656" max="6656" width="19" style="1" customWidth="1"/>
    <col min="6657" max="6657" width="0" style="1" hidden="1" customWidth="1"/>
    <col min="6658" max="6658" width="17.7109375" style="1" customWidth="1"/>
    <col min="6659" max="6659" width="0" style="1" hidden="1" customWidth="1"/>
    <col min="6660" max="6660" width="22.28515625" style="1" customWidth="1"/>
    <col min="6661" max="6661" width="5.28515625" style="1" customWidth="1"/>
    <col min="6662" max="6662" width="36.28515625" style="1" customWidth="1"/>
    <col min="6663" max="6663" width="5.7109375" style="1" customWidth="1"/>
    <col min="6664" max="6664" width="0" style="1" hidden="1" customWidth="1"/>
    <col min="6665" max="6665" width="20.7109375" style="1" customWidth="1"/>
    <col min="6666" max="6666" width="4.85546875" style="1" customWidth="1"/>
    <col min="6667" max="6667" width="0" style="1" hidden="1" customWidth="1"/>
    <col min="6668" max="6668" width="24.7109375" style="1" customWidth="1"/>
    <col min="6669" max="6669" width="12.28515625" style="1" customWidth="1"/>
    <col min="6670" max="6670" width="0" style="1" hidden="1" customWidth="1"/>
    <col min="6671" max="6671" width="3.42578125" style="1" customWidth="1"/>
    <col min="6672" max="6672" width="0" style="1" hidden="1" customWidth="1"/>
    <col min="6673" max="6673" width="17.7109375" style="1" customWidth="1"/>
    <col min="6674" max="6674" width="3.42578125" style="1" customWidth="1"/>
    <col min="6675" max="6675" width="0" style="1" hidden="1" customWidth="1"/>
    <col min="6676" max="6676" width="23.7109375" style="1" customWidth="1"/>
    <col min="6677" max="6677" width="10" style="1" customWidth="1"/>
    <col min="6678" max="6678" width="0" style="1" hidden="1" customWidth="1"/>
    <col min="6679" max="6680" width="14.7109375" style="1" customWidth="1"/>
    <col min="6681" max="6681" width="12.85546875" style="1" customWidth="1"/>
    <col min="6682" max="6682" width="3.28515625" style="1" customWidth="1"/>
    <col min="6683" max="6683" width="30.28515625" style="1" customWidth="1"/>
    <col min="6684" max="6684" width="5" style="1" customWidth="1"/>
    <col min="6685" max="6685" width="0" style="1" hidden="1" customWidth="1"/>
    <col min="6686" max="6686" width="14.28515625" style="1" customWidth="1"/>
    <col min="6687" max="6687" width="5.7109375" style="1" customWidth="1"/>
    <col min="6688" max="6688" width="0" style="1" hidden="1" customWidth="1"/>
    <col min="6689" max="6689" width="17.28515625" style="1" customWidth="1"/>
    <col min="6690" max="6690" width="12.7109375" style="1" customWidth="1"/>
    <col min="6691" max="6691" width="0" style="1" hidden="1" customWidth="1"/>
    <col min="6692" max="6692" width="5.28515625" style="1" customWidth="1"/>
    <col min="6693" max="6693" width="0" style="1" hidden="1" customWidth="1"/>
    <col min="6694" max="6694" width="17" style="1" customWidth="1"/>
    <col min="6695" max="6695" width="6.28515625" style="1" customWidth="1"/>
    <col min="6696" max="6696" width="0" style="1" hidden="1" customWidth="1"/>
    <col min="6697" max="6697" width="14.28515625" style="1" customWidth="1"/>
    <col min="6698" max="6698" width="7.5703125" style="1" customWidth="1"/>
    <col min="6699" max="6699" width="0" style="1" hidden="1" customWidth="1"/>
    <col min="6700" max="6701" width="14.28515625" style="1" customWidth="1"/>
    <col min="6702" max="6702" width="20.85546875" style="1" customWidth="1"/>
    <col min="6703" max="6703" width="14.42578125" style="1" customWidth="1"/>
    <col min="6704" max="6704" width="15" style="1" customWidth="1"/>
    <col min="6705" max="6705" width="2.7109375" style="1" customWidth="1"/>
    <col min="6706" max="6706" width="11.7109375" style="1" customWidth="1"/>
    <col min="6707" max="6707" width="11.5703125" style="1" customWidth="1"/>
    <col min="6708" max="6708" width="2.28515625" style="1" customWidth="1"/>
    <col min="6709" max="6709" width="41" style="1" customWidth="1"/>
    <col min="6710" max="6710" width="14.28515625" style="1" customWidth="1"/>
    <col min="6711" max="6712" width="11.5703125" style="1" customWidth="1"/>
    <col min="6713" max="6713" width="21.85546875" style="1" customWidth="1"/>
    <col min="6714" max="6905" width="11.42578125" style="1"/>
    <col min="6906" max="6906" width="21.85546875" style="1" customWidth="1"/>
    <col min="6907" max="6907" width="13.85546875" style="1" customWidth="1"/>
    <col min="6908" max="6908" width="38.7109375" style="1" customWidth="1"/>
    <col min="6909" max="6909" width="3" style="1" bestFit="1" customWidth="1"/>
    <col min="6910" max="6910" width="32.28515625" style="1" customWidth="1"/>
    <col min="6911" max="6911" width="46.28515625" style="1" customWidth="1"/>
    <col min="6912" max="6912" width="19" style="1" customWidth="1"/>
    <col min="6913" max="6913" width="0" style="1" hidden="1" customWidth="1"/>
    <col min="6914" max="6914" width="17.7109375" style="1" customWidth="1"/>
    <col min="6915" max="6915" width="0" style="1" hidden="1" customWidth="1"/>
    <col min="6916" max="6916" width="22.28515625" style="1" customWidth="1"/>
    <col min="6917" max="6917" width="5.28515625" style="1" customWidth="1"/>
    <col min="6918" max="6918" width="36.28515625" style="1" customWidth="1"/>
    <col min="6919" max="6919" width="5.7109375" style="1" customWidth="1"/>
    <col min="6920" max="6920" width="0" style="1" hidden="1" customWidth="1"/>
    <col min="6921" max="6921" width="20.7109375" style="1" customWidth="1"/>
    <col min="6922" max="6922" width="4.85546875" style="1" customWidth="1"/>
    <col min="6923" max="6923" width="0" style="1" hidden="1" customWidth="1"/>
    <col min="6924" max="6924" width="24.7109375" style="1" customWidth="1"/>
    <col min="6925" max="6925" width="12.28515625" style="1" customWidth="1"/>
    <col min="6926" max="6926" width="0" style="1" hidden="1" customWidth="1"/>
    <col min="6927" max="6927" width="3.42578125" style="1" customWidth="1"/>
    <col min="6928" max="6928" width="0" style="1" hidden="1" customWidth="1"/>
    <col min="6929" max="6929" width="17.7109375" style="1" customWidth="1"/>
    <col min="6930" max="6930" width="3.42578125" style="1" customWidth="1"/>
    <col min="6931" max="6931" width="0" style="1" hidden="1" customWidth="1"/>
    <col min="6932" max="6932" width="23.7109375" style="1" customWidth="1"/>
    <col min="6933" max="6933" width="10" style="1" customWidth="1"/>
    <col min="6934" max="6934" width="0" style="1" hidden="1" customWidth="1"/>
    <col min="6935" max="6936" width="14.7109375" style="1" customWidth="1"/>
    <col min="6937" max="6937" width="12.85546875" style="1" customWidth="1"/>
    <col min="6938" max="6938" width="3.28515625" style="1" customWidth="1"/>
    <col min="6939" max="6939" width="30.28515625" style="1" customWidth="1"/>
    <col min="6940" max="6940" width="5" style="1" customWidth="1"/>
    <col min="6941" max="6941" width="0" style="1" hidden="1" customWidth="1"/>
    <col min="6942" max="6942" width="14.28515625" style="1" customWidth="1"/>
    <col min="6943" max="6943" width="5.7109375" style="1" customWidth="1"/>
    <col min="6944" max="6944" width="0" style="1" hidden="1" customWidth="1"/>
    <col min="6945" max="6945" width="17.28515625" style="1" customWidth="1"/>
    <col min="6946" max="6946" width="12.7109375" style="1" customWidth="1"/>
    <col min="6947" max="6947" width="0" style="1" hidden="1" customWidth="1"/>
    <col min="6948" max="6948" width="5.28515625" style="1" customWidth="1"/>
    <col min="6949" max="6949" width="0" style="1" hidden="1" customWidth="1"/>
    <col min="6950" max="6950" width="17" style="1" customWidth="1"/>
    <col min="6951" max="6951" width="6.28515625" style="1" customWidth="1"/>
    <col min="6952" max="6952" width="0" style="1" hidden="1" customWidth="1"/>
    <col min="6953" max="6953" width="14.28515625" style="1" customWidth="1"/>
    <col min="6954" max="6954" width="7.5703125" style="1" customWidth="1"/>
    <col min="6955" max="6955" width="0" style="1" hidden="1" customWidth="1"/>
    <col min="6956" max="6957" width="14.28515625" style="1" customWidth="1"/>
    <col min="6958" max="6958" width="20.85546875" style="1" customWidth="1"/>
    <col min="6959" max="6959" width="14.42578125" style="1" customWidth="1"/>
    <col min="6960" max="6960" width="15" style="1" customWidth="1"/>
    <col min="6961" max="6961" width="2.7109375" style="1" customWidth="1"/>
    <col min="6962" max="6962" width="11.7109375" style="1" customWidth="1"/>
    <col min="6963" max="6963" width="11.5703125" style="1" customWidth="1"/>
    <col min="6964" max="6964" width="2.28515625" style="1" customWidth="1"/>
    <col min="6965" max="6965" width="41" style="1" customWidth="1"/>
    <col min="6966" max="6966" width="14.28515625" style="1" customWidth="1"/>
    <col min="6967" max="6968" width="11.5703125" style="1" customWidth="1"/>
    <col min="6969" max="6969" width="21.85546875" style="1" customWidth="1"/>
    <col min="6970" max="7161" width="11.42578125" style="1"/>
    <col min="7162" max="7162" width="21.85546875" style="1" customWidth="1"/>
    <col min="7163" max="7163" width="13.85546875" style="1" customWidth="1"/>
    <col min="7164" max="7164" width="38.7109375" style="1" customWidth="1"/>
    <col min="7165" max="7165" width="3" style="1" bestFit="1" customWidth="1"/>
    <col min="7166" max="7166" width="32.28515625" style="1" customWidth="1"/>
    <col min="7167" max="7167" width="46.28515625" style="1" customWidth="1"/>
    <col min="7168" max="7168" width="19" style="1" customWidth="1"/>
    <col min="7169" max="7169" width="0" style="1" hidden="1" customWidth="1"/>
    <col min="7170" max="7170" width="17.7109375" style="1" customWidth="1"/>
    <col min="7171" max="7171" width="0" style="1" hidden="1" customWidth="1"/>
    <col min="7172" max="7172" width="22.28515625" style="1" customWidth="1"/>
    <col min="7173" max="7173" width="5.28515625" style="1" customWidth="1"/>
    <col min="7174" max="7174" width="36.28515625" style="1" customWidth="1"/>
    <col min="7175" max="7175" width="5.7109375" style="1" customWidth="1"/>
    <col min="7176" max="7176" width="0" style="1" hidden="1" customWidth="1"/>
    <col min="7177" max="7177" width="20.7109375" style="1" customWidth="1"/>
    <col min="7178" max="7178" width="4.85546875" style="1" customWidth="1"/>
    <col min="7179" max="7179" width="0" style="1" hidden="1" customWidth="1"/>
    <col min="7180" max="7180" width="24.7109375" style="1" customWidth="1"/>
    <col min="7181" max="7181" width="12.28515625" style="1" customWidth="1"/>
    <col min="7182" max="7182" width="0" style="1" hidden="1" customWidth="1"/>
    <col min="7183" max="7183" width="3.42578125" style="1" customWidth="1"/>
    <col min="7184" max="7184" width="0" style="1" hidden="1" customWidth="1"/>
    <col min="7185" max="7185" width="17.7109375" style="1" customWidth="1"/>
    <col min="7186" max="7186" width="3.42578125" style="1" customWidth="1"/>
    <col min="7187" max="7187" width="0" style="1" hidden="1" customWidth="1"/>
    <col min="7188" max="7188" width="23.7109375" style="1" customWidth="1"/>
    <col min="7189" max="7189" width="10" style="1" customWidth="1"/>
    <col min="7190" max="7190" width="0" style="1" hidden="1" customWidth="1"/>
    <col min="7191" max="7192" width="14.7109375" style="1" customWidth="1"/>
    <col min="7193" max="7193" width="12.85546875" style="1" customWidth="1"/>
    <col min="7194" max="7194" width="3.28515625" style="1" customWidth="1"/>
    <col min="7195" max="7195" width="30.28515625" style="1" customWidth="1"/>
    <col min="7196" max="7196" width="5" style="1" customWidth="1"/>
    <col min="7197" max="7197" width="0" style="1" hidden="1" customWidth="1"/>
    <col min="7198" max="7198" width="14.28515625" style="1" customWidth="1"/>
    <col min="7199" max="7199" width="5.7109375" style="1" customWidth="1"/>
    <col min="7200" max="7200" width="0" style="1" hidden="1" customWidth="1"/>
    <col min="7201" max="7201" width="17.28515625" style="1" customWidth="1"/>
    <col min="7202" max="7202" width="12.7109375" style="1" customWidth="1"/>
    <col min="7203" max="7203" width="0" style="1" hidden="1" customWidth="1"/>
    <col min="7204" max="7204" width="5.28515625" style="1" customWidth="1"/>
    <col min="7205" max="7205" width="0" style="1" hidden="1" customWidth="1"/>
    <col min="7206" max="7206" width="17" style="1" customWidth="1"/>
    <col min="7207" max="7207" width="6.28515625" style="1" customWidth="1"/>
    <col min="7208" max="7208" width="0" style="1" hidden="1" customWidth="1"/>
    <col min="7209" max="7209" width="14.28515625" style="1" customWidth="1"/>
    <col min="7210" max="7210" width="7.5703125" style="1" customWidth="1"/>
    <col min="7211" max="7211" width="0" style="1" hidden="1" customWidth="1"/>
    <col min="7212" max="7213" width="14.28515625" style="1" customWidth="1"/>
    <col min="7214" max="7214" width="20.85546875" style="1" customWidth="1"/>
    <col min="7215" max="7215" width="14.42578125" style="1" customWidth="1"/>
    <col min="7216" max="7216" width="15" style="1" customWidth="1"/>
    <col min="7217" max="7217" width="2.7109375" style="1" customWidth="1"/>
    <col min="7218" max="7218" width="11.7109375" style="1" customWidth="1"/>
    <col min="7219" max="7219" width="11.5703125" style="1" customWidth="1"/>
    <col min="7220" max="7220" width="2.28515625" style="1" customWidth="1"/>
    <col min="7221" max="7221" width="41" style="1" customWidth="1"/>
    <col min="7222" max="7222" width="14.28515625" style="1" customWidth="1"/>
    <col min="7223" max="7224" width="11.5703125" style="1" customWidth="1"/>
    <col min="7225" max="7225" width="21.85546875" style="1" customWidth="1"/>
    <col min="7226" max="7417" width="11.42578125" style="1"/>
    <col min="7418" max="7418" width="21.85546875" style="1" customWidth="1"/>
    <col min="7419" max="7419" width="13.85546875" style="1" customWidth="1"/>
    <col min="7420" max="7420" width="38.7109375" style="1" customWidth="1"/>
    <col min="7421" max="7421" width="3" style="1" bestFit="1" customWidth="1"/>
    <col min="7422" max="7422" width="32.28515625" style="1" customWidth="1"/>
    <col min="7423" max="7423" width="46.28515625" style="1" customWidth="1"/>
    <col min="7424" max="7424" width="19" style="1" customWidth="1"/>
    <col min="7425" max="7425" width="0" style="1" hidden="1" customWidth="1"/>
    <col min="7426" max="7426" width="17.7109375" style="1" customWidth="1"/>
    <col min="7427" max="7427" width="0" style="1" hidden="1" customWidth="1"/>
    <col min="7428" max="7428" width="22.28515625" style="1" customWidth="1"/>
    <col min="7429" max="7429" width="5.28515625" style="1" customWidth="1"/>
    <col min="7430" max="7430" width="36.28515625" style="1" customWidth="1"/>
    <col min="7431" max="7431" width="5.7109375" style="1" customWidth="1"/>
    <col min="7432" max="7432" width="0" style="1" hidden="1" customWidth="1"/>
    <col min="7433" max="7433" width="20.7109375" style="1" customWidth="1"/>
    <col min="7434" max="7434" width="4.85546875" style="1" customWidth="1"/>
    <col min="7435" max="7435" width="0" style="1" hidden="1" customWidth="1"/>
    <col min="7436" max="7436" width="24.7109375" style="1" customWidth="1"/>
    <col min="7437" max="7437" width="12.28515625" style="1" customWidth="1"/>
    <col min="7438" max="7438" width="0" style="1" hidden="1" customWidth="1"/>
    <col min="7439" max="7439" width="3.42578125" style="1" customWidth="1"/>
    <col min="7440" max="7440" width="0" style="1" hidden="1" customWidth="1"/>
    <col min="7441" max="7441" width="17.7109375" style="1" customWidth="1"/>
    <col min="7442" max="7442" width="3.42578125" style="1" customWidth="1"/>
    <col min="7443" max="7443" width="0" style="1" hidden="1" customWidth="1"/>
    <col min="7444" max="7444" width="23.7109375" style="1" customWidth="1"/>
    <col min="7445" max="7445" width="10" style="1" customWidth="1"/>
    <col min="7446" max="7446" width="0" style="1" hidden="1" customWidth="1"/>
    <col min="7447" max="7448" width="14.7109375" style="1" customWidth="1"/>
    <col min="7449" max="7449" width="12.85546875" style="1" customWidth="1"/>
    <col min="7450" max="7450" width="3.28515625" style="1" customWidth="1"/>
    <col min="7451" max="7451" width="30.28515625" style="1" customWidth="1"/>
    <col min="7452" max="7452" width="5" style="1" customWidth="1"/>
    <col min="7453" max="7453" width="0" style="1" hidden="1" customWidth="1"/>
    <col min="7454" max="7454" width="14.28515625" style="1" customWidth="1"/>
    <col min="7455" max="7455" width="5.7109375" style="1" customWidth="1"/>
    <col min="7456" max="7456" width="0" style="1" hidden="1" customWidth="1"/>
    <col min="7457" max="7457" width="17.28515625" style="1" customWidth="1"/>
    <col min="7458" max="7458" width="12.7109375" style="1" customWidth="1"/>
    <col min="7459" max="7459" width="0" style="1" hidden="1" customWidth="1"/>
    <col min="7460" max="7460" width="5.28515625" style="1" customWidth="1"/>
    <col min="7461" max="7461" width="0" style="1" hidden="1" customWidth="1"/>
    <col min="7462" max="7462" width="17" style="1" customWidth="1"/>
    <col min="7463" max="7463" width="6.28515625" style="1" customWidth="1"/>
    <col min="7464" max="7464" width="0" style="1" hidden="1" customWidth="1"/>
    <col min="7465" max="7465" width="14.28515625" style="1" customWidth="1"/>
    <col min="7466" max="7466" width="7.5703125" style="1" customWidth="1"/>
    <col min="7467" max="7467" width="0" style="1" hidden="1" customWidth="1"/>
    <col min="7468" max="7469" width="14.28515625" style="1" customWidth="1"/>
    <col min="7470" max="7470" width="20.85546875" style="1" customWidth="1"/>
    <col min="7471" max="7471" width="14.42578125" style="1" customWidth="1"/>
    <col min="7472" max="7472" width="15" style="1" customWidth="1"/>
    <col min="7473" max="7473" width="2.7109375" style="1" customWidth="1"/>
    <col min="7474" max="7474" width="11.7109375" style="1" customWidth="1"/>
    <col min="7475" max="7475" width="11.5703125" style="1" customWidth="1"/>
    <col min="7476" max="7476" width="2.28515625" style="1" customWidth="1"/>
    <col min="7477" max="7477" width="41" style="1" customWidth="1"/>
    <col min="7478" max="7478" width="14.28515625" style="1" customWidth="1"/>
    <col min="7479" max="7480" width="11.5703125" style="1" customWidth="1"/>
    <col min="7481" max="7481" width="21.85546875" style="1" customWidth="1"/>
    <col min="7482" max="7673" width="11.42578125" style="1"/>
    <col min="7674" max="7674" width="21.85546875" style="1" customWidth="1"/>
    <col min="7675" max="7675" width="13.85546875" style="1" customWidth="1"/>
    <col min="7676" max="7676" width="38.7109375" style="1" customWidth="1"/>
    <col min="7677" max="7677" width="3" style="1" bestFit="1" customWidth="1"/>
    <col min="7678" max="7678" width="32.28515625" style="1" customWidth="1"/>
    <col min="7679" max="7679" width="46.28515625" style="1" customWidth="1"/>
    <col min="7680" max="7680" width="19" style="1" customWidth="1"/>
    <col min="7681" max="7681" width="0" style="1" hidden="1" customWidth="1"/>
    <col min="7682" max="7682" width="17.7109375" style="1" customWidth="1"/>
    <col min="7683" max="7683" width="0" style="1" hidden="1" customWidth="1"/>
    <col min="7684" max="7684" width="22.28515625" style="1" customWidth="1"/>
    <col min="7685" max="7685" width="5.28515625" style="1" customWidth="1"/>
    <col min="7686" max="7686" width="36.28515625" style="1" customWidth="1"/>
    <col min="7687" max="7687" width="5.7109375" style="1" customWidth="1"/>
    <col min="7688" max="7688" width="0" style="1" hidden="1" customWidth="1"/>
    <col min="7689" max="7689" width="20.7109375" style="1" customWidth="1"/>
    <col min="7690" max="7690" width="4.85546875" style="1" customWidth="1"/>
    <col min="7691" max="7691" width="0" style="1" hidden="1" customWidth="1"/>
    <col min="7692" max="7692" width="24.7109375" style="1" customWidth="1"/>
    <col min="7693" max="7693" width="12.28515625" style="1" customWidth="1"/>
    <col min="7694" max="7694" width="0" style="1" hidden="1" customWidth="1"/>
    <col min="7695" max="7695" width="3.42578125" style="1" customWidth="1"/>
    <col min="7696" max="7696" width="0" style="1" hidden="1" customWidth="1"/>
    <col min="7697" max="7697" width="17.7109375" style="1" customWidth="1"/>
    <col min="7698" max="7698" width="3.42578125" style="1" customWidth="1"/>
    <col min="7699" max="7699" width="0" style="1" hidden="1" customWidth="1"/>
    <col min="7700" max="7700" width="23.7109375" style="1" customWidth="1"/>
    <col min="7701" max="7701" width="10" style="1" customWidth="1"/>
    <col min="7702" max="7702" width="0" style="1" hidden="1" customWidth="1"/>
    <col min="7703" max="7704" width="14.7109375" style="1" customWidth="1"/>
    <col min="7705" max="7705" width="12.85546875" style="1" customWidth="1"/>
    <col min="7706" max="7706" width="3.28515625" style="1" customWidth="1"/>
    <col min="7707" max="7707" width="30.28515625" style="1" customWidth="1"/>
    <col min="7708" max="7708" width="5" style="1" customWidth="1"/>
    <col min="7709" max="7709" width="0" style="1" hidden="1" customWidth="1"/>
    <col min="7710" max="7710" width="14.28515625" style="1" customWidth="1"/>
    <col min="7711" max="7711" width="5.7109375" style="1" customWidth="1"/>
    <col min="7712" max="7712" width="0" style="1" hidden="1" customWidth="1"/>
    <col min="7713" max="7713" width="17.28515625" style="1" customWidth="1"/>
    <col min="7714" max="7714" width="12.7109375" style="1" customWidth="1"/>
    <col min="7715" max="7715" width="0" style="1" hidden="1" customWidth="1"/>
    <col min="7716" max="7716" width="5.28515625" style="1" customWidth="1"/>
    <col min="7717" max="7717" width="0" style="1" hidden="1" customWidth="1"/>
    <col min="7718" max="7718" width="17" style="1" customWidth="1"/>
    <col min="7719" max="7719" width="6.28515625" style="1" customWidth="1"/>
    <col min="7720" max="7720" width="0" style="1" hidden="1" customWidth="1"/>
    <col min="7721" max="7721" width="14.28515625" style="1" customWidth="1"/>
    <col min="7722" max="7722" width="7.5703125" style="1" customWidth="1"/>
    <col min="7723" max="7723" width="0" style="1" hidden="1" customWidth="1"/>
    <col min="7724" max="7725" width="14.28515625" style="1" customWidth="1"/>
    <col min="7726" max="7726" width="20.85546875" style="1" customWidth="1"/>
    <col min="7727" max="7727" width="14.42578125" style="1" customWidth="1"/>
    <col min="7728" max="7728" width="15" style="1" customWidth="1"/>
    <col min="7729" max="7729" width="2.7109375" style="1" customWidth="1"/>
    <col min="7730" max="7730" width="11.7109375" style="1" customWidth="1"/>
    <col min="7731" max="7731" width="11.5703125" style="1" customWidth="1"/>
    <col min="7732" max="7732" width="2.28515625" style="1" customWidth="1"/>
    <col min="7733" max="7733" width="41" style="1" customWidth="1"/>
    <col min="7734" max="7734" width="14.28515625" style="1" customWidth="1"/>
    <col min="7735" max="7736" width="11.5703125" style="1" customWidth="1"/>
    <col min="7737" max="7737" width="21.85546875" style="1" customWidth="1"/>
    <col min="7738" max="7929" width="11.42578125" style="1"/>
    <col min="7930" max="7930" width="21.85546875" style="1" customWidth="1"/>
    <col min="7931" max="7931" width="13.85546875" style="1" customWidth="1"/>
    <col min="7932" max="7932" width="38.7109375" style="1" customWidth="1"/>
    <col min="7933" max="7933" width="3" style="1" bestFit="1" customWidth="1"/>
    <col min="7934" max="7934" width="32.28515625" style="1" customWidth="1"/>
    <col min="7935" max="7935" width="46.28515625" style="1" customWidth="1"/>
    <col min="7936" max="7936" width="19" style="1" customWidth="1"/>
    <col min="7937" max="7937" width="0" style="1" hidden="1" customWidth="1"/>
    <col min="7938" max="7938" width="17.7109375" style="1" customWidth="1"/>
    <col min="7939" max="7939" width="0" style="1" hidden="1" customWidth="1"/>
    <col min="7940" max="7940" width="22.28515625" style="1" customWidth="1"/>
    <col min="7941" max="7941" width="5.28515625" style="1" customWidth="1"/>
    <col min="7942" max="7942" width="36.28515625" style="1" customWidth="1"/>
    <col min="7943" max="7943" width="5.7109375" style="1" customWidth="1"/>
    <col min="7944" max="7944" width="0" style="1" hidden="1" customWidth="1"/>
    <col min="7945" max="7945" width="20.7109375" style="1" customWidth="1"/>
    <col min="7946" max="7946" width="4.85546875" style="1" customWidth="1"/>
    <col min="7947" max="7947" width="0" style="1" hidden="1" customWidth="1"/>
    <col min="7948" max="7948" width="24.7109375" style="1" customWidth="1"/>
    <col min="7949" max="7949" width="12.28515625" style="1" customWidth="1"/>
    <col min="7950" max="7950" width="0" style="1" hidden="1" customWidth="1"/>
    <col min="7951" max="7951" width="3.42578125" style="1" customWidth="1"/>
    <col min="7952" max="7952" width="0" style="1" hidden="1" customWidth="1"/>
    <col min="7953" max="7953" width="17.7109375" style="1" customWidth="1"/>
    <col min="7954" max="7954" width="3.42578125" style="1" customWidth="1"/>
    <col min="7955" max="7955" width="0" style="1" hidden="1" customWidth="1"/>
    <col min="7956" max="7956" width="23.7109375" style="1" customWidth="1"/>
    <col min="7957" max="7957" width="10" style="1" customWidth="1"/>
    <col min="7958" max="7958" width="0" style="1" hidden="1" customWidth="1"/>
    <col min="7959" max="7960" width="14.7109375" style="1" customWidth="1"/>
    <col min="7961" max="7961" width="12.85546875" style="1" customWidth="1"/>
    <col min="7962" max="7962" width="3.28515625" style="1" customWidth="1"/>
    <col min="7963" max="7963" width="30.28515625" style="1" customWidth="1"/>
    <col min="7964" max="7964" width="5" style="1" customWidth="1"/>
    <col min="7965" max="7965" width="0" style="1" hidden="1" customWidth="1"/>
    <col min="7966" max="7966" width="14.28515625" style="1" customWidth="1"/>
    <col min="7967" max="7967" width="5.7109375" style="1" customWidth="1"/>
    <col min="7968" max="7968" width="0" style="1" hidden="1" customWidth="1"/>
    <col min="7969" max="7969" width="17.28515625" style="1" customWidth="1"/>
    <col min="7970" max="7970" width="12.7109375" style="1" customWidth="1"/>
    <col min="7971" max="7971" width="0" style="1" hidden="1" customWidth="1"/>
    <col min="7972" max="7972" width="5.28515625" style="1" customWidth="1"/>
    <col min="7973" max="7973" width="0" style="1" hidden="1" customWidth="1"/>
    <col min="7974" max="7974" width="17" style="1" customWidth="1"/>
    <col min="7975" max="7975" width="6.28515625" style="1" customWidth="1"/>
    <col min="7976" max="7976" width="0" style="1" hidden="1" customWidth="1"/>
    <col min="7977" max="7977" width="14.28515625" style="1" customWidth="1"/>
    <col min="7978" max="7978" width="7.5703125" style="1" customWidth="1"/>
    <col min="7979" max="7979" width="0" style="1" hidden="1" customWidth="1"/>
    <col min="7980" max="7981" width="14.28515625" style="1" customWidth="1"/>
    <col min="7982" max="7982" width="20.85546875" style="1" customWidth="1"/>
    <col min="7983" max="7983" width="14.42578125" style="1" customWidth="1"/>
    <col min="7984" max="7984" width="15" style="1" customWidth="1"/>
    <col min="7985" max="7985" width="2.7109375" style="1" customWidth="1"/>
    <col min="7986" max="7986" width="11.7109375" style="1" customWidth="1"/>
    <col min="7987" max="7987" width="11.5703125" style="1" customWidth="1"/>
    <col min="7988" max="7988" width="2.28515625" style="1" customWidth="1"/>
    <col min="7989" max="7989" width="41" style="1" customWidth="1"/>
    <col min="7990" max="7990" width="14.28515625" style="1" customWidth="1"/>
    <col min="7991" max="7992" width="11.5703125" style="1" customWidth="1"/>
    <col min="7993" max="7993" width="21.85546875" style="1" customWidth="1"/>
    <col min="7994" max="8185" width="11.42578125" style="1"/>
    <col min="8186" max="8186" width="21.85546875" style="1" customWidth="1"/>
    <col min="8187" max="8187" width="13.85546875" style="1" customWidth="1"/>
    <col min="8188" max="8188" width="38.7109375" style="1" customWidth="1"/>
    <col min="8189" max="8189" width="3" style="1" bestFit="1" customWidth="1"/>
    <col min="8190" max="8190" width="32.28515625" style="1" customWidth="1"/>
    <col min="8191" max="8191" width="46.28515625" style="1" customWidth="1"/>
    <col min="8192" max="8192" width="19" style="1" customWidth="1"/>
    <col min="8193" max="8193" width="0" style="1" hidden="1" customWidth="1"/>
    <col min="8194" max="8194" width="17.7109375" style="1" customWidth="1"/>
    <col min="8195" max="8195" width="0" style="1" hidden="1" customWidth="1"/>
    <col min="8196" max="8196" width="22.28515625" style="1" customWidth="1"/>
    <col min="8197" max="8197" width="5.28515625" style="1" customWidth="1"/>
    <col min="8198" max="8198" width="36.28515625" style="1" customWidth="1"/>
    <col min="8199" max="8199" width="5.7109375" style="1" customWidth="1"/>
    <col min="8200" max="8200" width="0" style="1" hidden="1" customWidth="1"/>
    <col min="8201" max="8201" width="20.7109375" style="1" customWidth="1"/>
    <col min="8202" max="8202" width="4.85546875" style="1" customWidth="1"/>
    <col min="8203" max="8203" width="0" style="1" hidden="1" customWidth="1"/>
    <col min="8204" max="8204" width="24.7109375" style="1" customWidth="1"/>
    <col min="8205" max="8205" width="12.28515625" style="1" customWidth="1"/>
    <col min="8206" max="8206" width="0" style="1" hidden="1" customWidth="1"/>
    <col min="8207" max="8207" width="3.42578125" style="1" customWidth="1"/>
    <col min="8208" max="8208" width="0" style="1" hidden="1" customWidth="1"/>
    <col min="8209" max="8209" width="17.7109375" style="1" customWidth="1"/>
    <col min="8210" max="8210" width="3.42578125" style="1" customWidth="1"/>
    <col min="8211" max="8211" width="0" style="1" hidden="1" customWidth="1"/>
    <col min="8212" max="8212" width="23.7109375" style="1" customWidth="1"/>
    <col min="8213" max="8213" width="10" style="1" customWidth="1"/>
    <col min="8214" max="8214" width="0" style="1" hidden="1" customWidth="1"/>
    <col min="8215" max="8216" width="14.7109375" style="1" customWidth="1"/>
    <col min="8217" max="8217" width="12.85546875" style="1" customWidth="1"/>
    <col min="8218" max="8218" width="3.28515625" style="1" customWidth="1"/>
    <col min="8219" max="8219" width="30.28515625" style="1" customWidth="1"/>
    <col min="8220" max="8220" width="5" style="1" customWidth="1"/>
    <col min="8221" max="8221" width="0" style="1" hidden="1" customWidth="1"/>
    <col min="8222" max="8222" width="14.28515625" style="1" customWidth="1"/>
    <col min="8223" max="8223" width="5.7109375" style="1" customWidth="1"/>
    <col min="8224" max="8224" width="0" style="1" hidden="1" customWidth="1"/>
    <col min="8225" max="8225" width="17.28515625" style="1" customWidth="1"/>
    <col min="8226" max="8226" width="12.7109375" style="1" customWidth="1"/>
    <col min="8227" max="8227" width="0" style="1" hidden="1" customWidth="1"/>
    <col min="8228" max="8228" width="5.28515625" style="1" customWidth="1"/>
    <col min="8229" max="8229" width="0" style="1" hidden="1" customWidth="1"/>
    <col min="8230" max="8230" width="17" style="1" customWidth="1"/>
    <col min="8231" max="8231" width="6.28515625" style="1" customWidth="1"/>
    <col min="8232" max="8232" width="0" style="1" hidden="1" customWidth="1"/>
    <col min="8233" max="8233" width="14.28515625" style="1" customWidth="1"/>
    <col min="8234" max="8234" width="7.5703125" style="1" customWidth="1"/>
    <col min="8235" max="8235" width="0" style="1" hidden="1" customWidth="1"/>
    <col min="8236" max="8237" width="14.28515625" style="1" customWidth="1"/>
    <col min="8238" max="8238" width="20.85546875" style="1" customWidth="1"/>
    <col min="8239" max="8239" width="14.42578125" style="1" customWidth="1"/>
    <col min="8240" max="8240" width="15" style="1" customWidth="1"/>
    <col min="8241" max="8241" width="2.7109375" style="1" customWidth="1"/>
    <col min="8242" max="8242" width="11.7109375" style="1" customWidth="1"/>
    <col min="8243" max="8243" width="11.5703125" style="1" customWidth="1"/>
    <col min="8244" max="8244" width="2.28515625" style="1" customWidth="1"/>
    <col min="8245" max="8245" width="41" style="1" customWidth="1"/>
    <col min="8246" max="8246" width="14.28515625" style="1" customWidth="1"/>
    <col min="8247" max="8248" width="11.5703125" style="1" customWidth="1"/>
    <col min="8249" max="8249" width="21.85546875" style="1" customWidth="1"/>
    <col min="8250" max="8441" width="11.42578125" style="1"/>
    <col min="8442" max="8442" width="21.85546875" style="1" customWidth="1"/>
    <col min="8443" max="8443" width="13.85546875" style="1" customWidth="1"/>
    <col min="8444" max="8444" width="38.7109375" style="1" customWidth="1"/>
    <col min="8445" max="8445" width="3" style="1" bestFit="1" customWidth="1"/>
    <col min="8446" max="8446" width="32.28515625" style="1" customWidth="1"/>
    <col min="8447" max="8447" width="46.28515625" style="1" customWidth="1"/>
    <col min="8448" max="8448" width="19" style="1" customWidth="1"/>
    <col min="8449" max="8449" width="0" style="1" hidden="1" customWidth="1"/>
    <col min="8450" max="8450" width="17.7109375" style="1" customWidth="1"/>
    <col min="8451" max="8451" width="0" style="1" hidden="1" customWidth="1"/>
    <col min="8452" max="8452" width="22.28515625" style="1" customWidth="1"/>
    <col min="8453" max="8453" width="5.28515625" style="1" customWidth="1"/>
    <col min="8454" max="8454" width="36.28515625" style="1" customWidth="1"/>
    <col min="8455" max="8455" width="5.7109375" style="1" customWidth="1"/>
    <col min="8456" max="8456" width="0" style="1" hidden="1" customWidth="1"/>
    <col min="8457" max="8457" width="20.7109375" style="1" customWidth="1"/>
    <col min="8458" max="8458" width="4.85546875" style="1" customWidth="1"/>
    <col min="8459" max="8459" width="0" style="1" hidden="1" customWidth="1"/>
    <col min="8460" max="8460" width="24.7109375" style="1" customWidth="1"/>
    <col min="8461" max="8461" width="12.28515625" style="1" customWidth="1"/>
    <col min="8462" max="8462" width="0" style="1" hidden="1" customWidth="1"/>
    <col min="8463" max="8463" width="3.42578125" style="1" customWidth="1"/>
    <col min="8464" max="8464" width="0" style="1" hidden="1" customWidth="1"/>
    <col min="8465" max="8465" width="17.7109375" style="1" customWidth="1"/>
    <col min="8466" max="8466" width="3.42578125" style="1" customWidth="1"/>
    <col min="8467" max="8467" width="0" style="1" hidden="1" customWidth="1"/>
    <col min="8468" max="8468" width="23.7109375" style="1" customWidth="1"/>
    <col min="8469" max="8469" width="10" style="1" customWidth="1"/>
    <col min="8470" max="8470" width="0" style="1" hidden="1" customWidth="1"/>
    <col min="8471" max="8472" width="14.7109375" style="1" customWidth="1"/>
    <col min="8473" max="8473" width="12.85546875" style="1" customWidth="1"/>
    <col min="8474" max="8474" width="3.28515625" style="1" customWidth="1"/>
    <col min="8475" max="8475" width="30.28515625" style="1" customWidth="1"/>
    <col min="8476" max="8476" width="5" style="1" customWidth="1"/>
    <col min="8477" max="8477" width="0" style="1" hidden="1" customWidth="1"/>
    <col min="8478" max="8478" width="14.28515625" style="1" customWidth="1"/>
    <col min="8479" max="8479" width="5.7109375" style="1" customWidth="1"/>
    <col min="8480" max="8480" width="0" style="1" hidden="1" customWidth="1"/>
    <col min="8481" max="8481" width="17.28515625" style="1" customWidth="1"/>
    <col min="8482" max="8482" width="12.7109375" style="1" customWidth="1"/>
    <col min="8483" max="8483" width="0" style="1" hidden="1" customWidth="1"/>
    <col min="8484" max="8484" width="5.28515625" style="1" customWidth="1"/>
    <col min="8485" max="8485" width="0" style="1" hidden="1" customWidth="1"/>
    <col min="8486" max="8486" width="17" style="1" customWidth="1"/>
    <col min="8487" max="8487" width="6.28515625" style="1" customWidth="1"/>
    <col min="8488" max="8488" width="0" style="1" hidden="1" customWidth="1"/>
    <col min="8489" max="8489" width="14.28515625" style="1" customWidth="1"/>
    <col min="8490" max="8490" width="7.5703125" style="1" customWidth="1"/>
    <col min="8491" max="8491" width="0" style="1" hidden="1" customWidth="1"/>
    <col min="8492" max="8493" width="14.28515625" style="1" customWidth="1"/>
    <col min="8494" max="8494" width="20.85546875" style="1" customWidth="1"/>
    <col min="8495" max="8495" width="14.42578125" style="1" customWidth="1"/>
    <col min="8496" max="8496" width="15" style="1" customWidth="1"/>
    <col min="8497" max="8497" width="2.7109375" style="1" customWidth="1"/>
    <col min="8498" max="8498" width="11.7109375" style="1" customWidth="1"/>
    <col min="8499" max="8499" width="11.5703125" style="1" customWidth="1"/>
    <col min="8500" max="8500" width="2.28515625" style="1" customWidth="1"/>
    <col min="8501" max="8501" width="41" style="1" customWidth="1"/>
    <col min="8502" max="8502" width="14.28515625" style="1" customWidth="1"/>
    <col min="8503" max="8504" width="11.5703125" style="1" customWidth="1"/>
    <col min="8505" max="8505" width="21.85546875" style="1" customWidth="1"/>
    <col min="8506" max="8697" width="11.42578125" style="1"/>
    <col min="8698" max="8698" width="21.85546875" style="1" customWidth="1"/>
    <col min="8699" max="8699" width="13.85546875" style="1" customWidth="1"/>
    <col min="8700" max="8700" width="38.7109375" style="1" customWidth="1"/>
    <col min="8701" max="8701" width="3" style="1" bestFit="1" customWidth="1"/>
    <col min="8702" max="8702" width="32.28515625" style="1" customWidth="1"/>
    <col min="8703" max="8703" width="46.28515625" style="1" customWidth="1"/>
    <col min="8704" max="8704" width="19" style="1" customWidth="1"/>
    <col min="8705" max="8705" width="0" style="1" hidden="1" customWidth="1"/>
    <col min="8706" max="8706" width="17.7109375" style="1" customWidth="1"/>
    <col min="8707" max="8707" width="0" style="1" hidden="1" customWidth="1"/>
    <col min="8708" max="8708" width="22.28515625" style="1" customWidth="1"/>
    <col min="8709" max="8709" width="5.28515625" style="1" customWidth="1"/>
    <col min="8710" max="8710" width="36.28515625" style="1" customWidth="1"/>
    <col min="8711" max="8711" width="5.7109375" style="1" customWidth="1"/>
    <col min="8712" max="8712" width="0" style="1" hidden="1" customWidth="1"/>
    <col min="8713" max="8713" width="20.7109375" style="1" customWidth="1"/>
    <col min="8714" max="8714" width="4.85546875" style="1" customWidth="1"/>
    <col min="8715" max="8715" width="0" style="1" hidden="1" customWidth="1"/>
    <col min="8716" max="8716" width="24.7109375" style="1" customWidth="1"/>
    <col min="8717" max="8717" width="12.28515625" style="1" customWidth="1"/>
    <col min="8718" max="8718" width="0" style="1" hidden="1" customWidth="1"/>
    <col min="8719" max="8719" width="3.42578125" style="1" customWidth="1"/>
    <col min="8720" max="8720" width="0" style="1" hidden="1" customWidth="1"/>
    <col min="8721" max="8721" width="17.7109375" style="1" customWidth="1"/>
    <col min="8722" max="8722" width="3.42578125" style="1" customWidth="1"/>
    <col min="8723" max="8723" width="0" style="1" hidden="1" customWidth="1"/>
    <col min="8724" max="8724" width="23.7109375" style="1" customWidth="1"/>
    <col min="8725" max="8725" width="10" style="1" customWidth="1"/>
    <col min="8726" max="8726" width="0" style="1" hidden="1" customWidth="1"/>
    <col min="8727" max="8728" width="14.7109375" style="1" customWidth="1"/>
    <col min="8729" max="8729" width="12.85546875" style="1" customWidth="1"/>
    <col min="8730" max="8730" width="3.28515625" style="1" customWidth="1"/>
    <col min="8731" max="8731" width="30.28515625" style="1" customWidth="1"/>
    <col min="8732" max="8732" width="5" style="1" customWidth="1"/>
    <col min="8733" max="8733" width="0" style="1" hidden="1" customWidth="1"/>
    <col min="8734" max="8734" width="14.28515625" style="1" customWidth="1"/>
    <col min="8735" max="8735" width="5.7109375" style="1" customWidth="1"/>
    <col min="8736" max="8736" width="0" style="1" hidden="1" customWidth="1"/>
    <col min="8737" max="8737" width="17.28515625" style="1" customWidth="1"/>
    <col min="8738" max="8738" width="12.7109375" style="1" customWidth="1"/>
    <col min="8739" max="8739" width="0" style="1" hidden="1" customWidth="1"/>
    <col min="8740" max="8740" width="5.28515625" style="1" customWidth="1"/>
    <col min="8741" max="8741" width="0" style="1" hidden="1" customWidth="1"/>
    <col min="8742" max="8742" width="17" style="1" customWidth="1"/>
    <col min="8743" max="8743" width="6.28515625" style="1" customWidth="1"/>
    <col min="8744" max="8744" width="0" style="1" hidden="1" customWidth="1"/>
    <col min="8745" max="8745" width="14.28515625" style="1" customWidth="1"/>
    <col min="8746" max="8746" width="7.5703125" style="1" customWidth="1"/>
    <col min="8747" max="8747" width="0" style="1" hidden="1" customWidth="1"/>
    <col min="8748" max="8749" width="14.28515625" style="1" customWidth="1"/>
    <col min="8750" max="8750" width="20.85546875" style="1" customWidth="1"/>
    <col min="8751" max="8751" width="14.42578125" style="1" customWidth="1"/>
    <col min="8752" max="8752" width="15" style="1" customWidth="1"/>
    <col min="8753" max="8753" width="2.7109375" style="1" customWidth="1"/>
    <col min="8754" max="8754" width="11.7109375" style="1" customWidth="1"/>
    <col min="8755" max="8755" width="11.5703125" style="1" customWidth="1"/>
    <col min="8756" max="8756" width="2.28515625" style="1" customWidth="1"/>
    <col min="8757" max="8757" width="41" style="1" customWidth="1"/>
    <col min="8758" max="8758" width="14.28515625" style="1" customWidth="1"/>
    <col min="8759" max="8760" width="11.5703125" style="1" customWidth="1"/>
    <col min="8761" max="8761" width="21.85546875" style="1" customWidth="1"/>
    <col min="8762" max="8953" width="11.42578125" style="1"/>
    <col min="8954" max="8954" width="21.85546875" style="1" customWidth="1"/>
    <col min="8955" max="8955" width="13.85546875" style="1" customWidth="1"/>
    <col min="8956" max="8956" width="38.7109375" style="1" customWidth="1"/>
    <col min="8957" max="8957" width="3" style="1" bestFit="1" customWidth="1"/>
    <col min="8958" max="8958" width="32.28515625" style="1" customWidth="1"/>
    <col min="8959" max="8959" width="46.28515625" style="1" customWidth="1"/>
    <col min="8960" max="8960" width="19" style="1" customWidth="1"/>
    <col min="8961" max="8961" width="0" style="1" hidden="1" customWidth="1"/>
    <col min="8962" max="8962" width="17.7109375" style="1" customWidth="1"/>
    <col min="8963" max="8963" width="0" style="1" hidden="1" customWidth="1"/>
    <col min="8964" max="8964" width="22.28515625" style="1" customWidth="1"/>
    <col min="8965" max="8965" width="5.28515625" style="1" customWidth="1"/>
    <col min="8966" max="8966" width="36.28515625" style="1" customWidth="1"/>
    <col min="8967" max="8967" width="5.7109375" style="1" customWidth="1"/>
    <col min="8968" max="8968" width="0" style="1" hidden="1" customWidth="1"/>
    <col min="8969" max="8969" width="20.7109375" style="1" customWidth="1"/>
    <col min="8970" max="8970" width="4.85546875" style="1" customWidth="1"/>
    <col min="8971" max="8971" width="0" style="1" hidden="1" customWidth="1"/>
    <col min="8972" max="8972" width="24.7109375" style="1" customWidth="1"/>
    <col min="8973" max="8973" width="12.28515625" style="1" customWidth="1"/>
    <col min="8974" max="8974" width="0" style="1" hidden="1" customWidth="1"/>
    <col min="8975" max="8975" width="3.42578125" style="1" customWidth="1"/>
    <col min="8976" max="8976" width="0" style="1" hidden="1" customWidth="1"/>
    <col min="8977" max="8977" width="17.7109375" style="1" customWidth="1"/>
    <col min="8978" max="8978" width="3.42578125" style="1" customWidth="1"/>
    <col min="8979" max="8979" width="0" style="1" hidden="1" customWidth="1"/>
    <col min="8980" max="8980" width="23.7109375" style="1" customWidth="1"/>
    <col min="8981" max="8981" width="10" style="1" customWidth="1"/>
    <col min="8982" max="8982" width="0" style="1" hidden="1" customWidth="1"/>
    <col min="8983" max="8984" width="14.7109375" style="1" customWidth="1"/>
    <col min="8985" max="8985" width="12.85546875" style="1" customWidth="1"/>
    <col min="8986" max="8986" width="3.28515625" style="1" customWidth="1"/>
    <col min="8987" max="8987" width="30.28515625" style="1" customWidth="1"/>
    <col min="8988" max="8988" width="5" style="1" customWidth="1"/>
    <col min="8989" max="8989" width="0" style="1" hidden="1" customWidth="1"/>
    <col min="8990" max="8990" width="14.28515625" style="1" customWidth="1"/>
    <col min="8991" max="8991" width="5.7109375" style="1" customWidth="1"/>
    <col min="8992" max="8992" width="0" style="1" hidden="1" customWidth="1"/>
    <col min="8993" max="8993" width="17.28515625" style="1" customWidth="1"/>
    <col min="8994" max="8994" width="12.7109375" style="1" customWidth="1"/>
    <col min="8995" max="8995" width="0" style="1" hidden="1" customWidth="1"/>
    <col min="8996" max="8996" width="5.28515625" style="1" customWidth="1"/>
    <col min="8997" max="8997" width="0" style="1" hidden="1" customWidth="1"/>
    <col min="8998" max="8998" width="17" style="1" customWidth="1"/>
    <col min="8999" max="8999" width="6.28515625" style="1" customWidth="1"/>
    <col min="9000" max="9000" width="0" style="1" hidden="1" customWidth="1"/>
    <col min="9001" max="9001" width="14.28515625" style="1" customWidth="1"/>
    <col min="9002" max="9002" width="7.5703125" style="1" customWidth="1"/>
    <col min="9003" max="9003" width="0" style="1" hidden="1" customWidth="1"/>
    <col min="9004" max="9005" width="14.28515625" style="1" customWidth="1"/>
    <col min="9006" max="9006" width="20.85546875" style="1" customWidth="1"/>
    <col min="9007" max="9007" width="14.42578125" style="1" customWidth="1"/>
    <col min="9008" max="9008" width="15" style="1" customWidth="1"/>
    <col min="9009" max="9009" width="2.7109375" style="1" customWidth="1"/>
    <col min="9010" max="9010" width="11.7109375" style="1" customWidth="1"/>
    <col min="9011" max="9011" width="11.5703125" style="1" customWidth="1"/>
    <col min="9012" max="9012" width="2.28515625" style="1" customWidth="1"/>
    <col min="9013" max="9013" width="41" style="1" customWidth="1"/>
    <col min="9014" max="9014" width="14.28515625" style="1" customWidth="1"/>
    <col min="9015" max="9016" width="11.5703125" style="1" customWidth="1"/>
    <col min="9017" max="9017" width="21.85546875" style="1" customWidth="1"/>
    <col min="9018" max="9209" width="11.42578125" style="1"/>
    <col min="9210" max="9210" width="21.85546875" style="1" customWidth="1"/>
    <col min="9211" max="9211" width="13.85546875" style="1" customWidth="1"/>
    <col min="9212" max="9212" width="38.7109375" style="1" customWidth="1"/>
    <col min="9213" max="9213" width="3" style="1" bestFit="1" customWidth="1"/>
    <col min="9214" max="9214" width="32.28515625" style="1" customWidth="1"/>
    <col min="9215" max="9215" width="46.28515625" style="1" customWidth="1"/>
    <col min="9216" max="9216" width="19" style="1" customWidth="1"/>
    <col min="9217" max="9217" width="0" style="1" hidden="1" customWidth="1"/>
    <col min="9218" max="9218" width="17.7109375" style="1" customWidth="1"/>
    <col min="9219" max="9219" width="0" style="1" hidden="1" customWidth="1"/>
    <col min="9220" max="9220" width="22.28515625" style="1" customWidth="1"/>
    <col min="9221" max="9221" width="5.28515625" style="1" customWidth="1"/>
    <col min="9222" max="9222" width="36.28515625" style="1" customWidth="1"/>
    <col min="9223" max="9223" width="5.7109375" style="1" customWidth="1"/>
    <col min="9224" max="9224" width="0" style="1" hidden="1" customWidth="1"/>
    <col min="9225" max="9225" width="20.7109375" style="1" customWidth="1"/>
    <col min="9226" max="9226" width="4.85546875" style="1" customWidth="1"/>
    <col min="9227" max="9227" width="0" style="1" hidden="1" customWidth="1"/>
    <col min="9228" max="9228" width="24.7109375" style="1" customWidth="1"/>
    <col min="9229" max="9229" width="12.28515625" style="1" customWidth="1"/>
    <col min="9230" max="9230" width="0" style="1" hidden="1" customWidth="1"/>
    <col min="9231" max="9231" width="3.42578125" style="1" customWidth="1"/>
    <col min="9232" max="9232" width="0" style="1" hidden="1" customWidth="1"/>
    <col min="9233" max="9233" width="17.7109375" style="1" customWidth="1"/>
    <col min="9234" max="9234" width="3.42578125" style="1" customWidth="1"/>
    <col min="9235" max="9235" width="0" style="1" hidden="1" customWidth="1"/>
    <col min="9236" max="9236" width="23.7109375" style="1" customWidth="1"/>
    <col min="9237" max="9237" width="10" style="1" customWidth="1"/>
    <col min="9238" max="9238" width="0" style="1" hidden="1" customWidth="1"/>
    <col min="9239" max="9240" width="14.7109375" style="1" customWidth="1"/>
    <col min="9241" max="9241" width="12.85546875" style="1" customWidth="1"/>
    <col min="9242" max="9242" width="3.28515625" style="1" customWidth="1"/>
    <col min="9243" max="9243" width="30.28515625" style="1" customWidth="1"/>
    <col min="9244" max="9244" width="5" style="1" customWidth="1"/>
    <col min="9245" max="9245" width="0" style="1" hidden="1" customWidth="1"/>
    <col min="9246" max="9246" width="14.28515625" style="1" customWidth="1"/>
    <col min="9247" max="9247" width="5.7109375" style="1" customWidth="1"/>
    <col min="9248" max="9248" width="0" style="1" hidden="1" customWidth="1"/>
    <col min="9249" max="9249" width="17.28515625" style="1" customWidth="1"/>
    <col min="9250" max="9250" width="12.7109375" style="1" customWidth="1"/>
    <col min="9251" max="9251" width="0" style="1" hidden="1" customWidth="1"/>
    <col min="9252" max="9252" width="5.28515625" style="1" customWidth="1"/>
    <col min="9253" max="9253" width="0" style="1" hidden="1" customWidth="1"/>
    <col min="9254" max="9254" width="17" style="1" customWidth="1"/>
    <col min="9255" max="9255" width="6.28515625" style="1" customWidth="1"/>
    <col min="9256" max="9256" width="0" style="1" hidden="1" customWidth="1"/>
    <col min="9257" max="9257" width="14.28515625" style="1" customWidth="1"/>
    <col min="9258" max="9258" width="7.5703125" style="1" customWidth="1"/>
    <col min="9259" max="9259" width="0" style="1" hidden="1" customWidth="1"/>
    <col min="9260" max="9261" width="14.28515625" style="1" customWidth="1"/>
    <col min="9262" max="9262" width="20.85546875" style="1" customWidth="1"/>
    <col min="9263" max="9263" width="14.42578125" style="1" customWidth="1"/>
    <col min="9264" max="9264" width="15" style="1" customWidth="1"/>
    <col min="9265" max="9265" width="2.7109375" style="1" customWidth="1"/>
    <col min="9266" max="9266" width="11.7109375" style="1" customWidth="1"/>
    <col min="9267" max="9267" width="11.5703125" style="1" customWidth="1"/>
    <col min="9268" max="9268" width="2.28515625" style="1" customWidth="1"/>
    <col min="9269" max="9269" width="41" style="1" customWidth="1"/>
    <col min="9270" max="9270" width="14.28515625" style="1" customWidth="1"/>
    <col min="9271" max="9272" width="11.5703125" style="1" customWidth="1"/>
    <col min="9273" max="9273" width="21.85546875" style="1" customWidth="1"/>
    <col min="9274" max="9465" width="11.42578125" style="1"/>
    <col min="9466" max="9466" width="21.85546875" style="1" customWidth="1"/>
    <col min="9467" max="9467" width="13.85546875" style="1" customWidth="1"/>
    <col min="9468" max="9468" width="38.7109375" style="1" customWidth="1"/>
    <col min="9469" max="9469" width="3" style="1" bestFit="1" customWidth="1"/>
    <col min="9470" max="9470" width="32.28515625" style="1" customWidth="1"/>
    <col min="9471" max="9471" width="46.28515625" style="1" customWidth="1"/>
    <col min="9472" max="9472" width="19" style="1" customWidth="1"/>
    <col min="9473" max="9473" width="0" style="1" hidden="1" customWidth="1"/>
    <col min="9474" max="9474" width="17.7109375" style="1" customWidth="1"/>
    <col min="9475" max="9475" width="0" style="1" hidden="1" customWidth="1"/>
    <col min="9476" max="9476" width="22.28515625" style="1" customWidth="1"/>
    <col min="9477" max="9477" width="5.28515625" style="1" customWidth="1"/>
    <col min="9478" max="9478" width="36.28515625" style="1" customWidth="1"/>
    <col min="9479" max="9479" width="5.7109375" style="1" customWidth="1"/>
    <col min="9480" max="9480" width="0" style="1" hidden="1" customWidth="1"/>
    <col min="9481" max="9481" width="20.7109375" style="1" customWidth="1"/>
    <col min="9482" max="9482" width="4.85546875" style="1" customWidth="1"/>
    <col min="9483" max="9483" width="0" style="1" hidden="1" customWidth="1"/>
    <col min="9484" max="9484" width="24.7109375" style="1" customWidth="1"/>
    <col min="9485" max="9485" width="12.28515625" style="1" customWidth="1"/>
    <col min="9486" max="9486" width="0" style="1" hidden="1" customWidth="1"/>
    <col min="9487" max="9487" width="3.42578125" style="1" customWidth="1"/>
    <col min="9488" max="9488" width="0" style="1" hidden="1" customWidth="1"/>
    <col min="9489" max="9489" width="17.7109375" style="1" customWidth="1"/>
    <col min="9490" max="9490" width="3.42578125" style="1" customWidth="1"/>
    <col min="9491" max="9491" width="0" style="1" hidden="1" customWidth="1"/>
    <col min="9492" max="9492" width="23.7109375" style="1" customWidth="1"/>
    <col min="9493" max="9493" width="10" style="1" customWidth="1"/>
    <col min="9494" max="9494" width="0" style="1" hidden="1" customWidth="1"/>
    <col min="9495" max="9496" width="14.7109375" style="1" customWidth="1"/>
    <col min="9497" max="9497" width="12.85546875" style="1" customWidth="1"/>
    <col min="9498" max="9498" width="3.28515625" style="1" customWidth="1"/>
    <col min="9499" max="9499" width="30.28515625" style="1" customWidth="1"/>
    <col min="9500" max="9500" width="5" style="1" customWidth="1"/>
    <col min="9501" max="9501" width="0" style="1" hidden="1" customWidth="1"/>
    <col min="9502" max="9502" width="14.28515625" style="1" customWidth="1"/>
    <col min="9503" max="9503" width="5.7109375" style="1" customWidth="1"/>
    <col min="9504" max="9504" width="0" style="1" hidden="1" customWidth="1"/>
    <col min="9505" max="9505" width="17.28515625" style="1" customWidth="1"/>
    <col min="9506" max="9506" width="12.7109375" style="1" customWidth="1"/>
    <col min="9507" max="9507" width="0" style="1" hidden="1" customWidth="1"/>
    <col min="9508" max="9508" width="5.28515625" style="1" customWidth="1"/>
    <col min="9509" max="9509" width="0" style="1" hidden="1" customWidth="1"/>
    <col min="9510" max="9510" width="17" style="1" customWidth="1"/>
    <col min="9511" max="9511" width="6.28515625" style="1" customWidth="1"/>
    <col min="9512" max="9512" width="0" style="1" hidden="1" customWidth="1"/>
    <col min="9513" max="9513" width="14.28515625" style="1" customWidth="1"/>
    <col min="9514" max="9514" width="7.5703125" style="1" customWidth="1"/>
    <col min="9515" max="9515" width="0" style="1" hidden="1" customWidth="1"/>
    <col min="9516" max="9517" width="14.28515625" style="1" customWidth="1"/>
    <col min="9518" max="9518" width="20.85546875" style="1" customWidth="1"/>
    <col min="9519" max="9519" width="14.42578125" style="1" customWidth="1"/>
    <col min="9520" max="9520" width="15" style="1" customWidth="1"/>
    <col min="9521" max="9521" width="2.7109375" style="1" customWidth="1"/>
    <col min="9522" max="9522" width="11.7109375" style="1" customWidth="1"/>
    <col min="9523" max="9523" width="11.5703125" style="1" customWidth="1"/>
    <col min="9524" max="9524" width="2.28515625" style="1" customWidth="1"/>
    <col min="9525" max="9525" width="41" style="1" customWidth="1"/>
    <col min="9526" max="9526" width="14.28515625" style="1" customWidth="1"/>
    <col min="9527" max="9528" width="11.5703125" style="1" customWidth="1"/>
    <col min="9529" max="9529" width="21.85546875" style="1" customWidth="1"/>
    <col min="9530" max="9721" width="11.42578125" style="1"/>
    <col min="9722" max="9722" width="21.85546875" style="1" customWidth="1"/>
    <col min="9723" max="9723" width="13.85546875" style="1" customWidth="1"/>
    <col min="9724" max="9724" width="38.7109375" style="1" customWidth="1"/>
    <col min="9725" max="9725" width="3" style="1" bestFit="1" customWidth="1"/>
    <col min="9726" max="9726" width="32.28515625" style="1" customWidth="1"/>
    <col min="9727" max="9727" width="46.28515625" style="1" customWidth="1"/>
    <col min="9728" max="9728" width="19" style="1" customWidth="1"/>
    <col min="9729" max="9729" width="0" style="1" hidden="1" customWidth="1"/>
    <col min="9730" max="9730" width="17.7109375" style="1" customWidth="1"/>
    <col min="9731" max="9731" width="0" style="1" hidden="1" customWidth="1"/>
    <col min="9732" max="9732" width="22.28515625" style="1" customWidth="1"/>
    <col min="9733" max="9733" width="5.28515625" style="1" customWidth="1"/>
    <col min="9734" max="9734" width="36.28515625" style="1" customWidth="1"/>
    <col min="9735" max="9735" width="5.7109375" style="1" customWidth="1"/>
    <col min="9736" max="9736" width="0" style="1" hidden="1" customWidth="1"/>
    <col min="9737" max="9737" width="20.7109375" style="1" customWidth="1"/>
    <col min="9738" max="9738" width="4.85546875" style="1" customWidth="1"/>
    <col min="9739" max="9739" width="0" style="1" hidden="1" customWidth="1"/>
    <col min="9740" max="9740" width="24.7109375" style="1" customWidth="1"/>
    <col min="9741" max="9741" width="12.28515625" style="1" customWidth="1"/>
    <col min="9742" max="9742" width="0" style="1" hidden="1" customWidth="1"/>
    <col min="9743" max="9743" width="3.42578125" style="1" customWidth="1"/>
    <col min="9744" max="9744" width="0" style="1" hidden="1" customWidth="1"/>
    <col min="9745" max="9745" width="17.7109375" style="1" customWidth="1"/>
    <col min="9746" max="9746" width="3.42578125" style="1" customWidth="1"/>
    <col min="9747" max="9747" width="0" style="1" hidden="1" customWidth="1"/>
    <col min="9748" max="9748" width="23.7109375" style="1" customWidth="1"/>
    <col min="9749" max="9749" width="10" style="1" customWidth="1"/>
    <col min="9750" max="9750" width="0" style="1" hidden="1" customWidth="1"/>
    <col min="9751" max="9752" width="14.7109375" style="1" customWidth="1"/>
    <col min="9753" max="9753" width="12.85546875" style="1" customWidth="1"/>
    <col min="9754" max="9754" width="3.28515625" style="1" customWidth="1"/>
    <col min="9755" max="9755" width="30.28515625" style="1" customWidth="1"/>
    <col min="9756" max="9756" width="5" style="1" customWidth="1"/>
    <col min="9757" max="9757" width="0" style="1" hidden="1" customWidth="1"/>
    <col min="9758" max="9758" width="14.28515625" style="1" customWidth="1"/>
    <col min="9759" max="9759" width="5.7109375" style="1" customWidth="1"/>
    <col min="9760" max="9760" width="0" style="1" hidden="1" customWidth="1"/>
    <col min="9761" max="9761" width="17.28515625" style="1" customWidth="1"/>
    <col min="9762" max="9762" width="12.7109375" style="1" customWidth="1"/>
    <col min="9763" max="9763" width="0" style="1" hidden="1" customWidth="1"/>
    <col min="9764" max="9764" width="5.28515625" style="1" customWidth="1"/>
    <col min="9765" max="9765" width="0" style="1" hidden="1" customWidth="1"/>
    <col min="9766" max="9766" width="17" style="1" customWidth="1"/>
    <col min="9767" max="9767" width="6.28515625" style="1" customWidth="1"/>
    <col min="9768" max="9768" width="0" style="1" hidden="1" customWidth="1"/>
    <col min="9769" max="9769" width="14.28515625" style="1" customWidth="1"/>
    <col min="9770" max="9770" width="7.5703125" style="1" customWidth="1"/>
    <col min="9771" max="9771" width="0" style="1" hidden="1" customWidth="1"/>
    <col min="9772" max="9773" width="14.28515625" style="1" customWidth="1"/>
    <col min="9774" max="9774" width="20.85546875" style="1" customWidth="1"/>
    <col min="9775" max="9775" width="14.42578125" style="1" customWidth="1"/>
    <col min="9776" max="9776" width="15" style="1" customWidth="1"/>
    <col min="9777" max="9777" width="2.7109375" style="1" customWidth="1"/>
    <col min="9778" max="9778" width="11.7109375" style="1" customWidth="1"/>
    <col min="9779" max="9779" width="11.5703125" style="1" customWidth="1"/>
    <col min="9780" max="9780" width="2.28515625" style="1" customWidth="1"/>
    <col min="9781" max="9781" width="41" style="1" customWidth="1"/>
    <col min="9782" max="9782" width="14.28515625" style="1" customWidth="1"/>
    <col min="9783" max="9784" width="11.5703125" style="1" customWidth="1"/>
    <col min="9785" max="9785" width="21.85546875" style="1" customWidth="1"/>
    <col min="9786" max="9977" width="11.42578125" style="1"/>
    <col min="9978" max="9978" width="21.85546875" style="1" customWidth="1"/>
    <col min="9979" max="9979" width="13.85546875" style="1" customWidth="1"/>
    <col min="9980" max="9980" width="38.7109375" style="1" customWidth="1"/>
    <col min="9981" max="9981" width="3" style="1" bestFit="1" customWidth="1"/>
    <col min="9982" max="9982" width="32.28515625" style="1" customWidth="1"/>
    <col min="9983" max="9983" width="46.28515625" style="1" customWidth="1"/>
    <col min="9984" max="9984" width="19" style="1" customWidth="1"/>
    <col min="9985" max="9985" width="0" style="1" hidden="1" customWidth="1"/>
    <col min="9986" max="9986" width="17.7109375" style="1" customWidth="1"/>
    <col min="9987" max="9987" width="0" style="1" hidden="1" customWidth="1"/>
    <col min="9988" max="9988" width="22.28515625" style="1" customWidth="1"/>
    <col min="9989" max="9989" width="5.28515625" style="1" customWidth="1"/>
    <col min="9990" max="9990" width="36.28515625" style="1" customWidth="1"/>
    <col min="9991" max="9991" width="5.7109375" style="1" customWidth="1"/>
    <col min="9992" max="9992" width="0" style="1" hidden="1" customWidth="1"/>
    <col min="9993" max="9993" width="20.7109375" style="1" customWidth="1"/>
    <col min="9994" max="9994" width="4.85546875" style="1" customWidth="1"/>
    <col min="9995" max="9995" width="0" style="1" hidden="1" customWidth="1"/>
    <col min="9996" max="9996" width="24.7109375" style="1" customWidth="1"/>
    <col min="9997" max="9997" width="12.28515625" style="1" customWidth="1"/>
    <col min="9998" max="9998" width="0" style="1" hidden="1" customWidth="1"/>
    <col min="9999" max="9999" width="3.42578125" style="1" customWidth="1"/>
    <col min="10000" max="10000" width="0" style="1" hidden="1" customWidth="1"/>
    <col min="10001" max="10001" width="17.7109375" style="1" customWidth="1"/>
    <col min="10002" max="10002" width="3.42578125" style="1" customWidth="1"/>
    <col min="10003" max="10003" width="0" style="1" hidden="1" customWidth="1"/>
    <col min="10004" max="10004" width="23.7109375" style="1" customWidth="1"/>
    <col min="10005" max="10005" width="10" style="1" customWidth="1"/>
    <col min="10006" max="10006" width="0" style="1" hidden="1" customWidth="1"/>
    <col min="10007" max="10008" width="14.7109375" style="1" customWidth="1"/>
    <col min="10009" max="10009" width="12.85546875" style="1" customWidth="1"/>
    <col min="10010" max="10010" width="3.28515625" style="1" customWidth="1"/>
    <col min="10011" max="10011" width="30.28515625" style="1" customWidth="1"/>
    <col min="10012" max="10012" width="5" style="1" customWidth="1"/>
    <col min="10013" max="10013" width="0" style="1" hidden="1" customWidth="1"/>
    <col min="10014" max="10014" width="14.28515625" style="1" customWidth="1"/>
    <col min="10015" max="10015" width="5.7109375" style="1" customWidth="1"/>
    <col min="10016" max="10016" width="0" style="1" hidden="1" customWidth="1"/>
    <col min="10017" max="10017" width="17.28515625" style="1" customWidth="1"/>
    <col min="10018" max="10018" width="12.7109375" style="1" customWidth="1"/>
    <col min="10019" max="10019" width="0" style="1" hidden="1" customWidth="1"/>
    <col min="10020" max="10020" width="5.28515625" style="1" customWidth="1"/>
    <col min="10021" max="10021" width="0" style="1" hidden="1" customWidth="1"/>
    <col min="10022" max="10022" width="17" style="1" customWidth="1"/>
    <col min="10023" max="10023" width="6.28515625" style="1" customWidth="1"/>
    <col min="10024" max="10024" width="0" style="1" hidden="1" customWidth="1"/>
    <col min="10025" max="10025" width="14.28515625" style="1" customWidth="1"/>
    <col min="10026" max="10026" width="7.5703125" style="1" customWidth="1"/>
    <col min="10027" max="10027" width="0" style="1" hidden="1" customWidth="1"/>
    <col min="10028" max="10029" width="14.28515625" style="1" customWidth="1"/>
    <col min="10030" max="10030" width="20.85546875" style="1" customWidth="1"/>
    <col min="10031" max="10031" width="14.42578125" style="1" customWidth="1"/>
    <col min="10032" max="10032" width="15" style="1" customWidth="1"/>
    <col min="10033" max="10033" width="2.7109375" style="1" customWidth="1"/>
    <col min="10034" max="10034" width="11.7109375" style="1" customWidth="1"/>
    <col min="10035" max="10035" width="11.5703125" style="1" customWidth="1"/>
    <col min="10036" max="10036" width="2.28515625" style="1" customWidth="1"/>
    <col min="10037" max="10037" width="41" style="1" customWidth="1"/>
    <col min="10038" max="10038" width="14.28515625" style="1" customWidth="1"/>
    <col min="10039" max="10040" width="11.5703125" style="1" customWidth="1"/>
    <col min="10041" max="10041" width="21.85546875" style="1" customWidth="1"/>
    <col min="10042" max="10233" width="11.42578125" style="1"/>
    <col min="10234" max="10234" width="21.85546875" style="1" customWidth="1"/>
    <col min="10235" max="10235" width="13.85546875" style="1" customWidth="1"/>
    <col min="10236" max="10236" width="38.7109375" style="1" customWidth="1"/>
    <col min="10237" max="10237" width="3" style="1" bestFit="1" customWidth="1"/>
    <col min="10238" max="10238" width="32.28515625" style="1" customWidth="1"/>
    <col min="10239" max="10239" width="46.28515625" style="1" customWidth="1"/>
    <col min="10240" max="10240" width="19" style="1" customWidth="1"/>
    <col min="10241" max="10241" width="0" style="1" hidden="1" customWidth="1"/>
    <col min="10242" max="10242" width="17.7109375" style="1" customWidth="1"/>
    <col min="10243" max="10243" width="0" style="1" hidden="1" customWidth="1"/>
    <col min="10244" max="10244" width="22.28515625" style="1" customWidth="1"/>
    <col min="10245" max="10245" width="5.28515625" style="1" customWidth="1"/>
    <col min="10246" max="10246" width="36.28515625" style="1" customWidth="1"/>
    <col min="10247" max="10247" width="5.7109375" style="1" customWidth="1"/>
    <col min="10248" max="10248" width="0" style="1" hidden="1" customWidth="1"/>
    <col min="10249" max="10249" width="20.7109375" style="1" customWidth="1"/>
    <col min="10250" max="10250" width="4.85546875" style="1" customWidth="1"/>
    <col min="10251" max="10251" width="0" style="1" hidden="1" customWidth="1"/>
    <col min="10252" max="10252" width="24.7109375" style="1" customWidth="1"/>
    <col min="10253" max="10253" width="12.28515625" style="1" customWidth="1"/>
    <col min="10254" max="10254" width="0" style="1" hidden="1" customWidth="1"/>
    <col min="10255" max="10255" width="3.42578125" style="1" customWidth="1"/>
    <col min="10256" max="10256" width="0" style="1" hidden="1" customWidth="1"/>
    <col min="10257" max="10257" width="17.7109375" style="1" customWidth="1"/>
    <col min="10258" max="10258" width="3.42578125" style="1" customWidth="1"/>
    <col min="10259" max="10259" width="0" style="1" hidden="1" customWidth="1"/>
    <col min="10260" max="10260" width="23.7109375" style="1" customWidth="1"/>
    <col min="10261" max="10261" width="10" style="1" customWidth="1"/>
    <col min="10262" max="10262" width="0" style="1" hidden="1" customWidth="1"/>
    <col min="10263" max="10264" width="14.7109375" style="1" customWidth="1"/>
    <col min="10265" max="10265" width="12.85546875" style="1" customWidth="1"/>
    <col min="10266" max="10266" width="3.28515625" style="1" customWidth="1"/>
    <col min="10267" max="10267" width="30.28515625" style="1" customWidth="1"/>
    <col min="10268" max="10268" width="5" style="1" customWidth="1"/>
    <col min="10269" max="10269" width="0" style="1" hidden="1" customWidth="1"/>
    <col min="10270" max="10270" width="14.28515625" style="1" customWidth="1"/>
    <col min="10271" max="10271" width="5.7109375" style="1" customWidth="1"/>
    <col min="10272" max="10272" width="0" style="1" hidden="1" customWidth="1"/>
    <col min="10273" max="10273" width="17.28515625" style="1" customWidth="1"/>
    <col min="10274" max="10274" width="12.7109375" style="1" customWidth="1"/>
    <col min="10275" max="10275" width="0" style="1" hidden="1" customWidth="1"/>
    <col min="10276" max="10276" width="5.28515625" style="1" customWidth="1"/>
    <col min="10277" max="10277" width="0" style="1" hidden="1" customWidth="1"/>
    <col min="10278" max="10278" width="17" style="1" customWidth="1"/>
    <col min="10279" max="10279" width="6.28515625" style="1" customWidth="1"/>
    <col min="10280" max="10280" width="0" style="1" hidden="1" customWidth="1"/>
    <col min="10281" max="10281" width="14.28515625" style="1" customWidth="1"/>
    <col min="10282" max="10282" width="7.5703125" style="1" customWidth="1"/>
    <col min="10283" max="10283" width="0" style="1" hidden="1" customWidth="1"/>
    <col min="10284" max="10285" width="14.28515625" style="1" customWidth="1"/>
    <col min="10286" max="10286" width="20.85546875" style="1" customWidth="1"/>
    <col min="10287" max="10287" width="14.42578125" style="1" customWidth="1"/>
    <col min="10288" max="10288" width="15" style="1" customWidth="1"/>
    <col min="10289" max="10289" width="2.7109375" style="1" customWidth="1"/>
    <col min="10290" max="10290" width="11.7109375" style="1" customWidth="1"/>
    <col min="10291" max="10291" width="11.5703125" style="1" customWidth="1"/>
    <col min="10292" max="10292" width="2.28515625" style="1" customWidth="1"/>
    <col min="10293" max="10293" width="41" style="1" customWidth="1"/>
    <col min="10294" max="10294" width="14.28515625" style="1" customWidth="1"/>
    <col min="10295" max="10296" width="11.5703125" style="1" customWidth="1"/>
    <col min="10297" max="10297" width="21.85546875" style="1" customWidth="1"/>
    <col min="10298" max="10489" width="11.42578125" style="1"/>
    <col min="10490" max="10490" width="21.85546875" style="1" customWidth="1"/>
    <col min="10491" max="10491" width="13.85546875" style="1" customWidth="1"/>
    <col min="10492" max="10492" width="38.7109375" style="1" customWidth="1"/>
    <col min="10493" max="10493" width="3" style="1" bestFit="1" customWidth="1"/>
    <col min="10494" max="10494" width="32.28515625" style="1" customWidth="1"/>
    <col min="10495" max="10495" width="46.28515625" style="1" customWidth="1"/>
    <col min="10496" max="10496" width="19" style="1" customWidth="1"/>
    <col min="10497" max="10497" width="0" style="1" hidden="1" customWidth="1"/>
    <col min="10498" max="10498" width="17.7109375" style="1" customWidth="1"/>
    <col min="10499" max="10499" width="0" style="1" hidden="1" customWidth="1"/>
    <col min="10500" max="10500" width="22.28515625" style="1" customWidth="1"/>
    <col min="10501" max="10501" width="5.28515625" style="1" customWidth="1"/>
    <col min="10502" max="10502" width="36.28515625" style="1" customWidth="1"/>
    <col min="10503" max="10503" width="5.7109375" style="1" customWidth="1"/>
    <col min="10504" max="10504" width="0" style="1" hidden="1" customWidth="1"/>
    <col min="10505" max="10505" width="20.7109375" style="1" customWidth="1"/>
    <col min="10506" max="10506" width="4.85546875" style="1" customWidth="1"/>
    <col min="10507" max="10507" width="0" style="1" hidden="1" customWidth="1"/>
    <col min="10508" max="10508" width="24.7109375" style="1" customWidth="1"/>
    <col min="10509" max="10509" width="12.28515625" style="1" customWidth="1"/>
    <col min="10510" max="10510" width="0" style="1" hidden="1" customWidth="1"/>
    <col min="10511" max="10511" width="3.42578125" style="1" customWidth="1"/>
    <col min="10512" max="10512" width="0" style="1" hidden="1" customWidth="1"/>
    <col min="10513" max="10513" width="17.7109375" style="1" customWidth="1"/>
    <col min="10514" max="10514" width="3.42578125" style="1" customWidth="1"/>
    <col min="10515" max="10515" width="0" style="1" hidden="1" customWidth="1"/>
    <col min="10516" max="10516" width="23.7109375" style="1" customWidth="1"/>
    <col min="10517" max="10517" width="10" style="1" customWidth="1"/>
    <col min="10518" max="10518" width="0" style="1" hidden="1" customWidth="1"/>
    <col min="10519" max="10520" width="14.7109375" style="1" customWidth="1"/>
    <col min="10521" max="10521" width="12.85546875" style="1" customWidth="1"/>
    <col min="10522" max="10522" width="3.28515625" style="1" customWidth="1"/>
    <col min="10523" max="10523" width="30.28515625" style="1" customWidth="1"/>
    <col min="10524" max="10524" width="5" style="1" customWidth="1"/>
    <col min="10525" max="10525" width="0" style="1" hidden="1" customWidth="1"/>
    <col min="10526" max="10526" width="14.28515625" style="1" customWidth="1"/>
    <col min="10527" max="10527" width="5.7109375" style="1" customWidth="1"/>
    <col min="10528" max="10528" width="0" style="1" hidden="1" customWidth="1"/>
    <col min="10529" max="10529" width="17.28515625" style="1" customWidth="1"/>
    <col min="10530" max="10530" width="12.7109375" style="1" customWidth="1"/>
    <col min="10531" max="10531" width="0" style="1" hidden="1" customWidth="1"/>
    <col min="10532" max="10532" width="5.28515625" style="1" customWidth="1"/>
    <col min="10533" max="10533" width="0" style="1" hidden="1" customWidth="1"/>
    <col min="10534" max="10534" width="17" style="1" customWidth="1"/>
    <col min="10535" max="10535" width="6.28515625" style="1" customWidth="1"/>
    <col min="10536" max="10536" width="0" style="1" hidden="1" customWidth="1"/>
    <col min="10537" max="10537" width="14.28515625" style="1" customWidth="1"/>
    <col min="10538" max="10538" width="7.5703125" style="1" customWidth="1"/>
    <col min="10539" max="10539" width="0" style="1" hidden="1" customWidth="1"/>
    <col min="10540" max="10541" width="14.28515625" style="1" customWidth="1"/>
    <col min="10542" max="10542" width="20.85546875" style="1" customWidth="1"/>
    <col min="10543" max="10543" width="14.42578125" style="1" customWidth="1"/>
    <col min="10544" max="10544" width="15" style="1" customWidth="1"/>
    <col min="10545" max="10545" width="2.7109375" style="1" customWidth="1"/>
    <col min="10546" max="10546" width="11.7109375" style="1" customWidth="1"/>
    <col min="10547" max="10547" width="11.5703125" style="1" customWidth="1"/>
    <col min="10548" max="10548" width="2.28515625" style="1" customWidth="1"/>
    <col min="10549" max="10549" width="41" style="1" customWidth="1"/>
    <col min="10550" max="10550" width="14.28515625" style="1" customWidth="1"/>
    <col min="10551" max="10552" width="11.5703125" style="1" customWidth="1"/>
    <col min="10553" max="10553" width="21.85546875" style="1" customWidth="1"/>
    <col min="10554" max="10745" width="11.42578125" style="1"/>
    <col min="10746" max="10746" width="21.85546875" style="1" customWidth="1"/>
    <col min="10747" max="10747" width="13.85546875" style="1" customWidth="1"/>
    <col min="10748" max="10748" width="38.7109375" style="1" customWidth="1"/>
    <col min="10749" max="10749" width="3" style="1" bestFit="1" customWidth="1"/>
    <col min="10750" max="10750" width="32.28515625" style="1" customWidth="1"/>
    <col min="10751" max="10751" width="46.28515625" style="1" customWidth="1"/>
    <col min="10752" max="10752" width="19" style="1" customWidth="1"/>
    <col min="10753" max="10753" width="0" style="1" hidden="1" customWidth="1"/>
    <col min="10754" max="10754" width="17.7109375" style="1" customWidth="1"/>
    <col min="10755" max="10755" width="0" style="1" hidden="1" customWidth="1"/>
    <col min="10756" max="10756" width="22.28515625" style="1" customWidth="1"/>
    <col min="10757" max="10757" width="5.28515625" style="1" customWidth="1"/>
    <col min="10758" max="10758" width="36.28515625" style="1" customWidth="1"/>
    <col min="10759" max="10759" width="5.7109375" style="1" customWidth="1"/>
    <col min="10760" max="10760" width="0" style="1" hidden="1" customWidth="1"/>
    <col min="10761" max="10761" width="20.7109375" style="1" customWidth="1"/>
    <col min="10762" max="10762" width="4.85546875" style="1" customWidth="1"/>
    <col min="10763" max="10763" width="0" style="1" hidden="1" customWidth="1"/>
    <col min="10764" max="10764" width="24.7109375" style="1" customWidth="1"/>
    <col min="10765" max="10765" width="12.28515625" style="1" customWidth="1"/>
    <col min="10766" max="10766" width="0" style="1" hidden="1" customWidth="1"/>
    <col min="10767" max="10767" width="3.42578125" style="1" customWidth="1"/>
    <col min="10768" max="10768" width="0" style="1" hidden="1" customWidth="1"/>
    <col min="10769" max="10769" width="17.7109375" style="1" customWidth="1"/>
    <col min="10770" max="10770" width="3.42578125" style="1" customWidth="1"/>
    <col min="10771" max="10771" width="0" style="1" hidden="1" customWidth="1"/>
    <col min="10772" max="10772" width="23.7109375" style="1" customWidth="1"/>
    <col min="10773" max="10773" width="10" style="1" customWidth="1"/>
    <col min="10774" max="10774" width="0" style="1" hidden="1" customWidth="1"/>
    <col min="10775" max="10776" width="14.7109375" style="1" customWidth="1"/>
    <col min="10777" max="10777" width="12.85546875" style="1" customWidth="1"/>
    <col min="10778" max="10778" width="3.28515625" style="1" customWidth="1"/>
    <col min="10779" max="10779" width="30.28515625" style="1" customWidth="1"/>
    <col min="10780" max="10780" width="5" style="1" customWidth="1"/>
    <col min="10781" max="10781" width="0" style="1" hidden="1" customWidth="1"/>
    <col min="10782" max="10782" width="14.28515625" style="1" customWidth="1"/>
    <col min="10783" max="10783" width="5.7109375" style="1" customWidth="1"/>
    <col min="10784" max="10784" width="0" style="1" hidden="1" customWidth="1"/>
    <col min="10785" max="10785" width="17.28515625" style="1" customWidth="1"/>
    <col min="10786" max="10786" width="12.7109375" style="1" customWidth="1"/>
    <col min="10787" max="10787" width="0" style="1" hidden="1" customWidth="1"/>
    <col min="10788" max="10788" width="5.28515625" style="1" customWidth="1"/>
    <col min="10789" max="10789" width="0" style="1" hidden="1" customWidth="1"/>
    <col min="10790" max="10790" width="17" style="1" customWidth="1"/>
    <col min="10791" max="10791" width="6.28515625" style="1" customWidth="1"/>
    <col min="10792" max="10792" width="0" style="1" hidden="1" customWidth="1"/>
    <col min="10793" max="10793" width="14.28515625" style="1" customWidth="1"/>
    <col min="10794" max="10794" width="7.5703125" style="1" customWidth="1"/>
    <col min="10795" max="10795" width="0" style="1" hidden="1" customWidth="1"/>
    <col min="10796" max="10797" width="14.28515625" style="1" customWidth="1"/>
    <col min="10798" max="10798" width="20.85546875" style="1" customWidth="1"/>
    <col min="10799" max="10799" width="14.42578125" style="1" customWidth="1"/>
    <col min="10800" max="10800" width="15" style="1" customWidth="1"/>
    <col min="10801" max="10801" width="2.7109375" style="1" customWidth="1"/>
    <col min="10802" max="10802" width="11.7109375" style="1" customWidth="1"/>
    <col min="10803" max="10803" width="11.5703125" style="1" customWidth="1"/>
    <col min="10804" max="10804" width="2.28515625" style="1" customWidth="1"/>
    <col min="10805" max="10805" width="41" style="1" customWidth="1"/>
    <col min="10806" max="10806" width="14.28515625" style="1" customWidth="1"/>
    <col min="10807" max="10808" width="11.5703125" style="1" customWidth="1"/>
    <col min="10809" max="10809" width="21.85546875" style="1" customWidth="1"/>
    <col min="10810" max="11001" width="11.42578125" style="1"/>
    <col min="11002" max="11002" width="21.85546875" style="1" customWidth="1"/>
    <col min="11003" max="11003" width="13.85546875" style="1" customWidth="1"/>
    <col min="11004" max="11004" width="38.7109375" style="1" customWidth="1"/>
    <col min="11005" max="11005" width="3" style="1" bestFit="1" customWidth="1"/>
    <col min="11006" max="11006" width="32.28515625" style="1" customWidth="1"/>
    <col min="11007" max="11007" width="46.28515625" style="1" customWidth="1"/>
    <col min="11008" max="11008" width="19" style="1" customWidth="1"/>
    <col min="11009" max="11009" width="0" style="1" hidden="1" customWidth="1"/>
    <col min="11010" max="11010" width="17.7109375" style="1" customWidth="1"/>
    <col min="11011" max="11011" width="0" style="1" hidden="1" customWidth="1"/>
    <col min="11012" max="11012" width="22.28515625" style="1" customWidth="1"/>
    <col min="11013" max="11013" width="5.28515625" style="1" customWidth="1"/>
    <col min="11014" max="11014" width="36.28515625" style="1" customWidth="1"/>
    <col min="11015" max="11015" width="5.7109375" style="1" customWidth="1"/>
    <col min="11016" max="11016" width="0" style="1" hidden="1" customWidth="1"/>
    <col min="11017" max="11017" width="20.7109375" style="1" customWidth="1"/>
    <col min="11018" max="11018" width="4.85546875" style="1" customWidth="1"/>
    <col min="11019" max="11019" width="0" style="1" hidden="1" customWidth="1"/>
    <col min="11020" max="11020" width="24.7109375" style="1" customWidth="1"/>
    <col min="11021" max="11021" width="12.28515625" style="1" customWidth="1"/>
    <col min="11022" max="11022" width="0" style="1" hidden="1" customWidth="1"/>
    <col min="11023" max="11023" width="3.42578125" style="1" customWidth="1"/>
    <col min="11024" max="11024" width="0" style="1" hidden="1" customWidth="1"/>
    <col min="11025" max="11025" width="17.7109375" style="1" customWidth="1"/>
    <col min="11026" max="11026" width="3.42578125" style="1" customWidth="1"/>
    <col min="11027" max="11027" width="0" style="1" hidden="1" customWidth="1"/>
    <col min="11028" max="11028" width="23.7109375" style="1" customWidth="1"/>
    <col min="11029" max="11029" width="10" style="1" customWidth="1"/>
    <col min="11030" max="11030" width="0" style="1" hidden="1" customWidth="1"/>
    <col min="11031" max="11032" width="14.7109375" style="1" customWidth="1"/>
    <col min="11033" max="11033" width="12.85546875" style="1" customWidth="1"/>
    <col min="11034" max="11034" width="3.28515625" style="1" customWidth="1"/>
    <col min="11035" max="11035" width="30.28515625" style="1" customWidth="1"/>
    <col min="11036" max="11036" width="5" style="1" customWidth="1"/>
    <col min="11037" max="11037" width="0" style="1" hidden="1" customWidth="1"/>
    <col min="11038" max="11038" width="14.28515625" style="1" customWidth="1"/>
    <col min="11039" max="11039" width="5.7109375" style="1" customWidth="1"/>
    <col min="11040" max="11040" width="0" style="1" hidden="1" customWidth="1"/>
    <col min="11041" max="11041" width="17.28515625" style="1" customWidth="1"/>
    <col min="11042" max="11042" width="12.7109375" style="1" customWidth="1"/>
    <col min="11043" max="11043" width="0" style="1" hidden="1" customWidth="1"/>
    <col min="11044" max="11044" width="5.28515625" style="1" customWidth="1"/>
    <col min="11045" max="11045" width="0" style="1" hidden="1" customWidth="1"/>
    <col min="11046" max="11046" width="17" style="1" customWidth="1"/>
    <col min="11047" max="11047" width="6.28515625" style="1" customWidth="1"/>
    <col min="11048" max="11048" width="0" style="1" hidden="1" customWidth="1"/>
    <col min="11049" max="11049" width="14.28515625" style="1" customWidth="1"/>
    <col min="11050" max="11050" width="7.5703125" style="1" customWidth="1"/>
    <col min="11051" max="11051" width="0" style="1" hidden="1" customWidth="1"/>
    <col min="11052" max="11053" width="14.28515625" style="1" customWidth="1"/>
    <col min="11054" max="11054" width="20.85546875" style="1" customWidth="1"/>
    <col min="11055" max="11055" width="14.42578125" style="1" customWidth="1"/>
    <col min="11056" max="11056" width="15" style="1" customWidth="1"/>
    <col min="11057" max="11057" width="2.7109375" style="1" customWidth="1"/>
    <col min="11058" max="11058" width="11.7109375" style="1" customWidth="1"/>
    <col min="11059" max="11059" width="11.5703125" style="1" customWidth="1"/>
    <col min="11060" max="11060" width="2.28515625" style="1" customWidth="1"/>
    <col min="11061" max="11061" width="41" style="1" customWidth="1"/>
    <col min="11062" max="11062" width="14.28515625" style="1" customWidth="1"/>
    <col min="11063" max="11064" width="11.5703125" style="1" customWidth="1"/>
    <col min="11065" max="11065" width="21.85546875" style="1" customWidth="1"/>
    <col min="11066" max="11257" width="11.42578125" style="1"/>
    <col min="11258" max="11258" width="21.85546875" style="1" customWidth="1"/>
    <col min="11259" max="11259" width="13.85546875" style="1" customWidth="1"/>
    <col min="11260" max="11260" width="38.7109375" style="1" customWidth="1"/>
    <col min="11261" max="11261" width="3" style="1" bestFit="1" customWidth="1"/>
    <col min="11262" max="11262" width="32.28515625" style="1" customWidth="1"/>
    <col min="11263" max="11263" width="46.28515625" style="1" customWidth="1"/>
    <col min="11264" max="11264" width="19" style="1" customWidth="1"/>
    <col min="11265" max="11265" width="0" style="1" hidden="1" customWidth="1"/>
    <col min="11266" max="11266" width="17.7109375" style="1" customWidth="1"/>
    <col min="11267" max="11267" width="0" style="1" hidden="1" customWidth="1"/>
    <col min="11268" max="11268" width="22.28515625" style="1" customWidth="1"/>
    <col min="11269" max="11269" width="5.28515625" style="1" customWidth="1"/>
    <col min="11270" max="11270" width="36.28515625" style="1" customWidth="1"/>
    <col min="11271" max="11271" width="5.7109375" style="1" customWidth="1"/>
    <col min="11272" max="11272" width="0" style="1" hidden="1" customWidth="1"/>
    <col min="11273" max="11273" width="20.7109375" style="1" customWidth="1"/>
    <col min="11274" max="11274" width="4.85546875" style="1" customWidth="1"/>
    <col min="11275" max="11275" width="0" style="1" hidden="1" customWidth="1"/>
    <col min="11276" max="11276" width="24.7109375" style="1" customWidth="1"/>
    <col min="11277" max="11277" width="12.28515625" style="1" customWidth="1"/>
    <col min="11278" max="11278" width="0" style="1" hidden="1" customWidth="1"/>
    <col min="11279" max="11279" width="3.42578125" style="1" customWidth="1"/>
    <col min="11280" max="11280" width="0" style="1" hidden="1" customWidth="1"/>
    <col min="11281" max="11281" width="17.7109375" style="1" customWidth="1"/>
    <col min="11282" max="11282" width="3.42578125" style="1" customWidth="1"/>
    <col min="11283" max="11283" width="0" style="1" hidden="1" customWidth="1"/>
    <col min="11284" max="11284" width="23.7109375" style="1" customWidth="1"/>
    <col min="11285" max="11285" width="10" style="1" customWidth="1"/>
    <col min="11286" max="11286" width="0" style="1" hidden="1" customWidth="1"/>
    <col min="11287" max="11288" width="14.7109375" style="1" customWidth="1"/>
    <col min="11289" max="11289" width="12.85546875" style="1" customWidth="1"/>
    <col min="11290" max="11290" width="3.28515625" style="1" customWidth="1"/>
    <col min="11291" max="11291" width="30.28515625" style="1" customWidth="1"/>
    <col min="11292" max="11292" width="5" style="1" customWidth="1"/>
    <col min="11293" max="11293" width="0" style="1" hidden="1" customWidth="1"/>
    <col min="11294" max="11294" width="14.28515625" style="1" customWidth="1"/>
    <col min="11295" max="11295" width="5.7109375" style="1" customWidth="1"/>
    <col min="11296" max="11296" width="0" style="1" hidden="1" customWidth="1"/>
    <col min="11297" max="11297" width="17.28515625" style="1" customWidth="1"/>
    <col min="11298" max="11298" width="12.7109375" style="1" customWidth="1"/>
    <col min="11299" max="11299" width="0" style="1" hidden="1" customWidth="1"/>
    <col min="11300" max="11300" width="5.28515625" style="1" customWidth="1"/>
    <col min="11301" max="11301" width="0" style="1" hidden="1" customWidth="1"/>
    <col min="11302" max="11302" width="17" style="1" customWidth="1"/>
    <col min="11303" max="11303" width="6.28515625" style="1" customWidth="1"/>
    <col min="11304" max="11304" width="0" style="1" hidden="1" customWidth="1"/>
    <col min="11305" max="11305" width="14.28515625" style="1" customWidth="1"/>
    <col min="11306" max="11306" width="7.5703125" style="1" customWidth="1"/>
    <col min="11307" max="11307" width="0" style="1" hidden="1" customWidth="1"/>
    <col min="11308" max="11309" width="14.28515625" style="1" customWidth="1"/>
    <col min="11310" max="11310" width="20.85546875" style="1" customWidth="1"/>
    <col min="11311" max="11311" width="14.42578125" style="1" customWidth="1"/>
    <col min="11312" max="11312" width="15" style="1" customWidth="1"/>
    <col min="11313" max="11313" width="2.7109375" style="1" customWidth="1"/>
    <col min="11314" max="11314" width="11.7109375" style="1" customWidth="1"/>
    <col min="11315" max="11315" width="11.5703125" style="1" customWidth="1"/>
    <col min="11316" max="11316" width="2.28515625" style="1" customWidth="1"/>
    <col min="11317" max="11317" width="41" style="1" customWidth="1"/>
    <col min="11318" max="11318" width="14.28515625" style="1" customWidth="1"/>
    <col min="11319" max="11320" width="11.5703125" style="1" customWidth="1"/>
    <col min="11321" max="11321" width="21.85546875" style="1" customWidth="1"/>
    <col min="11322" max="11513" width="11.42578125" style="1"/>
    <col min="11514" max="11514" width="21.85546875" style="1" customWidth="1"/>
    <col min="11515" max="11515" width="13.85546875" style="1" customWidth="1"/>
    <col min="11516" max="11516" width="38.7109375" style="1" customWidth="1"/>
    <col min="11517" max="11517" width="3" style="1" bestFit="1" customWidth="1"/>
    <col min="11518" max="11518" width="32.28515625" style="1" customWidth="1"/>
    <col min="11519" max="11519" width="46.28515625" style="1" customWidth="1"/>
    <col min="11520" max="11520" width="19" style="1" customWidth="1"/>
    <col min="11521" max="11521" width="0" style="1" hidden="1" customWidth="1"/>
    <col min="11522" max="11522" width="17.7109375" style="1" customWidth="1"/>
    <col min="11523" max="11523" width="0" style="1" hidden="1" customWidth="1"/>
    <col min="11524" max="11524" width="22.28515625" style="1" customWidth="1"/>
    <col min="11525" max="11525" width="5.28515625" style="1" customWidth="1"/>
    <col min="11526" max="11526" width="36.28515625" style="1" customWidth="1"/>
    <col min="11527" max="11527" width="5.7109375" style="1" customWidth="1"/>
    <col min="11528" max="11528" width="0" style="1" hidden="1" customWidth="1"/>
    <col min="11529" max="11529" width="20.7109375" style="1" customWidth="1"/>
    <col min="11530" max="11530" width="4.85546875" style="1" customWidth="1"/>
    <col min="11531" max="11531" width="0" style="1" hidden="1" customWidth="1"/>
    <col min="11532" max="11532" width="24.7109375" style="1" customWidth="1"/>
    <col min="11533" max="11533" width="12.28515625" style="1" customWidth="1"/>
    <col min="11534" max="11534" width="0" style="1" hidden="1" customWidth="1"/>
    <col min="11535" max="11535" width="3.42578125" style="1" customWidth="1"/>
    <col min="11536" max="11536" width="0" style="1" hidden="1" customWidth="1"/>
    <col min="11537" max="11537" width="17.7109375" style="1" customWidth="1"/>
    <col min="11538" max="11538" width="3.42578125" style="1" customWidth="1"/>
    <col min="11539" max="11539" width="0" style="1" hidden="1" customWidth="1"/>
    <col min="11540" max="11540" width="23.7109375" style="1" customWidth="1"/>
    <col min="11541" max="11541" width="10" style="1" customWidth="1"/>
    <col min="11542" max="11542" width="0" style="1" hidden="1" customWidth="1"/>
    <col min="11543" max="11544" width="14.7109375" style="1" customWidth="1"/>
    <col min="11545" max="11545" width="12.85546875" style="1" customWidth="1"/>
    <col min="11546" max="11546" width="3.28515625" style="1" customWidth="1"/>
    <col min="11547" max="11547" width="30.28515625" style="1" customWidth="1"/>
    <col min="11548" max="11548" width="5" style="1" customWidth="1"/>
    <col min="11549" max="11549" width="0" style="1" hidden="1" customWidth="1"/>
    <col min="11550" max="11550" width="14.28515625" style="1" customWidth="1"/>
    <col min="11551" max="11551" width="5.7109375" style="1" customWidth="1"/>
    <col min="11552" max="11552" width="0" style="1" hidden="1" customWidth="1"/>
    <col min="11553" max="11553" width="17.28515625" style="1" customWidth="1"/>
    <col min="11554" max="11554" width="12.7109375" style="1" customWidth="1"/>
    <col min="11555" max="11555" width="0" style="1" hidden="1" customWidth="1"/>
    <col min="11556" max="11556" width="5.28515625" style="1" customWidth="1"/>
    <col min="11557" max="11557" width="0" style="1" hidden="1" customWidth="1"/>
    <col min="11558" max="11558" width="17" style="1" customWidth="1"/>
    <col min="11559" max="11559" width="6.28515625" style="1" customWidth="1"/>
    <col min="11560" max="11560" width="0" style="1" hidden="1" customWidth="1"/>
    <col min="11561" max="11561" width="14.28515625" style="1" customWidth="1"/>
    <col min="11562" max="11562" width="7.5703125" style="1" customWidth="1"/>
    <col min="11563" max="11563" width="0" style="1" hidden="1" customWidth="1"/>
    <col min="11564" max="11565" width="14.28515625" style="1" customWidth="1"/>
    <col min="11566" max="11566" width="20.85546875" style="1" customWidth="1"/>
    <col min="11567" max="11567" width="14.42578125" style="1" customWidth="1"/>
    <col min="11568" max="11568" width="15" style="1" customWidth="1"/>
    <col min="11569" max="11569" width="2.7109375" style="1" customWidth="1"/>
    <col min="11570" max="11570" width="11.7109375" style="1" customWidth="1"/>
    <col min="11571" max="11571" width="11.5703125" style="1" customWidth="1"/>
    <col min="11572" max="11572" width="2.28515625" style="1" customWidth="1"/>
    <col min="11573" max="11573" width="41" style="1" customWidth="1"/>
    <col min="11574" max="11574" width="14.28515625" style="1" customWidth="1"/>
    <col min="11575" max="11576" width="11.5703125" style="1" customWidth="1"/>
    <col min="11577" max="11577" width="21.85546875" style="1" customWidth="1"/>
    <col min="11578" max="11769" width="11.42578125" style="1"/>
    <col min="11770" max="11770" width="21.85546875" style="1" customWidth="1"/>
    <col min="11771" max="11771" width="13.85546875" style="1" customWidth="1"/>
    <col min="11772" max="11772" width="38.7109375" style="1" customWidth="1"/>
    <col min="11773" max="11773" width="3" style="1" bestFit="1" customWidth="1"/>
    <col min="11774" max="11774" width="32.28515625" style="1" customWidth="1"/>
    <col min="11775" max="11775" width="46.28515625" style="1" customWidth="1"/>
    <col min="11776" max="11776" width="19" style="1" customWidth="1"/>
    <col min="11777" max="11777" width="0" style="1" hidden="1" customWidth="1"/>
    <col min="11778" max="11778" width="17.7109375" style="1" customWidth="1"/>
    <col min="11779" max="11779" width="0" style="1" hidden="1" customWidth="1"/>
    <col min="11780" max="11780" width="22.28515625" style="1" customWidth="1"/>
    <col min="11781" max="11781" width="5.28515625" style="1" customWidth="1"/>
    <col min="11782" max="11782" width="36.28515625" style="1" customWidth="1"/>
    <col min="11783" max="11783" width="5.7109375" style="1" customWidth="1"/>
    <col min="11784" max="11784" width="0" style="1" hidden="1" customWidth="1"/>
    <col min="11785" max="11785" width="20.7109375" style="1" customWidth="1"/>
    <col min="11786" max="11786" width="4.85546875" style="1" customWidth="1"/>
    <col min="11787" max="11787" width="0" style="1" hidden="1" customWidth="1"/>
    <col min="11788" max="11788" width="24.7109375" style="1" customWidth="1"/>
    <col min="11789" max="11789" width="12.28515625" style="1" customWidth="1"/>
    <col min="11790" max="11790" width="0" style="1" hidden="1" customWidth="1"/>
    <col min="11791" max="11791" width="3.42578125" style="1" customWidth="1"/>
    <col min="11792" max="11792" width="0" style="1" hidden="1" customWidth="1"/>
    <col min="11793" max="11793" width="17.7109375" style="1" customWidth="1"/>
    <col min="11794" max="11794" width="3.42578125" style="1" customWidth="1"/>
    <col min="11795" max="11795" width="0" style="1" hidden="1" customWidth="1"/>
    <col min="11796" max="11796" width="23.7109375" style="1" customWidth="1"/>
    <col min="11797" max="11797" width="10" style="1" customWidth="1"/>
    <col min="11798" max="11798" width="0" style="1" hidden="1" customWidth="1"/>
    <col min="11799" max="11800" width="14.7109375" style="1" customWidth="1"/>
    <col min="11801" max="11801" width="12.85546875" style="1" customWidth="1"/>
    <col min="11802" max="11802" width="3.28515625" style="1" customWidth="1"/>
    <col min="11803" max="11803" width="30.28515625" style="1" customWidth="1"/>
    <col min="11804" max="11804" width="5" style="1" customWidth="1"/>
    <col min="11805" max="11805" width="0" style="1" hidden="1" customWidth="1"/>
    <col min="11806" max="11806" width="14.28515625" style="1" customWidth="1"/>
    <col min="11807" max="11807" width="5.7109375" style="1" customWidth="1"/>
    <col min="11808" max="11808" width="0" style="1" hidden="1" customWidth="1"/>
    <col min="11809" max="11809" width="17.28515625" style="1" customWidth="1"/>
    <col min="11810" max="11810" width="12.7109375" style="1" customWidth="1"/>
    <col min="11811" max="11811" width="0" style="1" hidden="1" customWidth="1"/>
    <col min="11812" max="11812" width="5.28515625" style="1" customWidth="1"/>
    <col min="11813" max="11813" width="0" style="1" hidden="1" customWidth="1"/>
    <col min="11814" max="11814" width="17" style="1" customWidth="1"/>
    <col min="11815" max="11815" width="6.28515625" style="1" customWidth="1"/>
    <col min="11816" max="11816" width="0" style="1" hidden="1" customWidth="1"/>
    <col min="11817" max="11817" width="14.28515625" style="1" customWidth="1"/>
    <col min="11818" max="11818" width="7.5703125" style="1" customWidth="1"/>
    <col min="11819" max="11819" width="0" style="1" hidden="1" customWidth="1"/>
    <col min="11820" max="11821" width="14.28515625" style="1" customWidth="1"/>
    <col min="11822" max="11822" width="20.85546875" style="1" customWidth="1"/>
    <col min="11823" max="11823" width="14.42578125" style="1" customWidth="1"/>
    <col min="11824" max="11824" width="15" style="1" customWidth="1"/>
    <col min="11825" max="11825" width="2.7109375" style="1" customWidth="1"/>
    <col min="11826" max="11826" width="11.7109375" style="1" customWidth="1"/>
    <col min="11827" max="11827" width="11.5703125" style="1" customWidth="1"/>
    <col min="11828" max="11828" width="2.28515625" style="1" customWidth="1"/>
    <col min="11829" max="11829" width="41" style="1" customWidth="1"/>
    <col min="11830" max="11830" width="14.28515625" style="1" customWidth="1"/>
    <col min="11831" max="11832" width="11.5703125" style="1" customWidth="1"/>
    <col min="11833" max="11833" width="21.85546875" style="1" customWidth="1"/>
    <col min="11834" max="12025" width="11.42578125" style="1"/>
    <col min="12026" max="12026" width="21.85546875" style="1" customWidth="1"/>
    <col min="12027" max="12027" width="13.85546875" style="1" customWidth="1"/>
    <col min="12028" max="12028" width="38.7109375" style="1" customWidth="1"/>
    <col min="12029" max="12029" width="3" style="1" bestFit="1" customWidth="1"/>
    <col min="12030" max="12030" width="32.28515625" style="1" customWidth="1"/>
    <col min="12031" max="12031" width="46.28515625" style="1" customWidth="1"/>
    <col min="12032" max="12032" width="19" style="1" customWidth="1"/>
    <col min="12033" max="12033" width="0" style="1" hidden="1" customWidth="1"/>
    <col min="12034" max="12034" width="17.7109375" style="1" customWidth="1"/>
    <col min="12035" max="12035" width="0" style="1" hidden="1" customWidth="1"/>
    <col min="12036" max="12036" width="22.28515625" style="1" customWidth="1"/>
    <col min="12037" max="12037" width="5.28515625" style="1" customWidth="1"/>
    <col min="12038" max="12038" width="36.28515625" style="1" customWidth="1"/>
    <col min="12039" max="12039" width="5.7109375" style="1" customWidth="1"/>
    <col min="12040" max="12040" width="0" style="1" hidden="1" customWidth="1"/>
    <col min="12041" max="12041" width="20.7109375" style="1" customWidth="1"/>
    <col min="12042" max="12042" width="4.85546875" style="1" customWidth="1"/>
    <col min="12043" max="12043" width="0" style="1" hidden="1" customWidth="1"/>
    <col min="12044" max="12044" width="24.7109375" style="1" customWidth="1"/>
    <col min="12045" max="12045" width="12.28515625" style="1" customWidth="1"/>
    <col min="12046" max="12046" width="0" style="1" hidden="1" customWidth="1"/>
    <col min="12047" max="12047" width="3.42578125" style="1" customWidth="1"/>
    <col min="12048" max="12048" width="0" style="1" hidden="1" customWidth="1"/>
    <col min="12049" max="12049" width="17.7109375" style="1" customWidth="1"/>
    <col min="12050" max="12050" width="3.42578125" style="1" customWidth="1"/>
    <col min="12051" max="12051" width="0" style="1" hidden="1" customWidth="1"/>
    <col min="12052" max="12052" width="23.7109375" style="1" customWidth="1"/>
    <col min="12053" max="12053" width="10" style="1" customWidth="1"/>
    <col min="12054" max="12054" width="0" style="1" hidden="1" customWidth="1"/>
    <col min="12055" max="12056" width="14.7109375" style="1" customWidth="1"/>
    <col min="12057" max="12057" width="12.85546875" style="1" customWidth="1"/>
    <col min="12058" max="12058" width="3.28515625" style="1" customWidth="1"/>
    <col min="12059" max="12059" width="30.28515625" style="1" customWidth="1"/>
    <col min="12060" max="12060" width="5" style="1" customWidth="1"/>
    <col min="12061" max="12061" width="0" style="1" hidden="1" customWidth="1"/>
    <col min="12062" max="12062" width="14.28515625" style="1" customWidth="1"/>
    <col min="12063" max="12063" width="5.7109375" style="1" customWidth="1"/>
    <col min="12064" max="12064" width="0" style="1" hidden="1" customWidth="1"/>
    <col min="12065" max="12065" width="17.28515625" style="1" customWidth="1"/>
    <col min="12066" max="12066" width="12.7109375" style="1" customWidth="1"/>
    <col min="12067" max="12067" width="0" style="1" hidden="1" customWidth="1"/>
    <col min="12068" max="12068" width="5.28515625" style="1" customWidth="1"/>
    <col min="12069" max="12069" width="0" style="1" hidden="1" customWidth="1"/>
    <col min="12070" max="12070" width="17" style="1" customWidth="1"/>
    <col min="12071" max="12071" width="6.28515625" style="1" customWidth="1"/>
    <col min="12072" max="12072" width="0" style="1" hidden="1" customWidth="1"/>
    <col min="12073" max="12073" width="14.28515625" style="1" customWidth="1"/>
    <col min="12074" max="12074" width="7.5703125" style="1" customWidth="1"/>
    <col min="12075" max="12075" width="0" style="1" hidden="1" customWidth="1"/>
    <col min="12076" max="12077" width="14.28515625" style="1" customWidth="1"/>
    <col min="12078" max="12078" width="20.85546875" style="1" customWidth="1"/>
    <col min="12079" max="12079" width="14.42578125" style="1" customWidth="1"/>
    <col min="12080" max="12080" width="15" style="1" customWidth="1"/>
    <col min="12081" max="12081" width="2.7109375" style="1" customWidth="1"/>
    <col min="12082" max="12082" width="11.7109375" style="1" customWidth="1"/>
    <col min="12083" max="12083" width="11.5703125" style="1" customWidth="1"/>
    <col min="12084" max="12084" width="2.28515625" style="1" customWidth="1"/>
    <col min="12085" max="12085" width="41" style="1" customWidth="1"/>
    <col min="12086" max="12086" width="14.28515625" style="1" customWidth="1"/>
    <col min="12087" max="12088" width="11.5703125" style="1" customWidth="1"/>
    <col min="12089" max="12089" width="21.85546875" style="1" customWidth="1"/>
    <col min="12090" max="12281" width="11.42578125" style="1"/>
    <col min="12282" max="12282" width="21.85546875" style="1" customWidth="1"/>
    <col min="12283" max="12283" width="13.85546875" style="1" customWidth="1"/>
    <col min="12284" max="12284" width="38.7109375" style="1" customWidth="1"/>
    <col min="12285" max="12285" width="3" style="1" bestFit="1" customWidth="1"/>
    <col min="12286" max="12286" width="32.28515625" style="1" customWidth="1"/>
    <col min="12287" max="12287" width="46.28515625" style="1" customWidth="1"/>
    <col min="12288" max="12288" width="19" style="1" customWidth="1"/>
    <col min="12289" max="12289" width="0" style="1" hidden="1" customWidth="1"/>
    <col min="12290" max="12290" width="17.7109375" style="1" customWidth="1"/>
    <col min="12291" max="12291" width="0" style="1" hidden="1" customWidth="1"/>
    <col min="12292" max="12292" width="22.28515625" style="1" customWidth="1"/>
    <col min="12293" max="12293" width="5.28515625" style="1" customWidth="1"/>
    <col min="12294" max="12294" width="36.28515625" style="1" customWidth="1"/>
    <col min="12295" max="12295" width="5.7109375" style="1" customWidth="1"/>
    <col min="12296" max="12296" width="0" style="1" hidden="1" customWidth="1"/>
    <col min="12297" max="12297" width="20.7109375" style="1" customWidth="1"/>
    <col min="12298" max="12298" width="4.85546875" style="1" customWidth="1"/>
    <col min="12299" max="12299" width="0" style="1" hidden="1" customWidth="1"/>
    <col min="12300" max="12300" width="24.7109375" style="1" customWidth="1"/>
    <col min="12301" max="12301" width="12.28515625" style="1" customWidth="1"/>
    <col min="12302" max="12302" width="0" style="1" hidden="1" customWidth="1"/>
    <col min="12303" max="12303" width="3.42578125" style="1" customWidth="1"/>
    <col min="12304" max="12304" width="0" style="1" hidden="1" customWidth="1"/>
    <col min="12305" max="12305" width="17.7109375" style="1" customWidth="1"/>
    <col min="12306" max="12306" width="3.42578125" style="1" customWidth="1"/>
    <col min="12307" max="12307" width="0" style="1" hidden="1" customWidth="1"/>
    <col min="12308" max="12308" width="23.7109375" style="1" customWidth="1"/>
    <col min="12309" max="12309" width="10" style="1" customWidth="1"/>
    <col min="12310" max="12310" width="0" style="1" hidden="1" customWidth="1"/>
    <col min="12311" max="12312" width="14.7109375" style="1" customWidth="1"/>
    <col min="12313" max="12313" width="12.85546875" style="1" customWidth="1"/>
    <col min="12314" max="12314" width="3.28515625" style="1" customWidth="1"/>
    <col min="12315" max="12315" width="30.28515625" style="1" customWidth="1"/>
    <col min="12316" max="12316" width="5" style="1" customWidth="1"/>
    <col min="12317" max="12317" width="0" style="1" hidden="1" customWidth="1"/>
    <col min="12318" max="12318" width="14.28515625" style="1" customWidth="1"/>
    <col min="12319" max="12319" width="5.7109375" style="1" customWidth="1"/>
    <col min="12320" max="12320" width="0" style="1" hidden="1" customWidth="1"/>
    <col min="12321" max="12321" width="17.28515625" style="1" customWidth="1"/>
    <col min="12322" max="12322" width="12.7109375" style="1" customWidth="1"/>
    <col min="12323" max="12323" width="0" style="1" hidden="1" customWidth="1"/>
    <col min="12324" max="12324" width="5.28515625" style="1" customWidth="1"/>
    <col min="12325" max="12325" width="0" style="1" hidden="1" customWidth="1"/>
    <col min="12326" max="12326" width="17" style="1" customWidth="1"/>
    <col min="12327" max="12327" width="6.28515625" style="1" customWidth="1"/>
    <col min="12328" max="12328" width="0" style="1" hidden="1" customWidth="1"/>
    <col min="12329" max="12329" width="14.28515625" style="1" customWidth="1"/>
    <col min="12330" max="12330" width="7.5703125" style="1" customWidth="1"/>
    <col min="12331" max="12331" width="0" style="1" hidden="1" customWidth="1"/>
    <col min="12332" max="12333" width="14.28515625" style="1" customWidth="1"/>
    <col min="12334" max="12334" width="20.85546875" style="1" customWidth="1"/>
    <col min="12335" max="12335" width="14.42578125" style="1" customWidth="1"/>
    <col min="12336" max="12336" width="15" style="1" customWidth="1"/>
    <col min="12337" max="12337" width="2.7109375" style="1" customWidth="1"/>
    <col min="12338" max="12338" width="11.7109375" style="1" customWidth="1"/>
    <col min="12339" max="12339" width="11.5703125" style="1" customWidth="1"/>
    <col min="12340" max="12340" width="2.28515625" style="1" customWidth="1"/>
    <col min="12341" max="12341" width="41" style="1" customWidth="1"/>
    <col min="12342" max="12342" width="14.28515625" style="1" customWidth="1"/>
    <col min="12343" max="12344" width="11.5703125" style="1" customWidth="1"/>
    <col min="12345" max="12345" width="21.85546875" style="1" customWidth="1"/>
    <col min="12346" max="12537" width="11.42578125" style="1"/>
    <col min="12538" max="12538" width="21.85546875" style="1" customWidth="1"/>
    <col min="12539" max="12539" width="13.85546875" style="1" customWidth="1"/>
    <col min="12540" max="12540" width="38.7109375" style="1" customWidth="1"/>
    <col min="12541" max="12541" width="3" style="1" bestFit="1" customWidth="1"/>
    <col min="12542" max="12542" width="32.28515625" style="1" customWidth="1"/>
    <col min="12543" max="12543" width="46.28515625" style="1" customWidth="1"/>
    <col min="12544" max="12544" width="19" style="1" customWidth="1"/>
    <col min="12545" max="12545" width="0" style="1" hidden="1" customWidth="1"/>
    <col min="12546" max="12546" width="17.7109375" style="1" customWidth="1"/>
    <col min="12547" max="12547" width="0" style="1" hidden="1" customWidth="1"/>
    <col min="12548" max="12548" width="22.28515625" style="1" customWidth="1"/>
    <col min="12549" max="12549" width="5.28515625" style="1" customWidth="1"/>
    <col min="12550" max="12550" width="36.28515625" style="1" customWidth="1"/>
    <col min="12551" max="12551" width="5.7109375" style="1" customWidth="1"/>
    <col min="12552" max="12552" width="0" style="1" hidden="1" customWidth="1"/>
    <col min="12553" max="12553" width="20.7109375" style="1" customWidth="1"/>
    <col min="12554" max="12554" width="4.85546875" style="1" customWidth="1"/>
    <col min="12555" max="12555" width="0" style="1" hidden="1" customWidth="1"/>
    <col min="12556" max="12556" width="24.7109375" style="1" customWidth="1"/>
    <col min="12557" max="12557" width="12.28515625" style="1" customWidth="1"/>
    <col min="12558" max="12558" width="0" style="1" hidden="1" customWidth="1"/>
    <col min="12559" max="12559" width="3.42578125" style="1" customWidth="1"/>
    <col min="12560" max="12560" width="0" style="1" hidden="1" customWidth="1"/>
    <col min="12561" max="12561" width="17.7109375" style="1" customWidth="1"/>
    <col min="12562" max="12562" width="3.42578125" style="1" customWidth="1"/>
    <col min="12563" max="12563" width="0" style="1" hidden="1" customWidth="1"/>
    <col min="12564" max="12564" width="23.7109375" style="1" customWidth="1"/>
    <col min="12565" max="12565" width="10" style="1" customWidth="1"/>
    <col min="12566" max="12566" width="0" style="1" hidden="1" customWidth="1"/>
    <col min="12567" max="12568" width="14.7109375" style="1" customWidth="1"/>
    <col min="12569" max="12569" width="12.85546875" style="1" customWidth="1"/>
    <col min="12570" max="12570" width="3.28515625" style="1" customWidth="1"/>
    <col min="12571" max="12571" width="30.28515625" style="1" customWidth="1"/>
    <col min="12572" max="12572" width="5" style="1" customWidth="1"/>
    <col min="12573" max="12573" width="0" style="1" hidden="1" customWidth="1"/>
    <col min="12574" max="12574" width="14.28515625" style="1" customWidth="1"/>
    <col min="12575" max="12575" width="5.7109375" style="1" customWidth="1"/>
    <col min="12576" max="12576" width="0" style="1" hidden="1" customWidth="1"/>
    <col min="12577" max="12577" width="17.28515625" style="1" customWidth="1"/>
    <col min="12578" max="12578" width="12.7109375" style="1" customWidth="1"/>
    <col min="12579" max="12579" width="0" style="1" hidden="1" customWidth="1"/>
    <col min="12580" max="12580" width="5.28515625" style="1" customWidth="1"/>
    <col min="12581" max="12581" width="0" style="1" hidden="1" customWidth="1"/>
    <col min="12582" max="12582" width="17" style="1" customWidth="1"/>
    <col min="12583" max="12583" width="6.28515625" style="1" customWidth="1"/>
    <col min="12584" max="12584" width="0" style="1" hidden="1" customWidth="1"/>
    <col min="12585" max="12585" width="14.28515625" style="1" customWidth="1"/>
    <col min="12586" max="12586" width="7.5703125" style="1" customWidth="1"/>
    <col min="12587" max="12587" width="0" style="1" hidden="1" customWidth="1"/>
    <col min="12588" max="12589" width="14.28515625" style="1" customWidth="1"/>
    <col min="12590" max="12590" width="20.85546875" style="1" customWidth="1"/>
    <col min="12591" max="12591" width="14.42578125" style="1" customWidth="1"/>
    <col min="12592" max="12592" width="15" style="1" customWidth="1"/>
    <col min="12593" max="12593" width="2.7109375" style="1" customWidth="1"/>
    <col min="12594" max="12594" width="11.7109375" style="1" customWidth="1"/>
    <col min="12595" max="12595" width="11.5703125" style="1" customWidth="1"/>
    <col min="12596" max="12596" width="2.28515625" style="1" customWidth="1"/>
    <col min="12597" max="12597" width="41" style="1" customWidth="1"/>
    <col min="12598" max="12598" width="14.28515625" style="1" customWidth="1"/>
    <col min="12599" max="12600" width="11.5703125" style="1" customWidth="1"/>
    <col min="12601" max="12601" width="21.85546875" style="1" customWidth="1"/>
    <col min="12602" max="12793" width="11.42578125" style="1"/>
    <col min="12794" max="12794" width="21.85546875" style="1" customWidth="1"/>
    <col min="12795" max="12795" width="13.85546875" style="1" customWidth="1"/>
    <col min="12796" max="12796" width="38.7109375" style="1" customWidth="1"/>
    <col min="12797" max="12797" width="3" style="1" bestFit="1" customWidth="1"/>
    <col min="12798" max="12798" width="32.28515625" style="1" customWidth="1"/>
    <col min="12799" max="12799" width="46.28515625" style="1" customWidth="1"/>
    <col min="12800" max="12800" width="19" style="1" customWidth="1"/>
    <col min="12801" max="12801" width="0" style="1" hidden="1" customWidth="1"/>
    <col min="12802" max="12802" width="17.7109375" style="1" customWidth="1"/>
    <col min="12803" max="12803" width="0" style="1" hidden="1" customWidth="1"/>
    <col min="12804" max="12804" width="22.28515625" style="1" customWidth="1"/>
    <col min="12805" max="12805" width="5.28515625" style="1" customWidth="1"/>
    <col min="12806" max="12806" width="36.28515625" style="1" customWidth="1"/>
    <col min="12807" max="12807" width="5.7109375" style="1" customWidth="1"/>
    <col min="12808" max="12808" width="0" style="1" hidden="1" customWidth="1"/>
    <col min="12809" max="12809" width="20.7109375" style="1" customWidth="1"/>
    <col min="12810" max="12810" width="4.85546875" style="1" customWidth="1"/>
    <col min="12811" max="12811" width="0" style="1" hidden="1" customWidth="1"/>
    <col min="12812" max="12812" width="24.7109375" style="1" customWidth="1"/>
    <col min="12813" max="12813" width="12.28515625" style="1" customWidth="1"/>
    <col min="12814" max="12814" width="0" style="1" hidden="1" customWidth="1"/>
    <col min="12815" max="12815" width="3.42578125" style="1" customWidth="1"/>
    <col min="12816" max="12816" width="0" style="1" hidden="1" customWidth="1"/>
    <col min="12817" max="12817" width="17.7109375" style="1" customWidth="1"/>
    <col min="12818" max="12818" width="3.42578125" style="1" customWidth="1"/>
    <col min="12819" max="12819" width="0" style="1" hidden="1" customWidth="1"/>
    <col min="12820" max="12820" width="23.7109375" style="1" customWidth="1"/>
    <col min="12821" max="12821" width="10" style="1" customWidth="1"/>
    <col min="12822" max="12822" width="0" style="1" hidden="1" customWidth="1"/>
    <col min="12823" max="12824" width="14.7109375" style="1" customWidth="1"/>
    <col min="12825" max="12825" width="12.85546875" style="1" customWidth="1"/>
    <col min="12826" max="12826" width="3.28515625" style="1" customWidth="1"/>
    <col min="12827" max="12827" width="30.28515625" style="1" customWidth="1"/>
    <col min="12828" max="12828" width="5" style="1" customWidth="1"/>
    <col min="12829" max="12829" width="0" style="1" hidden="1" customWidth="1"/>
    <col min="12830" max="12830" width="14.28515625" style="1" customWidth="1"/>
    <col min="12831" max="12831" width="5.7109375" style="1" customWidth="1"/>
    <col min="12832" max="12832" width="0" style="1" hidden="1" customWidth="1"/>
    <col min="12833" max="12833" width="17.28515625" style="1" customWidth="1"/>
    <col min="12834" max="12834" width="12.7109375" style="1" customWidth="1"/>
    <col min="12835" max="12835" width="0" style="1" hidden="1" customWidth="1"/>
    <col min="12836" max="12836" width="5.28515625" style="1" customWidth="1"/>
    <col min="12837" max="12837" width="0" style="1" hidden="1" customWidth="1"/>
    <col min="12838" max="12838" width="17" style="1" customWidth="1"/>
    <col min="12839" max="12839" width="6.28515625" style="1" customWidth="1"/>
    <col min="12840" max="12840" width="0" style="1" hidden="1" customWidth="1"/>
    <col min="12841" max="12841" width="14.28515625" style="1" customWidth="1"/>
    <col min="12842" max="12842" width="7.5703125" style="1" customWidth="1"/>
    <col min="12843" max="12843" width="0" style="1" hidden="1" customWidth="1"/>
    <col min="12844" max="12845" width="14.28515625" style="1" customWidth="1"/>
    <col min="12846" max="12846" width="20.85546875" style="1" customWidth="1"/>
    <col min="12847" max="12847" width="14.42578125" style="1" customWidth="1"/>
    <col min="12848" max="12848" width="15" style="1" customWidth="1"/>
    <col min="12849" max="12849" width="2.7109375" style="1" customWidth="1"/>
    <col min="12850" max="12850" width="11.7109375" style="1" customWidth="1"/>
    <col min="12851" max="12851" width="11.5703125" style="1" customWidth="1"/>
    <col min="12852" max="12852" width="2.28515625" style="1" customWidth="1"/>
    <col min="12853" max="12853" width="41" style="1" customWidth="1"/>
    <col min="12854" max="12854" width="14.28515625" style="1" customWidth="1"/>
    <col min="12855" max="12856" width="11.5703125" style="1" customWidth="1"/>
    <col min="12857" max="12857" width="21.85546875" style="1" customWidth="1"/>
    <col min="12858" max="13049" width="11.42578125" style="1"/>
    <col min="13050" max="13050" width="21.85546875" style="1" customWidth="1"/>
    <col min="13051" max="13051" width="13.85546875" style="1" customWidth="1"/>
    <col min="13052" max="13052" width="38.7109375" style="1" customWidth="1"/>
    <col min="13053" max="13053" width="3" style="1" bestFit="1" customWidth="1"/>
    <col min="13054" max="13054" width="32.28515625" style="1" customWidth="1"/>
    <col min="13055" max="13055" width="46.28515625" style="1" customWidth="1"/>
    <col min="13056" max="13056" width="19" style="1" customWidth="1"/>
    <col min="13057" max="13057" width="0" style="1" hidden="1" customWidth="1"/>
    <col min="13058" max="13058" width="17.7109375" style="1" customWidth="1"/>
    <col min="13059" max="13059" width="0" style="1" hidden="1" customWidth="1"/>
    <col min="13060" max="13060" width="22.28515625" style="1" customWidth="1"/>
    <col min="13061" max="13061" width="5.28515625" style="1" customWidth="1"/>
    <col min="13062" max="13062" width="36.28515625" style="1" customWidth="1"/>
    <col min="13063" max="13063" width="5.7109375" style="1" customWidth="1"/>
    <col min="13064" max="13064" width="0" style="1" hidden="1" customWidth="1"/>
    <col min="13065" max="13065" width="20.7109375" style="1" customWidth="1"/>
    <col min="13066" max="13066" width="4.85546875" style="1" customWidth="1"/>
    <col min="13067" max="13067" width="0" style="1" hidden="1" customWidth="1"/>
    <col min="13068" max="13068" width="24.7109375" style="1" customWidth="1"/>
    <col min="13069" max="13069" width="12.28515625" style="1" customWidth="1"/>
    <col min="13070" max="13070" width="0" style="1" hidden="1" customWidth="1"/>
    <col min="13071" max="13071" width="3.42578125" style="1" customWidth="1"/>
    <col min="13072" max="13072" width="0" style="1" hidden="1" customWidth="1"/>
    <col min="13073" max="13073" width="17.7109375" style="1" customWidth="1"/>
    <col min="13074" max="13074" width="3.42578125" style="1" customWidth="1"/>
    <col min="13075" max="13075" width="0" style="1" hidden="1" customWidth="1"/>
    <col min="13076" max="13076" width="23.7109375" style="1" customWidth="1"/>
    <col min="13077" max="13077" width="10" style="1" customWidth="1"/>
    <col min="13078" max="13078" width="0" style="1" hidden="1" customWidth="1"/>
    <col min="13079" max="13080" width="14.7109375" style="1" customWidth="1"/>
    <col min="13081" max="13081" width="12.85546875" style="1" customWidth="1"/>
    <col min="13082" max="13082" width="3.28515625" style="1" customWidth="1"/>
    <col min="13083" max="13083" width="30.28515625" style="1" customWidth="1"/>
    <col min="13084" max="13084" width="5" style="1" customWidth="1"/>
    <col min="13085" max="13085" width="0" style="1" hidden="1" customWidth="1"/>
    <col min="13086" max="13086" width="14.28515625" style="1" customWidth="1"/>
    <col min="13087" max="13087" width="5.7109375" style="1" customWidth="1"/>
    <col min="13088" max="13088" width="0" style="1" hidden="1" customWidth="1"/>
    <col min="13089" max="13089" width="17.28515625" style="1" customWidth="1"/>
    <col min="13090" max="13090" width="12.7109375" style="1" customWidth="1"/>
    <col min="13091" max="13091" width="0" style="1" hidden="1" customWidth="1"/>
    <col min="13092" max="13092" width="5.28515625" style="1" customWidth="1"/>
    <col min="13093" max="13093" width="0" style="1" hidden="1" customWidth="1"/>
    <col min="13094" max="13094" width="17" style="1" customWidth="1"/>
    <col min="13095" max="13095" width="6.28515625" style="1" customWidth="1"/>
    <col min="13096" max="13096" width="0" style="1" hidden="1" customWidth="1"/>
    <col min="13097" max="13097" width="14.28515625" style="1" customWidth="1"/>
    <col min="13098" max="13098" width="7.5703125" style="1" customWidth="1"/>
    <col min="13099" max="13099" width="0" style="1" hidden="1" customWidth="1"/>
    <col min="13100" max="13101" width="14.28515625" style="1" customWidth="1"/>
    <col min="13102" max="13102" width="20.85546875" style="1" customWidth="1"/>
    <col min="13103" max="13103" width="14.42578125" style="1" customWidth="1"/>
    <col min="13104" max="13104" width="15" style="1" customWidth="1"/>
    <col min="13105" max="13105" width="2.7109375" style="1" customWidth="1"/>
    <col min="13106" max="13106" width="11.7109375" style="1" customWidth="1"/>
    <col min="13107" max="13107" width="11.5703125" style="1" customWidth="1"/>
    <col min="13108" max="13108" width="2.28515625" style="1" customWidth="1"/>
    <col min="13109" max="13109" width="41" style="1" customWidth="1"/>
    <col min="13110" max="13110" width="14.28515625" style="1" customWidth="1"/>
    <col min="13111" max="13112" width="11.5703125" style="1" customWidth="1"/>
    <col min="13113" max="13113" width="21.85546875" style="1" customWidth="1"/>
    <col min="13114" max="13305" width="11.42578125" style="1"/>
    <col min="13306" max="13306" width="21.85546875" style="1" customWidth="1"/>
    <col min="13307" max="13307" width="13.85546875" style="1" customWidth="1"/>
    <col min="13308" max="13308" width="38.7109375" style="1" customWidth="1"/>
    <col min="13309" max="13309" width="3" style="1" bestFit="1" customWidth="1"/>
    <col min="13310" max="13310" width="32.28515625" style="1" customWidth="1"/>
    <col min="13311" max="13311" width="46.28515625" style="1" customWidth="1"/>
    <col min="13312" max="13312" width="19" style="1" customWidth="1"/>
    <col min="13313" max="13313" width="0" style="1" hidden="1" customWidth="1"/>
    <col min="13314" max="13314" width="17.7109375" style="1" customWidth="1"/>
    <col min="13315" max="13315" width="0" style="1" hidden="1" customWidth="1"/>
    <col min="13316" max="13316" width="22.28515625" style="1" customWidth="1"/>
    <col min="13317" max="13317" width="5.28515625" style="1" customWidth="1"/>
    <col min="13318" max="13318" width="36.28515625" style="1" customWidth="1"/>
    <col min="13319" max="13319" width="5.7109375" style="1" customWidth="1"/>
    <col min="13320" max="13320" width="0" style="1" hidden="1" customWidth="1"/>
    <col min="13321" max="13321" width="20.7109375" style="1" customWidth="1"/>
    <col min="13322" max="13322" width="4.85546875" style="1" customWidth="1"/>
    <col min="13323" max="13323" width="0" style="1" hidden="1" customWidth="1"/>
    <col min="13324" max="13324" width="24.7109375" style="1" customWidth="1"/>
    <col min="13325" max="13325" width="12.28515625" style="1" customWidth="1"/>
    <col min="13326" max="13326" width="0" style="1" hidden="1" customWidth="1"/>
    <col min="13327" max="13327" width="3.42578125" style="1" customWidth="1"/>
    <col min="13328" max="13328" width="0" style="1" hidden="1" customWidth="1"/>
    <col min="13329" max="13329" width="17.7109375" style="1" customWidth="1"/>
    <col min="13330" max="13330" width="3.42578125" style="1" customWidth="1"/>
    <col min="13331" max="13331" width="0" style="1" hidden="1" customWidth="1"/>
    <col min="13332" max="13332" width="23.7109375" style="1" customWidth="1"/>
    <col min="13333" max="13333" width="10" style="1" customWidth="1"/>
    <col min="13334" max="13334" width="0" style="1" hidden="1" customWidth="1"/>
    <col min="13335" max="13336" width="14.7109375" style="1" customWidth="1"/>
    <col min="13337" max="13337" width="12.85546875" style="1" customWidth="1"/>
    <col min="13338" max="13338" width="3.28515625" style="1" customWidth="1"/>
    <col min="13339" max="13339" width="30.28515625" style="1" customWidth="1"/>
    <col min="13340" max="13340" width="5" style="1" customWidth="1"/>
    <col min="13341" max="13341" width="0" style="1" hidden="1" customWidth="1"/>
    <col min="13342" max="13342" width="14.28515625" style="1" customWidth="1"/>
    <col min="13343" max="13343" width="5.7109375" style="1" customWidth="1"/>
    <col min="13344" max="13344" width="0" style="1" hidden="1" customWidth="1"/>
    <col min="13345" max="13345" width="17.28515625" style="1" customWidth="1"/>
    <col min="13346" max="13346" width="12.7109375" style="1" customWidth="1"/>
    <col min="13347" max="13347" width="0" style="1" hidden="1" customWidth="1"/>
    <col min="13348" max="13348" width="5.28515625" style="1" customWidth="1"/>
    <col min="13349" max="13349" width="0" style="1" hidden="1" customWidth="1"/>
    <col min="13350" max="13350" width="17" style="1" customWidth="1"/>
    <col min="13351" max="13351" width="6.28515625" style="1" customWidth="1"/>
    <col min="13352" max="13352" width="0" style="1" hidden="1" customWidth="1"/>
    <col min="13353" max="13353" width="14.28515625" style="1" customWidth="1"/>
    <col min="13354" max="13354" width="7.5703125" style="1" customWidth="1"/>
    <col min="13355" max="13355" width="0" style="1" hidden="1" customWidth="1"/>
    <col min="13356" max="13357" width="14.28515625" style="1" customWidth="1"/>
    <col min="13358" max="13358" width="20.85546875" style="1" customWidth="1"/>
    <col min="13359" max="13359" width="14.42578125" style="1" customWidth="1"/>
    <col min="13360" max="13360" width="15" style="1" customWidth="1"/>
    <col min="13361" max="13361" width="2.7109375" style="1" customWidth="1"/>
    <col min="13362" max="13362" width="11.7109375" style="1" customWidth="1"/>
    <col min="13363" max="13363" width="11.5703125" style="1" customWidth="1"/>
    <col min="13364" max="13364" width="2.28515625" style="1" customWidth="1"/>
    <col min="13365" max="13365" width="41" style="1" customWidth="1"/>
    <col min="13366" max="13366" width="14.28515625" style="1" customWidth="1"/>
    <col min="13367" max="13368" width="11.5703125" style="1" customWidth="1"/>
    <col min="13369" max="13369" width="21.85546875" style="1" customWidth="1"/>
    <col min="13370" max="13561" width="11.42578125" style="1"/>
    <col min="13562" max="13562" width="21.85546875" style="1" customWidth="1"/>
    <col min="13563" max="13563" width="13.85546875" style="1" customWidth="1"/>
    <col min="13564" max="13564" width="38.7109375" style="1" customWidth="1"/>
    <col min="13565" max="13565" width="3" style="1" bestFit="1" customWidth="1"/>
    <col min="13566" max="13566" width="32.28515625" style="1" customWidth="1"/>
    <col min="13567" max="13567" width="46.28515625" style="1" customWidth="1"/>
    <col min="13568" max="13568" width="19" style="1" customWidth="1"/>
    <col min="13569" max="13569" width="0" style="1" hidden="1" customWidth="1"/>
    <col min="13570" max="13570" width="17.7109375" style="1" customWidth="1"/>
    <col min="13571" max="13571" width="0" style="1" hidden="1" customWidth="1"/>
    <col min="13572" max="13572" width="22.28515625" style="1" customWidth="1"/>
    <col min="13573" max="13573" width="5.28515625" style="1" customWidth="1"/>
    <col min="13574" max="13574" width="36.28515625" style="1" customWidth="1"/>
    <col min="13575" max="13575" width="5.7109375" style="1" customWidth="1"/>
    <col min="13576" max="13576" width="0" style="1" hidden="1" customWidth="1"/>
    <col min="13577" max="13577" width="20.7109375" style="1" customWidth="1"/>
    <col min="13578" max="13578" width="4.85546875" style="1" customWidth="1"/>
    <col min="13579" max="13579" width="0" style="1" hidden="1" customWidth="1"/>
    <col min="13580" max="13580" width="24.7109375" style="1" customWidth="1"/>
    <col min="13581" max="13581" width="12.28515625" style="1" customWidth="1"/>
    <col min="13582" max="13582" width="0" style="1" hidden="1" customWidth="1"/>
    <col min="13583" max="13583" width="3.42578125" style="1" customWidth="1"/>
    <col min="13584" max="13584" width="0" style="1" hidden="1" customWidth="1"/>
    <col min="13585" max="13585" width="17.7109375" style="1" customWidth="1"/>
    <col min="13586" max="13586" width="3.42578125" style="1" customWidth="1"/>
    <col min="13587" max="13587" width="0" style="1" hidden="1" customWidth="1"/>
    <col min="13588" max="13588" width="23.7109375" style="1" customWidth="1"/>
    <col min="13589" max="13589" width="10" style="1" customWidth="1"/>
    <col min="13590" max="13590" width="0" style="1" hidden="1" customWidth="1"/>
    <col min="13591" max="13592" width="14.7109375" style="1" customWidth="1"/>
    <col min="13593" max="13593" width="12.85546875" style="1" customWidth="1"/>
    <col min="13594" max="13594" width="3.28515625" style="1" customWidth="1"/>
    <col min="13595" max="13595" width="30.28515625" style="1" customWidth="1"/>
    <col min="13596" max="13596" width="5" style="1" customWidth="1"/>
    <col min="13597" max="13597" width="0" style="1" hidden="1" customWidth="1"/>
    <col min="13598" max="13598" width="14.28515625" style="1" customWidth="1"/>
    <col min="13599" max="13599" width="5.7109375" style="1" customWidth="1"/>
    <col min="13600" max="13600" width="0" style="1" hidden="1" customWidth="1"/>
    <col min="13601" max="13601" width="17.28515625" style="1" customWidth="1"/>
    <col min="13602" max="13602" width="12.7109375" style="1" customWidth="1"/>
    <col min="13603" max="13603" width="0" style="1" hidden="1" customWidth="1"/>
    <col min="13604" max="13604" width="5.28515625" style="1" customWidth="1"/>
    <col min="13605" max="13605" width="0" style="1" hidden="1" customWidth="1"/>
    <col min="13606" max="13606" width="17" style="1" customWidth="1"/>
    <col min="13607" max="13607" width="6.28515625" style="1" customWidth="1"/>
    <col min="13608" max="13608" width="0" style="1" hidden="1" customWidth="1"/>
    <col min="13609" max="13609" width="14.28515625" style="1" customWidth="1"/>
    <col min="13610" max="13610" width="7.5703125" style="1" customWidth="1"/>
    <col min="13611" max="13611" width="0" style="1" hidden="1" customWidth="1"/>
    <col min="13612" max="13613" width="14.28515625" style="1" customWidth="1"/>
    <col min="13614" max="13614" width="20.85546875" style="1" customWidth="1"/>
    <col min="13615" max="13615" width="14.42578125" style="1" customWidth="1"/>
    <col min="13616" max="13616" width="15" style="1" customWidth="1"/>
    <col min="13617" max="13617" width="2.7109375" style="1" customWidth="1"/>
    <col min="13618" max="13618" width="11.7109375" style="1" customWidth="1"/>
    <col min="13619" max="13619" width="11.5703125" style="1" customWidth="1"/>
    <col min="13620" max="13620" width="2.28515625" style="1" customWidth="1"/>
    <col min="13621" max="13621" width="41" style="1" customWidth="1"/>
    <col min="13622" max="13622" width="14.28515625" style="1" customWidth="1"/>
    <col min="13623" max="13624" width="11.5703125" style="1" customWidth="1"/>
    <col min="13625" max="13625" width="21.85546875" style="1" customWidth="1"/>
    <col min="13626" max="13817" width="11.42578125" style="1"/>
    <col min="13818" max="13818" width="21.85546875" style="1" customWidth="1"/>
    <col min="13819" max="13819" width="13.85546875" style="1" customWidth="1"/>
    <col min="13820" max="13820" width="38.7109375" style="1" customWidth="1"/>
    <col min="13821" max="13821" width="3" style="1" bestFit="1" customWidth="1"/>
    <col min="13822" max="13822" width="32.28515625" style="1" customWidth="1"/>
    <col min="13823" max="13823" width="46.28515625" style="1" customWidth="1"/>
    <col min="13824" max="13824" width="19" style="1" customWidth="1"/>
    <col min="13825" max="13825" width="0" style="1" hidden="1" customWidth="1"/>
    <col min="13826" max="13826" width="17.7109375" style="1" customWidth="1"/>
    <col min="13827" max="13827" width="0" style="1" hidden="1" customWidth="1"/>
    <col min="13828" max="13828" width="22.28515625" style="1" customWidth="1"/>
    <col min="13829" max="13829" width="5.28515625" style="1" customWidth="1"/>
    <col min="13830" max="13830" width="36.28515625" style="1" customWidth="1"/>
    <col min="13831" max="13831" width="5.7109375" style="1" customWidth="1"/>
    <col min="13832" max="13832" width="0" style="1" hidden="1" customWidth="1"/>
    <col min="13833" max="13833" width="20.7109375" style="1" customWidth="1"/>
    <col min="13834" max="13834" width="4.85546875" style="1" customWidth="1"/>
    <col min="13835" max="13835" width="0" style="1" hidden="1" customWidth="1"/>
    <col min="13836" max="13836" width="24.7109375" style="1" customWidth="1"/>
    <col min="13837" max="13837" width="12.28515625" style="1" customWidth="1"/>
    <col min="13838" max="13838" width="0" style="1" hidden="1" customWidth="1"/>
    <col min="13839" max="13839" width="3.42578125" style="1" customWidth="1"/>
    <col min="13840" max="13840" width="0" style="1" hidden="1" customWidth="1"/>
    <col min="13841" max="13841" width="17.7109375" style="1" customWidth="1"/>
    <col min="13842" max="13842" width="3.42578125" style="1" customWidth="1"/>
    <col min="13843" max="13843" width="0" style="1" hidden="1" customWidth="1"/>
    <col min="13844" max="13844" width="23.7109375" style="1" customWidth="1"/>
    <col min="13845" max="13845" width="10" style="1" customWidth="1"/>
    <col min="13846" max="13846" width="0" style="1" hidden="1" customWidth="1"/>
    <col min="13847" max="13848" width="14.7109375" style="1" customWidth="1"/>
    <col min="13849" max="13849" width="12.85546875" style="1" customWidth="1"/>
    <col min="13850" max="13850" width="3.28515625" style="1" customWidth="1"/>
    <col min="13851" max="13851" width="30.28515625" style="1" customWidth="1"/>
    <col min="13852" max="13852" width="5" style="1" customWidth="1"/>
    <col min="13853" max="13853" width="0" style="1" hidden="1" customWidth="1"/>
    <col min="13854" max="13854" width="14.28515625" style="1" customWidth="1"/>
    <col min="13855" max="13855" width="5.7109375" style="1" customWidth="1"/>
    <col min="13856" max="13856" width="0" style="1" hidden="1" customWidth="1"/>
    <col min="13857" max="13857" width="17.28515625" style="1" customWidth="1"/>
    <col min="13858" max="13858" width="12.7109375" style="1" customWidth="1"/>
    <col min="13859" max="13859" width="0" style="1" hidden="1" customWidth="1"/>
    <col min="13860" max="13860" width="5.28515625" style="1" customWidth="1"/>
    <col min="13861" max="13861" width="0" style="1" hidden="1" customWidth="1"/>
    <col min="13862" max="13862" width="17" style="1" customWidth="1"/>
    <col min="13863" max="13863" width="6.28515625" style="1" customWidth="1"/>
    <col min="13864" max="13864" width="0" style="1" hidden="1" customWidth="1"/>
    <col min="13865" max="13865" width="14.28515625" style="1" customWidth="1"/>
    <col min="13866" max="13866" width="7.5703125" style="1" customWidth="1"/>
    <col min="13867" max="13867" width="0" style="1" hidden="1" customWidth="1"/>
    <col min="13868" max="13869" width="14.28515625" style="1" customWidth="1"/>
    <col min="13870" max="13870" width="20.85546875" style="1" customWidth="1"/>
    <col min="13871" max="13871" width="14.42578125" style="1" customWidth="1"/>
    <col min="13872" max="13872" width="15" style="1" customWidth="1"/>
    <col min="13873" max="13873" width="2.7109375" style="1" customWidth="1"/>
    <col min="13874" max="13874" width="11.7109375" style="1" customWidth="1"/>
    <col min="13875" max="13875" width="11.5703125" style="1" customWidth="1"/>
    <col min="13876" max="13876" width="2.28515625" style="1" customWidth="1"/>
    <col min="13877" max="13877" width="41" style="1" customWidth="1"/>
    <col min="13878" max="13878" width="14.28515625" style="1" customWidth="1"/>
    <col min="13879" max="13880" width="11.5703125" style="1" customWidth="1"/>
    <col min="13881" max="13881" width="21.85546875" style="1" customWidth="1"/>
    <col min="13882" max="14073" width="11.42578125" style="1"/>
    <col min="14074" max="14074" width="21.85546875" style="1" customWidth="1"/>
    <col min="14075" max="14075" width="13.85546875" style="1" customWidth="1"/>
    <col min="14076" max="14076" width="38.7109375" style="1" customWidth="1"/>
    <col min="14077" max="14077" width="3" style="1" bestFit="1" customWidth="1"/>
    <col min="14078" max="14078" width="32.28515625" style="1" customWidth="1"/>
    <col min="14079" max="14079" width="46.28515625" style="1" customWidth="1"/>
    <col min="14080" max="14080" width="19" style="1" customWidth="1"/>
    <col min="14081" max="14081" width="0" style="1" hidden="1" customWidth="1"/>
    <col min="14082" max="14082" width="17.7109375" style="1" customWidth="1"/>
    <col min="14083" max="14083" width="0" style="1" hidden="1" customWidth="1"/>
    <col min="14084" max="14084" width="22.28515625" style="1" customWidth="1"/>
    <col min="14085" max="14085" width="5.28515625" style="1" customWidth="1"/>
    <col min="14086" max="14086" width="36.28515625" style="1" customWidth="1"/>
    <col min="14087" max="14087" width="5.7109375" style="1" customWidth="1"/>
    <col min="14088" max="14088" width="0" style="1" hidden="1" customWidth="1"/>
    <col min="14089" max="14089" width="20.7109375" style="1" customWidth="1"/>
    <col min="14090" max="14090" width="4.85546875" style="1" customWidth="1"/>
    <col min="14091" max="14091" width="0" style="1" hidden="1" customWidth="1"/>
    <col min="14092" max="14092" width="24.7109375" style="1" customWidth="1"/>
    <col min="14093" max="14093" width="12.28515625" style="1" customWidth="1"/>
    <col min="14094" max="14094" width="0" style="1" hidden="1" customWidth="1"/>
    <col min="14095" max="14095" width="3.42578125" style="1" customWidth="1"/>
    <col min="14096" max="14096" width="0" style="1" hidden="1" customWidth="1"/>
    <col min="14097" max="14097" width="17.7109375" style="1" customWidth="1"/>
    <col min="14098" max="14098" width="3.42578125" style="1" customWidth="1"/>
    <col min="14099" max="14099" width="0" style="1" hidden="1" customWidth="1"/>
    <col min="14100" max="14100" width="23.7109375" style="1" customWidth="1"/>
    <col min="14101" max="14101" width="10" style="1" customWidth="1"/>
    <col min="14102" max="14102" width="0" style="1" hidden="1" customWidth="1"/>
    <col min="14103" max="14104" width="14.7109375" style="1" customWidth="1"/>
    <col min="14105" max="14105" width="12.85546875" style="1" customWidth="1"/>
    <col min="14106" max="14106" width="3.28515625" style="1" customWidth="1"/>
    <col min="14107" max="14107" width="30.28515625" style="1" customWidth="1"/>
    <col min="14108" max="14108" width="5" style="1" customWidth="1"/>
    <col min="14109" max="14109" width="0" style="1" hidden="1" customWidth="1"/>
    <col min="14110" max="14110" width="14.28515625" style="1" customWidth="1"/>
    <col min="14111" max="14111" width="5.7109375" style="1" customWidth="1"/>
    <col min="14112" max="14112" width="0" style="1" hidden="1" customWidth="1"/>
    <col min="14113" max="14113" width="17.28515625" style="1" customWidth="1"/>
    <col min="14114" max="14114" width="12.7109375" style="1" customWidth="1"/>
    <col min="14115" max="14115" width="0" style="1" hidden="1" customWidth="1"/>
    <col min="14116" max="14116" width="5.28515625" style="1" customWidth="1"/>
    <col min="14117" max="14117" width="0" style="1" hidden="1" customWidth="1"/>
    <col min="14118" max="14118" width="17" style="1" customWidth="1"/>
    <col min="14119" max="14119" width="6.28515625" style="1" customWidth="1"/>
    <col min="14120" max="14120" width="0" style="1" hidden="1" customWidth="1"/>
    <col min="14121" max="14121" width="14.28515625" style="1" customWidth="1"/>
    <col min="14122" max="14122" width="7.5703125" style="1" customWidth="1"/>
    <col min="14123" max="14123" width="0" style="1" hidden="1" customWidth="1"/>
    <col min="14124" max="14125" width="14.28515625" style="1" customWidth="1"/>
    <col min="14126" max="14126" width="20.85546875" style="1" customWidth="1"/>
    <col min="14127" max="14127" width="14.42578125" style="1" customWidth="1"/>
    <col min="14128" max="14128" width="15" style="1" customWidth="1"/>
    <col min="14129" max="14129" width="2.7109375" style="1" customWidth="1"/>
    <col min="14130" max="14130" width="11.7109375" style="1" customWidth="1"/>
    <col min="14131" max="14131" width="11.5703125" style="1" customWidth="1"/>
    <col min="14132" max="14132" width="2.28515625" style="1" customWidth="1"/>
    <col min="14133" max="14133" width="41" style="1" customWidth="1"/>
    <col min="14134" max="14134" width="14.28515625" style="1" customWidth="1"/>
    <col min="14135" max="14136" width="11.5703125" style="1" customWidth="1"/>
    <col min="14137" max="14137" width="21.85546875" style="1" customWidth="1"/>
    <col min="14138" max="14329" width="11.42578125" style="1"/>
    <col min="14330" max="14330" width="21.85546875" style="1" customWidth="1"/>
    <col min="14331" max="14331" width="13.85546875" style="1" customWidth="1"/>
    <col min="14332" max="14332" width="38.7109375" style="1" customWidth="1"/>
    <col min="14333" max="14333" width="3" style="1" bestFit="1" customWidth="1"/>
    <col min="14334" max="14334" width="32.28515625" style="1" customWidth="1"/>
    <col min="14335" max="14335" width="46.28515625" style="1" customWidth="1"/>
    <col min="14336" max="14336" width="19" style="1" customWidth="1"/>
    <col min="14337" max="14337" width="0" style="1" hidden="1" customWidth="1"/>
    <col min="14338" max="14338" width="17.7109375" style="1" customWidth="1"/>
    <col min="14339" max="14339" width="0" style="1" hidden="1" customWidth="1"/>
    <col min="14340" max="14340" width="22.28515625" style="1" customWidth="1"/>
    <col min="14341" max="14341" width="5.28515625" style="1" customWidth="1"/>
    <col min="14342" max="14342" width="36.28515625" style="1" customWidth="1"/>
    <col min="14343" max="14343" width="5.7109375" style="1" customWidth="1"/>
    <col min="14344" max="14344" width="0" style="1" hidden="1" customWidth="1"/>
    <col min="14345" max="14345" width="20.7109375" style="1" customWidth="1"/>
    <col min="14346" max="14346" width="4.85546875" style="1" customWidth="1"/>
    <col min="14347" max="14347" width="0" style="1" hidden="1" customWidth="1"/>
    <col min="14348" max="14348" width="24.7109375" style="1" customWidth="1"/>
    <col min="14349" max="14349" width="12.28515625" style="1" customWidth="1"/>
    <col min="14350" max="14350" width="0" style="1" hidden="1" customWidth="1"/>
    <col min="14351" max="14351" width="3.42578125" style="1" customWidth="1"/>
    <col min="14352" max="14352" width="0" style="1" hidden="1" customWidth="1"/>
    <col min="14353" max="14353" width="17.7109375" style="1" customWidth="1"/>
    <col min="14354" max="14354" width="3.42578125" style="1" customWidth="1"/>
    <col min="14355" max="14355" width="0" style="1" hidden="1" customWidth="1"/>
    <col min="14356" max="14356" width="23.7109375" style="1" customWidth="1"/>
    <col min="14357" max="14357" width="10" style="1" customWidth="1"/>
    <col min="14358" max="14358" width="0" style="1" hidden="1" customWidth="1"/>
    <col min="14359" max="14360" width="14.7109375" style="1" customWidth="1"/>
    <col min="14361" max="14361" width="12.85546875" style="1" customWidth="1"/>
    <col min="14362" max="14362" width="3.28515625" style="1" customWidth="1"/>
    <col min="14363" max="14363" width="30.28515625" style="1" customWidth="1"/>
    <col min="14364" max="14364" width="5" style="1" customWidth="1"/>
    <col min="14365" max="14365" width="0" style="1" hidden="1" customWidth="1"/>
    <col min="14366" max="14366" width="14.28515625" style="1" customWidth="1"/>
    <col min="14367" max="14367" width="5.7109375" style="1" customWidth="1"/>
    <col min="14368" max="14368" width="0" style="1" hidden="1" customWidth="1"/>
    <col min="14369" max="14369" width="17.28515625" style="1" customWidth="1"/>
    <col min="14370" max="14370" width="12.7109375" style="1" customWidth="1"/>
    <col min="14371" max="14371" width="0" style="1" hidden="1" customWidth="1"/>
    <col min="14372" max="14372" width="5.28515625" style="1" customWidth="1"/>
    <col min="14373" max="14373" width="0" style="1" hidden="1" customWidth="1"/>
    <col min="14374" max="14374" width="17" style="1" customWidth="1"/>
    <col min="14375" max="14375" width="6.28515625" style="1" customWidth="1"/>
    <col min="14376" max="14376" width="0" style="1" hidden="1" customWidth="1"/>
    <col min="14377" max="14377" width="14.28515625" style="1" customWidth="1"/>
    <col min="14378" max="14378" width="7.5703125" style="1" customWidth="1"/>
    <col min="14379" max="14379" width="0" style="1" hidden="1" customWidth="1"/>
    <col min="14380" max="14381" width="14.28515625" style="1" customWidth="1"/>
    <col min="14382" max="14382" width="20.85546875" style="1" customWidth="1"/>
    <col min="14383" max="14383" width="14.42578125" style="1" customWidth="1"/>
    <col min="14384" max="14384" width="15" style="1" customWidth="1"/>
    <col min="14385" max="14385" width="2.7109375" style="1" customWidth="1"/>
    <col min="14386" max="14386" width="11.7109375" style="1" customWidth="1"/>
    <col min="14387" max="14387" width="11.5703125" style="1" customWidth="1"/>
    <col min="14388" max="14388" width="2.28515625" style="1" customWidth="1"/>
    <col min="14389" max="14389" width="41" style="1" customWidth="1"/>
    <col min="14390" max="14390" width="14.28515625" style="1" customWidth="1"/>
    <col min="14391" max="14392" width="11.5703125" style="1" customWidth="1"/>
    <col min="14393" max="14393" width="21.85546875" style="1" customWidth="1"/>
    <col min="14394" max="14585" width="11.42578125" style="1"/>
    <col min="14586" max="14586" width="21.85546875" style="1" customWidth="1"/>
    <col min="14587" max="14587" width="13.85546875" style="1" customWidth="1"/>
    <col min="14588" max="14588" width="38.7109375" style="1" customWidth="1"/>
    <col min="14589" max="14589" width="3" style="1" bestFit="1" customWidth="1"/>
    <col min="14590" max="14590" width="32.28515625" style="1" customWidth="1"/>
    <col min="14591" max="14591" width="46.28515625" style="1" customWidth="1"/>
    <col min="14592" max="14592" width="19" style="1" customWidth="1"/>
    <col min="14593" max="14593" width="0" style="1" hidden="1" customWidth="1"/>
    <col min="14594" max="14594" width="17.7109375" style="1" customWidth="1"/>
    <col min="14595" max="14595" width="0" style="1" hidden="1" customWidth="1"/>
    <col min="14596" max="14596" width="22.28515625" style="1" customWidth="1"/>
    <col min="14597" max="14597" width="5.28515625" style="1" customWidth="1"/>
    <col min="14598" max="14598" width="36.28515625" style="1" customWidth="1"/>
    <col min="14599" max="14599" width="5.7109375" style="1" customWidth="1"/>
    <col min="14600" max="14600" width="0" style="1" hidden="1" customWidth="1"/>
    <col min="14601" max="14601" width="20.7109375" style="1" customWidth="1"/>
    <col min="14602" max="14602" width="4.85546875" style="1" customWidth="1"/>
    <col min="14603" max="14603" width="0" style="1" hidden="1" customWidth="1"/>
    <col min="14604" max="14604" width="24.7109375" style="1" customWidth="1"/>
    <col min="14605" max="14605" width="12.28515625" style="1" customWidth="1"/>
    <col min="14606" max="14606" width="0" style="1" hidden="1" customWidth="1"/>
    <col min="14607" max="14607" width="3.42578125" style="1" customWidth="1"/>
    <col min="14608" max="14608" width="0" style="1" hidden="1" customWidth="1"/>
    <col min="14609" max="14609" width="17.7109375" style="1" customWidth="1"/>
    <col min="14610" max="14610" width="3.42578125" style="1" customWidth="1"/>
    <col min="14611" max="14611" width="0" style="1" hidden="1" customWidth="1"/>
    <col min="14612" max="14612" width="23.7109375" style="1" customWidth="1"/>
    <col min="14613" max="14613" width="10" style="1" customWidth="1"/>
    <col min="14614" max="14614" width="0" style="1" hidden="1" customWidth="1"/>
    <col min="14615" max="14616" width="14.7109375" style="1" customWidth="1"/>
    <col min="14617" max="14617" width="12.85546875" style="1" customWidth="1"/>
    <col min="14618" max="14618" width="3.28515625" style="1" customWidth="1"/>
    <col min="14619" max="14619" width="30.28515625" style="1" customWidth="1"/>
    <col min="14620" max="14620" width="5" style="1" customWidth="1"/>
    <col min="14621" max="14621" width="0" style="1" hidden="1" customWidth="1"/>
    <col min="14622" max="14622" width="14.28515625" style="1" customWidth="1"/>
    <col min="14623" max="14623" width="5.7109375" style="1" customWidth="1"/>
    <col min="14624" max="14624" width="0" style="1" hidden="1" customWidth="1"/>
    <col min="14625" max="14625" width="17.28515625" style="1" customWidth="1"/>
    <col min="14626" max="14626" width="12.7109375" style="1" customWidth="1"/>
    <col min="14627" max="14627" width="0" style="1" hidden="1" customWidth="1"/>
    <col min="14628" max="14628" width="5.28515625" style="1" customWidth="1"/>
    <col min="14629" max="14629" width="0" style="1" hidden="1" customWidth="1"/>
    <col min="14630" max="14630" width="17" style="1" customWidth="1"/>
    <col min="14631" max="14631" width="6.28515625" style="1" customWidth="1"/>
    <col min="14632" max="14632" width="0" style="1" hidden="1" customWidth="1"/>
    <col min="14633" max="14633" width="14.28515625" style="1" customWidth="1"/>
    <col min="14634" max="14634" width="7.5703125" style="1" customWidth="1"/>
    <col min="14635" max="14635" width="0" style="1" hidden="1" customWidth="1"/>
    <col min="14636" max="14637" width="14.28515625" style="1" customWidth="1"/>
    <col min="14638" max="14638" width="20.85546875" style="1" customWidth="1"/>
    <col min="14639" max="14639" width="14.42578125" style="1" customWidth="1"/>
    <col min="14640" max="14640" width="15" style="1" customWidth="1"/>
    <col min="14641" max="14641" width="2.7109375" style="1" customWidth="1"/>
    <col min="14642" max="14642" width="11.7109375" style="1" customWidth="1"/>
    <col min="14643" max="14643" width="11.5703125" style="1" customWidth="1"/>
    <col min="14644" max="14644" width="2.28515625" style="1" customWidth="1"/>
    <col min="14645" max="14645" width="41" style="1" customWidth="1"/>
    <col min="14646" max="14646" width="14.28515625" style="1" customWidth="1"/>
    <col min="14647" max="14648" width="11.5703125" style="1" customWidth="1"/>
    <col min="14649" max="14649" width="21.85546875" style="1" customWidth="1"/>
    <col min="14650" max="14841" width="11.42578125" style="1"/>
    <col min="14842" max="14842" width="21.85546875" style="1" customWidth="1"/>
    <col min="14843" max="14843" width="13.85546875" style="1" customWidth="1"/>
    <col min="14844" max="14844" width="38.7109375" style="1" customWidth="1"/>
    <col min="14845" max="14845" width="3" style="1" bestFit="1" customWidth="1"/>
    <col min="14846" max="14846" width="32.28515625" style="1" customWidth="1"/>
    <col min="14847" max="14847" width="46.28515625" style="1" customWidth="1"/>
    <col min="14848" max="14848" width="19" style="1" customWidth="1"/>
    <col min="14849" max="14849" width="0" style="1" hidden="1" customWidth="1"/>
    <col min="14850" max="14850" width="17.7109375" style="1" customWidth="1"/>
    <col min="14851" max="14851" width="0" style="1" hidden="1" customWidth="1"/>
    <col min="14852" max="14852" width="22.28515625" style="1" customWidth="1"/>
    <col min="14853" max="14853" width="5.28515625" style="1" customWidth="1"/>
    <col min="14854" max="14854" width="36.28515625" style="1" customWidth="1"/>
    <col min="14855" max="14855" width="5.7109375" style="1" customWidth="1"/>
    <col min="14856" max="14856" width="0" style="1" hidden="1" customWidth="1"/>
    <col min="14857" max="14857" width="20.7109375" style="1" customWidth="1"/>
    <col min="14858" max="14858" width="4.85546875" style="1" customWidth="1"/>
    <col min="14859" max="14859" width="0" style="1" hidden="1" customWidth="1"/>
    <col min="14860" max="14860" width="24.7109375" style="1" customWidth="1"/>
    <col min="14861" max="14861" width="12.28515625" style="1" customWidth="1"/>
    <col min="14862" max="14862" width="0" style="1" hidden="1" customWidth="1"/>
    <col min="14863" max="14863" width="3.42578125" style="1" customWidth="1"/>
    <col min="14864" max="14864" width="0" style="1" hidden="1" customWidth="1"/>
    <col min="14865" max="14865" width="17.7109375" style="1" customWidth="1"/>
    <col min="14866" max="14866" width="3.42578125" style="1" customWidth="1"/>
    <col min="14867" max="14867" width="0" style="1" hidden="1" customWidth="1"/>
    <col min="14868" max="14868" width="23.7109375" style="1" customWidth="1"/>
    <col min="14869" max="14869" width="10" style="1" customWidth="1"/>
    <col min="14870" max="14870" width="0" style="1" hidden="1" customWidth="1"/>
    <col min="14871" max="14872" width="14.7109375" style="1" customWidth="1"/>
    <col min="14873" max="14873" width="12.85546875" style="1" customWidth="1"/>
    <col min="14874" max="14874" width="3.28515625" style="1" customWidth="1"/>
    <col min="14875" max="14875" width="30.28515625" style="1" customWidth="1"/>
    <col min="14876" max="14876" width="5" style="1" customWidth="1"/>
    <col min="14877" max="14877" width="0" style="1" hidden="1" customWidth="1"/>
    <col min="14878" max="14878" width="14.28515625" style="1" customWidth="1"/>
    <col min="14879" max="14879" width="5.7109375" style="1" customWidth="1"/>
    <col min="14880" max="14880" width="0" style="1" hidden="1" customWidth="1"/>
    <col min="14881" max="14881" width="17.28515625" style="1" customWidth="1"/>
    <col min="14882" max="14882" width="12.7109375" style="1" customWidth="1"/>
    <col min="14883" max="14883" width="0" style="1" hidden="1" customWidth="1"/>
    <col min="14884" max="14884" width="5.28515625" style="1" customWidth="1"/>
    <col min="14885" max="14885" width="0" style="1" hidden="1" customWidth="1"/>
    <col min="14886" max="14886" width="17" style="1" customWidth="1"/>
    <col min="14887" max="14887" width="6.28515625" style="1" customWidth="1"/>
    <col min="14888" max="14888" width="0" style="1" hidden="1" customWidth="1"/>
    <col min="14889" max="14889" width="14.28515625" style="1" customWidth="1"/>
    <col min="14890" max="14890" width="7.5703125" style="1" customWidth="1"/>
    <col min="14891" max="14891" width="0" style="1" hidden="1" customWidth="1"/>
    <col min="14892" max="14893" width="14.28515625" style="1" customWidth="1"/>
    <col min="14894" max="14894" width="20.85546875" style="1" customWidth="1"/>
    <col min="14895" max="14895" width="14.42578125" style="1" customWidth="1"/>
    <col min="14896" max="14896" width="15" style="1" customWidth="1"/>
    <col min="14897" max="14897" width="2.7109375" style="1" customWidth="1"/>
    <col min="14898" max="14898" width="11.7109375" style="1" customWidth="1"/>
    <col min="14899" max="14899" width="11.5703125" style="1" customWidth="1"/>
    <col min="14900" max="14900" width="2.28515625" style="1" customWidth="1"/>
    <col min="14901" max="14901" width="41" style="1" customWidth="1"/>
    <col min="14902" max="14902" width="14.28515625" style="1" customWidth="1"/>
    <col min="14903" max="14904" width="11.5703125" style="1" customWidth="1"/>
    <col min="14905" max="14905" width="21.85546875" style="1" customWidth="1"/>
    <col min="14906" max="15097" width="11.42578125" style="1"/>
    <col min="15098" max="15098" width="21.85546875" style="1" customWidth="1"/>
    <col min="15099" max="15099" width="13.85546875" style="1" customWidth="1"/>
    <col min="15100" max="15100" width="38.7109375" style="1" customWidth="1"/>
    <col min="15101" max="15101" width="3" style="1" bestFit="1" customWidth="1"/>
    <col min="15102" max="15102" width="32.28515625" style="1" customWidth="1"/>
    <col min="15103" max="15103" width="46.28515625" style="1" customWidth="1"/>
    <col min="15104" max="15104" width="19" style="1" customWidth="1"/>
    <col min="15105" max="15105" width="0" style="1" hidden="1" customWidth="1"/>
    <col min="15106" max="15106" width="17.7109375" style="1" customWidth="1"/>
    <col min="15107" max="15107" width="0" style="1" hidden="1" customWidth="1"/>
    <col min="15108" max="15108" width="22.28515625" style="1" customWidth="1"/>
    <col min="15109" max="15109" width="5.28515625" style="1" customWidth="1"/>
    <col min="15110" max="15110" width="36.28515625" style="1" customWidth="1"/>
    <col min="15111" max="15111" width="5.7109375" style="1" customWidth="1"/>
    <col min="15112" max="15112" width="0" style="1" hidden="1" customWidth="1"/>
    <col min="15113" max="15113" width="20.7109375" style="1" customWidth="1"/>
    <col min="15114" max="15114" width="4.85546875" style="1" customWidth="1"/>
    <col min="15115" max="15115" width="0" style="1" hidden="1" customWidth="1"/>
    <col min="15116" max="15116" width="24.7109375" style="1" customWidth="1"/>
    <col min="15117" max="15117" width="12.28515625" style="1" customWidth="1"/>
    <col min="15118" max="15118" width="0" style="1" hidden="1" customWidth="1"/>
    <col min="15119" max="15119" width="3.42578125" style="1" customWidth="1"/>
    <col min="15120" max="15120" width="0" style="1" hidden="1" customWidth="1"/>
    <col min="15121" max="15121" width="17.7109375" style="1" customWidth="1"/>
    <col min="15122" max="15122" width="3.42578125" style="1" customWidth="1"/>
    <col min="15123" max="15123" width="0" style="1" hidden="1" customWidth="1"/>
    <col min="15124" max="15124" width="23.7109375" style="1" customWidth="1"/>
    <col min="15125" max="15125" width="10" style="1" customWidth="1"/>
    <col min="15126" max="15126" width="0" style="1" hidden="1" customWidth="1"/>
    <col min="15127" max="15128" width="14.7109375" style="1" customWidth="1"/>
    <col min="15129" max="15129" width="12.85546875" style="1" customWidth="1"/>
    <col min="15130" max="15130" width="3.28515625" style="1" customWidth="1"/>
    <col min="15131" max="15131" width="30.28515625" style="1" customWidth="1"/>
    <col min="15132" max="15132" width="5" style="1" customWidth="1"/>
    <col min="15133" max="15133" width="0" style="1" hidden="1" customWidth="1"/>
    <col min="15134" max="15134" width="14.28515625" style="1" customWidth="1"/>
    <col min="15135" max="15135" width="5.7109375" style="1" customWidth="1"/>
    <col min="15136" max="15136" width="0" style="1" hidden="1" customWidth="1"/>
    <col min="15137" max="15137" width="17.28515625" style="1" customWidth="1"/>
    <col min="15138" max="15138" width="12.7109375" style="1" customWidth="1"/>
    <col min="15139" max="15139" width="0" style="1" hidden="1" customWidth="1"/>
    <col min="15140" max="15140" width="5.28515625" style="1" customWidth="1"/>
    <col min="15141" max="15141" width="0" style="1" hidden="1" customWidth="1"/>
    <col min="15142" max="15142" width="17" style="1" customWidth="1"/>
    <col min="15143" max="15143" width="6.28515625" style="1" customWidth="1"/>
    <col min="15144" max="15144" width="0" style="1" hidden="1" customWidth="1"/>
    <col min="15145" max="15145" width="14.28515625" style="1" customWidth="1"/>
    <col min="15146" max="15146" width="7.5703125" style="1" customWidth="1"/>
    <col min="15147" max="15147" width="0" style="1" hidden="1" customWidth="1"/>
    <col min="15148" max="15149" width="14.28515625" style="1" customWidth="1"/>
    <col min="15150" max="15150" width="20.85546875" style="1" customWidth="1"/>
    <col min="15151" max="15151" width="14.42578125" style="1" customWidth="1"/>
    <col min="15152" max="15152" width="15" style="1" customWidth="1"/>
    <col min="15153" max="15153" width="2.7109375" style="1" customWidth="1"/>
    <col min="15154" max="15154" width="11.7109375" style="1" customWidth="1"/>
    <col min="15155" max="15155" width="11.5703125" style="1" customWidth="1"/>
    <col min="15156" max="15156" width="2.28515625" style="1" customWidth="1"/>
    <col min="15157" max="15157" width="41" style="1" customWidth="1"/>
    <col min="15158" max="15158" width="14.28515625" style="1" customWidth="1"/>
    <col min="15159" max="15160" width="11.5703125" style="1" customWidth="1"/>
    <col min="15161" max="15161" width="21.85546875" style="1" customWidth="1"/>
    <col min="15162" max="15353" width="11.42578125" style="1"/>
    <col min="15354" max="15354" width="21.85546875" style="1" customWidth="1"/>
    <col min="15355" max="15355" width="13.85546875" style="1" customWidth="1"/>
    <col min="15356" max="15356" width="38.7109375" style="1" customWidth="1"/>
    <col min="15357" max="15357" width="3" style="1" bestFit="1" customWidth="1"/>
    <col min="15358" max="15358" width="32.28515625" style="1" customWidth="1"/>
    <col min="15359" max="15359" width="46.28515625" style="1" customWidth="1"/>
    <col min="15360" max="15360" width="19" style="1" customWidth="1"/>
    <col min="15361" max="15361" width="0" style="1" hidden="1" customWidth="1"/>
    <col min="15362" max="15362" width="17.7109375" style="1" customWidth="1"/>
    <col min="15363" max="15363" width="0" style="1" hidden="1" customWidth="1"/>
    <col min="15364" max="15364" width="22.28515625" style="1" customWidth="1"/>
    <col min="15365" max="15365" width="5.28515625" style="1" customWidth="1"/>
    <col min="15366" max="15366" width="36.28515625" style="1" customWidth="1"/>
    <col min="15367" max="15367" width="5.7109375" style="1" customWidth="1"/>
    <col min="15368" max="15368" width="0" style="1" hidden="1" customWidth="1"/>
    <col min="15369" max="15369" width="20.7109375" style="1" customWidth="1"/>
    <col min="15370" max="15370" width="4.85546875" style="1" customWidth="1"/>
    <col min="15371" max="15371" width="0" style="1" hidden="1" customWidth="1"/>
    <col min="15372" max="15372" width="24.7109375" style="1" customWidth="1"/>
    <col min="15373" max="15373" width="12.28515625" style="1" customWidth="1"/>
    <col min="15374" max="15374" width="0" style="1" hidden="1" customWidth="1"/>
    <col min="15375" max="15375" width="3.42578125" style="1" customWidth="1"/>
    <col min="15376" max="15376" width="0" style="1" hidden="1" customWidth="1"/>
    <col min="15377" max="15377" width="17.7109375" style="1" customWidth="1"/>
    <col min="15378" max="15378" width="3.42578125" style="1" customWidth="1"/>
    <col min="15379" max="15379" width="0" style="1" hidden="1" customWidth="1"/>
    <col min="15380" max="15380" width="23.7109375" style="1" customWidth="1"/>
    <col min="15381" max="15381" width="10" style="1" customWidth="1"/>
    <col min="15382" max="15382" width="0" style="1" hidden="1" customWidth="1"/>
    <col min="15383" max="15384" width="14.7109375" style="1" customWidth="1"/>
    <col min="15385" max="15385" width="12.85546875" style="1" customWidth="1"/>
    <col min="15386" max="15386" width="3.28515625" style="1" customWidth="1"/>
    <col min="15387" max="15387" width="30.28515625" style="1" customWidth="1"/>
    <col min="15388" max="15388" width="5" style="1" customWidth="1"/>
    <col min="15389" max="15389" width="0" style="1" hidden="1" customWidth="1"/>
    <col min="15390" max="15390" width="14.28515625" style="1" customWidth="1"/>
    <col min="15391" max="15391" width="5.7109375" style="1" customWidth="1"/>
    <col min="15392" max="15392" width="0" style="1" hidden="1" customWidth="1"/>
    <col min="15393" max="15393" width="17.28515625" style="1" customWidth="1"/>
    <col min="15394" max="15394" width="12.7109375" style="1" customWidth="1"/>
    <col min="15395" max="15395" width="0" style="1" hidden="1" customWidth="1"/>
    <col min="15396" max="15396" width="5.28515625" style="1" customWidth="1"/>
    <col min="15397" max="15397" width="0" style="1" hidden="1" customWidth="1"/>
    <col min="15398" max="15398" width="17" style="1" customWidth="1"/>
    <col min="15399" max="15399" width="6.28515625" style="1" customWidth="1"/>
    <col min="15400" max="15400" width="0" style="1" hidden="1" customWidth="1"/>
    <col min="15401" max="15401" width="14.28515625" style="1" customWidth="1"/>
    <col min="15402" max="15402" width="7.5703125" style="1" customWidth="1"/>
    <col min="15403" max="15403" width="0" style="1" hidden="1" customWidth="1"/>
    <col min="15404" max="15405" width="14.28515625" style="1" customWidth="1"/>
    <col min="15406" max="15406" width="20.85546875" style="1" customWidth="1"/>
    <col min="15407" max="15407" width="14.42578125" style="1" customWidth="1"/>
    <col min="15408" max="15408" width="15" style="1" customWidth="1"/>
    <col min="15409" max="15409" width="2.7109375" style="1" customWidth="1"/>
    <col min="15410" max="15410" width="11.7109375" style="1" customWidth="1"/>
    <col min="15411" max="15411" width="11.5703125" style="1" customWidth="1"/>
    <col min="15412" max="15412" width="2.28515625" style="1" customWidth="1"/>
    <col min="15413" max="15413" width="41" style="1" customWidth="1"/>
    <col min="15414" max="15414" width="14.28515625" style="1" customWidth="1"/>
    <col min="15415" max="15416" width="11.5703125" style="1" customWidth="1"/>
    <col min="15417" max="15417" width="21.85546875" style="1" customWidth="1"/>
    <col min="15418" max="15609" width="11.42578125" style="1"/>
    <col min="15610" max="15610" width="21.85546875" style="1" customWidth="1"/>
    <col min="15611" max="15611" width="13.85546875" style="1" customWidth="1"/>
    <col min="15612" max="15612" width="38.7109375" style="1" customWidth="1"/>
    <col min="15613" max="15613" width="3" style="1" bestFit="1" customWidth="1"/>
    <col min="15614" max="15614" width="32.28515625" style="1" customWidth="1"/>
    <col min="15615" max="15615" width="46.28515625" style="1" customWidth="1"/>
    <col min="15616" max="15616" width="19" style="1" customWidth="1"/>
    <col min="15617" max="15617" width="0" style="1" hidden="1" customWidth="1"/>
    <col min="15618" max="15618" width="17.7109375" style="1" customWidth="1"/>
    <col min="15619" max="15619" width="0" style="1" hidden="1" customWidth="1"/>
    <col min="15620" max="15620" width="22.28515625" style="1" customWidth="1"/>
    <col min="15621" max="15621" width="5.28515625" style="1" customWidth="1"/>
    <col min="15622" max="15622" width="36.28515625" style="1" customWidth="1"/>
    <col min="15623" max="15623" width="5.7109375" style="1" customWidth="1"/>
    <col min="15624" max="15624" width="0" style="1" hidden="1" customWidth="1"/>
    <col min="15625" max="15625" width="20.7109375" style="1" customWidth="1"/>
    <col min="15626" max="15626" width="4.85546875" style="1" customWidth="1"/>
    <col min="15627" max="15627" width="0" style="1" hidden="1" customWidth="1"/>
    <col min="15628" max="15628" width="24.7109375" style="1" customWidth="1"/>
    <col min="15629" max="15629" width="12.28515625" style="1" customWidth="1"/>
    <col min="15630" max="15630" width="0" style="1" hidden="1" customWidth="1"/>
    <col min="15631" max="15631" width="3.42578125" style="1" customWidth="1"/>
    <col min="15632" max="15632" width="0" style="1" hidden="1" customWidth="1"/>
    <col min="15633" max="15633" width="17.7109375" style="1" customWidth="1"/>
    <col min="15634" max="15634" width="3.42578125" style="1" customWidth="1"/>
    <col min="15635" max="15635" width="0" style="1" hidden="1" customWidth="1"/>
    <col min="15636" max="15636" width="23.7109375" style="1" customWidth="1"/>
    <col min="15637" max="15637" width="10" style="1" customWidth="1"/>
    <col min="15638" max="15638" width="0" style="1" hidden="1" customWidth="1"/>
    <col min="15639" max="15640" width="14.7109375" style="1" customWidth="1"/>
    <col min="15641" max="15641" width="12.85546875" style="1" customWidth="1"/>
    <col min="15642" max="15642" width="3.28515625" style="1" customWidth="1"/>
    <col min="15643" max="15643" width="30.28515625" style="1" customWidth="1"/>
    <col min="15644" max="15644" width="5" style="1" customWidth="1"/>
    <col min="15645" max="15645" width="0" style="1" hidden="1" customWidth="1"/>
    <col min="15646" max="15646" width="14.28515625" style="1" customWidth="1"/>
    <col min="15647" max="15647" width="5.7109375" style="1" customWidth="1"/>
    <col min="15648" max="15648" width="0" style="1" hidden="1" customWidth="1"/>
    <col min="15649" max="15649" width="17.28515625" style="1" customWidth="1"/>
    <col min="15650" max="15650" width="12.7109375" style="1" customWidth="1"/>
    <col min="15651" max="15651" width="0" style="1" hidden="1" customWidth="1"/>
    <col min="15652" max="15652" width="5.28515625" style="1" customWidth="1"/>
    <col min="15653" max="15653" width="0" style="1" hidden="1" customWidth="1"/>
    <col min="15654" max="15654" width="17" style="1" customWidth="1"/>
    <col min="15655" max="15655" width="6.28515625" style="1" customWidth="1"/>
    <col min="15656" max="15656" width="0" style="1" hidden="1" customWidth="1"/>
    <col min="15657" max="15657" width="14.28515625" style="1" customWidth="1"/>
    <col min="15658" max="15658" width="7.5703125" style="1" customWidth="1"/>
    <col min="15659" max="15659" width="0" style="1" hidden="1" customWidth="1"/>
    <col min="15660" max="15661" width="14.28515625" style="1" customWidth="1"/>
    <col min="15662" max="15662" width="20.85546875" style="1" customWidth="1"/>
    <col min="15663" max="15663" width="14.42578125" style="1" customWidth="1"/>
    <col min="15664" max="15664" width="15" style="1" customWidth="1"/>
    <col min="15665" max="15665" width="2.7109375" style="1" customWidth="1"/>
    <col min="15666" max="15666" width="11.7109375" style="1" customWidth="1"/>
    <col min="15667" max="15667" width="11.5703125" style="1" customWidth="1"/>
    <col min="15668" max="15668" width="2.28515625" style="1" customWidth="1"/>
    <col min="15669" max="15669" width="41" style="1" customWidth="1"/>
    <col min="15670" max="15670" width="14.28515625" style="1" customWidth="1"/>
    <col min="15671" max="15672" width="11.5703125" style="1" customWidth="1"/>
    <col min="15673" max="15673" width="21.85546875" style="1" customWidth="1"/>
    <col min="15674" max="15865" width="11.42578125" style="1"/>
    <col min="15866" max="15866" width="21.85546875" style="1" customWidth="1"/>
    <col min="15867" max="15867" width="13.85546875" style="1" customWidth="1"/>
    <col min="15868" max="15868" width="38.7109375" style="1" customWidth="1"/>
    <col min="15869" max="15869" width="3" style="1" bestFit="1" customWidth="1"/>
    <col min="15870" max="15870" width="32.28515625" style="1" customWidth="1"/>
    <col min="15871" max="15871" width="46.28515625" style="1" customWidth="1"/>
    <col min="15872" max="15872" width="19" style="1" customWidth="1"/>
    <col min="15873" max="15873" width="0" style="1" hidden="1" customWidth="1"/>
    <col min="15874" max="15874" width="17.7109375" style="1" customWidth="1"/>
    <col min="15875" max="15875" width="0" style="1" hidden="1" customWidth="1"/>
    <col min="15876" max="15876" width="22.28515625" style="1" customWidth="1"/>
    <col min="15877" max="15877" width="5.28515625" style="1" customWidth="1"/>
    <col min="15878" max="15878" width="36.28515625" style="1" customWidth="1"/>
    <col min="15879" max="15879" width="5.7109375" style="1" customWidth="1"/>
    <col min="15880" max="15880" width="0" style="1" hidden="1" customWidth="1"/>
    <col min="15881" max="15881" width="20.7109375" style="1" customWidth="1"/>
    <col min="15882" max="15882" width="4.85546875" style="1" customWidth="1"/>
    <col min="15883" max="15883" width="0" style="1" hidden="1" customWidth="1"/>
    <col min="15884" max="15884" width="24.7109375" style="1" customWidth="1"/>
    <col min="15885" max="15885" width="12.28515625" style="1" customWidth="1"/>
    <col min="15886" max="15886" width="0" style="1" hidden="1" customWidth="1"/>
    <col min="15887" max="15887" width="3.42578125" style="1" customWidth="1"/>
    <col min="15888" max="15888" width="0" style="1" hidden="1" customWidth="1"/>
    <col min="15889" max="15889" width="17.7109375" style="1" customWidth="1"/>
    <col min="15890" max="15890" width="3.42578125" style="1" customWidth="1"/>
    <col min="15891" max="15891" width="0" style="1" hidden="1" customWidth="1"/>
    <col min="15892" max="15892" width="23.7109375" style="1" customWidth="1"/>
    <col min="15893" max="15893" width="10" style="1" customWidth="1"/>
    <col min="15894" max="15894" width="0" style="1" hidden="1" customWidth="1"/>
    <col min="15895" max="15896" width="14.7109375" style="1" customWidth="1"/>
    <col min="15897" max="15897" width="12.85546875" style="1" customWidth="1"/>
    <col min="15898" max="15898" width="3.28515625" style="1" customWidth="1"/>
    <col min="15899" max="15899" width="30.28515625" style="1" customWidth="1"/>
    <col min="15900" max="15900" width="5" style="1" customWidth="1"/>
    <col min="15901" max="15901" width="0" style="1" hidden="1" customWidth="1"/>
    <col min="15902" max="15902" width="14.28515625" style="1" customWidth="1"/>
    <col min="15903" max="15903" width="5.7109375" style="1" customWidth="1"/>
    <col min="15904" max="15904" width="0" style="1" hidden="1" customWidth="1"/>
    <col min="15905" max="15905" width="17.28515625" style="1" customWidth="1"/>
    <col min="15906" max="15906" width="12.7109375" style="1" customWidth="1"/>
    <col min="15907" max="15907" width="0" style="1" hidden="1" customWidth="1"/>
    <col min="15908" max="15908" width="5.28515625" style="1" customWidth="1"/>
    <col min="15909" max="15909" width="0" style="1" hidden="1" customWidth="1"/>
    <col min="15910" max="15910" width="17" style="1" customWidth="1"/>
    <col min="15911" max="15911" width="6.28515625" style="1" customWidth="1"/>
    <col min="15912" max="15912" width="0" style="1" hidden="1" customWidth="1"/>
    <col min="15913" max="15913" width="14.28515625" style="1" customWidth="1"/>
    <col min="15914" max="15914" width="7.5703125" style="1" customWidth="1"/>
    <col min="15915" max="15915" width="0" style="1" hidden="1" customWidth="1"/>
    <col min="15916" max="15917" width="14.28515625" style="1" customWidth="1"/>
    <col min="15918" max="15918" width="20.85546875" style="1" customWidth="1"/>
    <col min="15919" max="15919" width="14.42578125" style="1" customWidth="1"/>
    <col min="15920" max="15920" width="15" style="1" customWidth="1"/>
    <col min="15921" max="15921" width="2.7109375" style="1" customWidth="1"/>
    <col min="15922" max="15922" width="11.7109375" style="1" customWidth="1"/>
    <col min="15923" max="15923" width="11.5703125" style="1" customWidth="1"/>
    <col min="15924" max="15924" width="2.28515625" style="1" customWidth="1"/>
    <col min="15925" max="15925" width="41" style="1" customWidth="1"/>
    <col min="15926" max="15926" width="14.28515625" style="1" customWidth="1"/>
    <col min="15927" max="15928" width="11.5703125" style="1" customWidth="1"/>
    <col min="15929" max="15929" width="21.85546875" style="1" customWidth="1"/>
    <col min="15930" max="16121" width="11.42578125" style="1"/>
    <col min="16122" max="16122" width="21.85546875" style="1" customWidth="1"/>
    <col min="16123" max="16123" width="13.85546875" style="1" customWidth="1"/>
    <col min="16124" max="16124" width="38.7109375" style="1" customWidth="1"/>
    <col min="16125" max="16125" width="3" style="1" bestFit="1" customWidth="1"/>
    <col min="16126" max="16126" width="32.28515625" style="1" customWidth="1"/>
    <col min="16127" max="16127" width="46.28515625" style="1" customWidth="1"/>
    <col min="16128" max="16128" width="19" style="1" customWidth="1"/>
    <col min="16129" max="16129" width="0" style="1" hidden="1" customWidth="1"/>
    <col min="16130" max="16130" width="17.7109375" style="1" customWidth="1"/>
    <col min="16131" max="16131" width="0" style="1" hidden="1" customWidth="1"/>
    <col min="16132" max="16132" width="22.28515625" style="1" customWidth="1"/>
    <col min="16133" max="16133" width="5.28515625" style="1" customWidth="1"/>
    <col min="16134" max="16134" width="36.28515625" style="1" customWidth="1"/>
    <col min="16135" max="16135" width="5.7109375" style="1" customWidth="1"/>
    <col min="16136" max="16136" width="0" style="1" hidden="1" customWidth="1"/>
    <col min="16137" max="16137" width="20.7109375" style="1" customWidth="1"/>
    <col min="16138" max="16138" width="4.85546875" style="1" customWidth="1"/>
    <col min="16139" max="16139" width="0" style="1" hidden="1" customWidth="1"/>
    <col min="16140" max="16140" width="24.7109375" style="1" customWidth="1"/>
    <col min="16141" max="16141" width="12.28515625" style="1" customWidth="1"/>
    <col min="16142" max="16142" width="0" style="1" hidden="1" customWidth="1"/>
    <col min="16143" max="16143" width="3.42578125" style="1" customWidth="1"/>
    <col min="16144" max="16144" width="0" style="1" hidden="1" customWidth="1"/>
    <col min="16145" max="16145" width="17.7109375" style="1" customWidth="1"/>
    <col min="16146" max="16146" width="3.42578125" style="1" customWidth="1"/>
    <col min="16147" max="16147" width="0" style="1" hidden="1" customWidth="1"/>
    <col min="16148" max="16148" width="23.7109375" style="1" customWidth="1"/>
    <col min="16149" max="16149" width="10" style="1" customWidth="1"/>
    <col min="16150" max="16150" width="0" style="1" hidden="1" customWidth="1"/>
    <col min="16151" max="16152" width="14.7109375" style="1" customWidth="1"/>
    <col min="16153" max="16153" width="12.85546875" style="1" customWidth="1"/>
    <col min="16154" max="16154" width="3.28515625" style="1" customWidth="1"/>
    <col min="16155" max="16155" width="30.28515625" style="1" customWidth="1"/>
    <col min="16156" max="16156" width="5" style="1" customWidth="1"/>
    <col min="16157" max="16157" width="0" style="1" hidden="1" customWidth="1"/>
    <col min="16158" max="16158" width="14.28515625" style="1" customWidth="1"/>
    <col min="16159" max="16159" width="5.7109375" style="1" customWidth="1"/>
    <col min="16160" max="16160" width="0" style="1" hidden="1" customWidth="1"/>
    <col min="16161" max="16161" width="17.28515625" style="1" customWidth="1"/>
    <col min="16162" max="16162" width="12.7109375" style="1" customWidth="1"/>
    <col min="16163" max="16163" width="0" style="1" hidden="1" customWidth="1"/>
    <col min="16164" max="16164" width="5.28515625" style="1" customWidth="1"/>
    <col min="16165" max="16165" width="0" style="1" hidden="1" customWidth="1"/>
    <col min="16166" max="16166" width="17" style="1" customWidth="1"/>
    <col min="16167" max="16167" width="6.28515625" style="1" customWidth="1"/>
    <col min="16168" max="16168" width="0" style="1" hidden="1" customWidth="1"/>
    <col min="16169" max="16169" width="14.28515625" style="1" customWidth="1"/>
    <col min="16170" max="16170" width="7.5703125" style="1" customWidth="1"/>
    <col min="16171" max="16171" width="0" style="1" hidden="1" customWidth="1"/>
    <col min="16172" max="16173" width="14.28515625" style="1" customWidth="1"/>
    <col min="16174" max="16174" width="20.85546875" style="1" customWidth="1"/>
    <col min="16175" max="16175" width="14.42578125" style="1" customWidth="1"/>
    <col min="16176" max="16176" width="15" style="1" customWidth="1"/>
    <col min="16177" max="16177" width="2.7109375" style="1" customWidth="1"/>
    <col min="16178" max="16178" width="11.7109375" style="1" customWidth="1"/>
    <col min="16179" max="16179" width="11.5703125" style="1" customWidth="1"/>
    <col min="16180" max="16180" width="2.28515625" style="1" customWidth="1"/>
    <col min="16181" max="16181" width="41" style="1" customWidth="1"/>
    <col min="16182" max="16182" width="14.28515625" style="1" customWidth="1"/>
    <col min="16183" max="16184" width="11.5703125" style="1" customWidth="1"/>
    <col min="16185" max="16185" width="21.85546875" style="1" customWidth="1"/>
    <col min="16186" max="16379" width="11.42578125" style="1"/>
    <col min="16380" max="16384" width="11.5703125" style="1" customWidth="1"/>
  </cols>
  <sheetData>
    <row r="1" spans="1:69" ht="35.1" customHeight="1">
      <c r="A1" s="451" t="s">
        <v>156</v>
      </c>
      <c r="B1" s="452"/>
      <c r="C1" s="452"/>
      <c r="D1" s="452"/>
      <c r="E1" s="452"/>
      <c r="F1" s="452"/>
      <c r="G1" s="452"/>
      <c r="H1" s="452"/>
      <c r="I1" s="452"/>
      <c r="J1" s="452"/>
      <c r="K1" s="452"/>
      <c r="L1" s="452"/>
      <c r="M1" s="452"/>
      <c r="N1" s="452"/>
      <c r="O1" s="452"/>
      <c r="P1" s="452"/>
      <c r="Q1" s="452"/>
      <c r="R1" s="452"/>
      <c r="S1" s="452"/>
      <c r="T1" s="452"/>
      <c r="U1" s="670" t="s">
        <v>157</v>
      </c>
      <c r="V1" s="670"/>
      <c r="W1" s="670"/>
      <c r="X1" s="670"/>
      <c r="Y1" s="670"/>
      <c r="Z1" s="670"/>
      <c r="AA1" s="670"/>
      <c r="AB1" s="670"/>
      <c r="AC1" s="676" t="s">
        <v>158</v>
      </c>
      <c r="AD1" s="676"/>
      <c r="AE1" s="676"/>
      <c r="AF1" s="676"/>
      <c r="AG1" s="676"/>
      <c r="AH1" s="676"/>
      <c r="AI1" s="676"/>
      <c r="AJ1" s="676"/>
      <c r="AK1" s="676"/>
      <c r="AL1" s="676"/>
      <c r="AM1" s="676"/>
      <c r="AN1" s="676"/>
      <c r="AO1" s="676"/>
      <c r="AP1" s="676"/>
      <c r="AQ1" s="676"/>
      <c r="AR1" s="676"/>
      <c r="AS1" s="676"/>
      <c r="AT1" s="676"/>
      <c r="AU1" s="94"/>
      <c r="AV1" s="435" t="s">
        <v>159</v>
      </c>
      <c r="AW1" s="435"/>
      <c r="AX1" s="435"/>
      <c r="AY1" s="674" t="s">
        <v>160</v>
      </c>
      <c r="AZ1" s="675"/>
      <c r="BA1" s="675"/>
      <c r="BB1" s="675"/>
      <c r="BC1" s="675"/>
      <c r="BD1" s="675"/>
      <c r="BE1" s="675"/>
      <c r="BF1" s="675"/>
      <c r="BG1" s="675"/>
      <c r="BH1" s="675"/>
      <c r="BI1" s="675"/>
      <c r="BJ1" s="675"/>
      <c r="BK1" s="675"/>
      <c r="BL1" s="675"/>
      <c r="BM1" s="675"/>
      <c r="BN1" s="675"/>
      <c r="BO1" s="675"/>
      <c r="BP1" s="675"/>
      <c r="BQ1" s="675"/>
    </row>
    <row r="2" spans="1:69" ht="35.1" customHeight="1">
      <c r="A2" s="453"/>
      <c r="B2" s="454"/>
      <c r="C2" s="454"/>
      <c r="D2" s="454"/>
      <c r="E2" s="454"/>
      <c r="F2" s="454"/>
      <c r="G2" s="454"/>
      <c r="H2" s="454"/>
      <c r="I2" s="454"/>
      <c r="J2" s="454"/>
      <c r="K2" s="454"/>
      <c r="L2" s="454"/>
      <c r="M2" s="454"/>
      <c r="N2" s="454"/>
      <c r="O2" s="454"/>
      <c r="P2" s="454"/>
      <c r="Q2" s="454"/>
      <c r="R2" s="454"/>
      <c r="S2" s="454"/>
      <c r="T2" s="454"/>
      <c r="U2" s="671"/>
      <c r="V2" s="671"/>
      <c r="W2" s="671"/>
      <c r="X2" s="671"/>
      <c r="Y2" s="671"/>
      <c r="Z2" s="671"/>
      <c r="AA2" s="671"/>
      <c r="AB2" s="671"/>
      <c r="AC2" s="431" t="s">
        <v>161</v>
      </c>
      <c r="AD2" s="431" t="s">
        <v>162</v>
      </c>
      <c r="AE2" s="431" t="s">
        <v>163</v>
      </c>
      <c r="AF2" s="431"/>
      <c r="AG2" s="431"/>
      <c r="AH2" s="431"/>
      <c r="AI2" s="431" t="s">
        <v>164</v>
      </c>
      <c r="AJ2" s="431" t="s">
        <v>165</v>
      </c>
      <c r="AK2" s="431"/>
      <c r="AL2" s="431"/>
      <c r="AM2" s="431"/>
      <c r="AN2" s="431"/>
      <c r="AO2" s="431"/>
      <c r="AP2" s="431"/>
      <c r="AQ2" s="431"/>
      <c r="AR2" s="431"/>
      <c r="AS2" s="431"/>
      <c r="AT2" s="431"/>
      <c r="AU2" s="431" t="s">
        <v>166</v>
      </c>
      <c r="AV2" s="431"/>
      <c r="AW2" s="431"/>
      <c r="AX2" s="431" t="s">
        <v>9</v>
      </c>
      <c r="AY2" s="429" t="s">
        <v>167</v>
      </c>
      <c r="AZ2" s="429"/>
      <c r="BA2" s="429" t="s">
        <v>128</v>
      </c>
      <c r="BB2" s="429" t="s">
        <v>1731</v>
      </c>
      <c r="BC2" s="429" t="s">
        <v>169</v>
      </c>
      <c r="BD2" s="429" t="s">
        <v>170</v>
      </c>
      <c r="BE2" s="429" t="s">
        <v>171</v>
      </c>
      <c r="BF2" s="429"/>
      <c r="BG2" s="429"/>
      <c r="BH2" s="429"/>
      <c r="BI2" s="429"/>
      <c r="BJ2" s="429"/>
      <c r="BK2" s="429"/>
      <c r="BL2" s="429"/>
      <c r="BM2" s="429"/>
      <c r="BN2" s="429"/>
      <c r="BO2" s="429"/>
      <c r="BP2" s="429"/>
      <c r="BQ2" s="429"/>
    </row>
    <row r="3" spans="1:69" s="16" customFormat="1" ht="34.5"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1732</v>
      </c>
      <c r="P3" s="244" t="s">
        <v>152</v>
      </c>
      <c r="Q3" s="244" t="s">
        <v>15</v>
      </c>
      <c r="R3" s="244" t="s">
        <v>152</v>
      </c>
      <c r="S3" s="244" t="s">
        <v>178</v>
      </c>
      <c r="T3" s="244" t="s">
        <v>11</v>
      </c>
      <c r="U3" s="362" t="s">
        <v>179</v>
      </c>
      <c r="V3" s="361" t="s">
        <v>180</v>
      </c>
      <c r="W3" s="362" t="s">
        <v>152</v>
      </c>
      <c r="X3" s="361" t="s">
        <v>181</v>
      </c>
      <c r="Y3" s="362" t="s">
        <v>152</v>
      </c>
      <c r="Z3" s="361" t="s">
        <v>182</v>
      </c>
      <c r="AA3" s="361" t="s">
        <v>152</v>
      </c>
      <c r="AB3" s="361" t="s">
        <v>183</v>
      </c>
      <c r="AC3" s="431"/>
      <c r="AD3" s="431"/>
      <c r="AE3" s="354" t="s">
        <v>5</v>
      </c>
      <c r="AF3" s="360" t="s">
        <v>184</v>
      </c>
      <c r="AG3" s="354" t="s">
        <v>185</v>
      </c>
      <c r="AH3" s="354" t="s">
        <v>184</v>
      </c>
      <c r="AI3" s="431"/>
      <c r="AJ3" s="354" t="s">
        <v>186</v>
      </c>
      <c r="AK3" s="431" t="s">
        <v>187</v>
      </c>
      <c r="AL3" s="431"/>
      <c r="AM3" s="431" t="s">
        <v>7</v>
      </c>
      <c r="AN3" s="431"/>
      <c r="AO3" s="431" t="s">
        <v>8</v>
      </c>
      <c r="AP3" s="431"/>
      <c r="AQ3" s="354" t="s">
        <v>188</v>
      </c>
      <c r="AR3" s="431" t="s">
        <v>128</v>
      </c>
      <c r="AS3" s="431"/>
      <c r="AT3" s="354" t="s">
        <v>189</v>
      </c>
      <c r="AU3" s="431"/>
      <c r="AV3" s="431"/>
      <c r="AW3" s="431"/>
      <c r="AX3" s="431"/>
      <c r="AY3" s="429"/>
      <c r="AZ3" s="429"/>
      <c r="BA3" s="429"/>
      <c r="BB3" s="429"/>
      <c r="BC3" s="429"/>
      <c r="BD3" s="429"/>
      <c r="BE3" s="205" t="s">
        <v>190</v>
      </c>
      <c r="BF3" s="205" t="s">
        <v>191</v>
      </c>
      <c r="BG3" s="205" t="s">
        <v>190</v>
      </c>
      <c r="BH3" s="205" t="s">
        <v>191</v>
      </c>
      <c r="BI3" s="205" t="s">
        <v>192</v>
      </c>
      <c r="BJ3" s="205" t="s">
        <v>190</v>
      </c>
      <c r="BK3" s="205" t="s">
        <v>191</v>
      </c>
      <c r="BL3" s="205" t="s">
        <v>190</v>
      </c>
      <c r="BM3" s="205" t="s">
        <v>191</v>
      </c>
      <c r="BN3" s="205" t="s">
        <v>190</v>
      </c>
      <c r="BO3" s="205" t="s">
        <v>191</v>
      </c>
      <c r="BP3" s="205" t="s">
        <v>190</v>
      </c>
      <c r="BQ3" s="205" t="s">
        <v>191</v>
      </c>
    </row>
    <row r="4" spans="1:69" ht="35.1" customHeight="1">
      <c r="A4" s="672" t="s">
        <v>241</v>
      </c>
      <c r="B4" s="502" t="s">
        <v>71</v>
      </c>
      <c r="C4" s="502" t="s">
        <v>89</v>
      </c>
      <c r="D4" s="502" t="s">
        <v>12</v>
      </c>
      <c r="E4" s="502" t="s">
        <v>34</v>
      </c>
      <c r="F4" s="506" t="s">
        <v>1733</v>
      </c>
      <c r="G4" s="665" t="s">
        <v>1734</v>
      </c>
      <c r="H4" s="502" t="s">
        <v>1735</v>
      </c>
      <c r="I4" s="506" t="s">
        <v>1736</v>
      </c>
      <c r="J4" s="426" t="s">
        <v>63</v>
      </c>
      <c r="K4" s="673">
        <v>2</v>
      </c>
      <c r="L4" s="462">
        <f>IF(J4="Diaria",+(K4/360),IF(J4="Mensual",+(K4/12),IF(J4="Bimestral",+(K4/6),IF(J4="Trimestral",+(K4/4),IF(J4="Semestral",+(K4/2),IF(J4="Anual",+(K4/1),""))))))</f>
        <v>0.16666666666666666</v>
      </c>
      <c r="M4" s="673" t="s">
        <v>70</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426" t="s">
        <v>30</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426" t="s">
        <v>70</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61" t="s">
        <v>57</v>
      </c>
      <c r="T4" s="461" t="s">
        <v>58</v>
      </c>
      <c r="U4" s="461">
        <f>+MAX(N4,P4,R4)</f>
        <v>0.2</v>
      </c>
      <c r="V4" s="664" t="str">
        <f>IF(L4&lt;=20%,"Muy baja",IF(L4&lt;=40%,"Baja",IF(L4&lt;=60%,"Media",IF(L4&lt;=80%,"Alta",IF(L4&lt;=100%,"Muy alta",IF(L4&gt;=100%,"Muy alta",""))))))</f>
        <v>Muy baja</v>
      </c>
      <c r="W4" s="441">
        <v>0.2</v>
      </c>
      <c r="X4" s="664" t="str">
        <f>IF(U4=20%,"Leve",IF(U4=40%,"Menor",IF(U4=60%,"Moderado",IF(U4=80%,"Mayor",IF(U4=100%,"Catastrófico","")))))</f>
        <v>Leve</v>
      </c>
      <c r="Y4" s="441">
        <v>0.4</v>
      </c>
      <c r="Z4" s="461" t="s">
        <v>153</v>
      </c>
      <c r="AA4" s="441">
        <f>IF(Z4="Bajo",25%,IF(Z4="Moderado",50%,IF(Z4="Alto",75%,IF(Z4="Extremo",100%,""))))</f>
        <v>0.25</v>
      </c>
      <c r="AB4" s="667" t="s">
        <v>1737</v>
      </c>
      <c r="AC4" s="41" t="s">
        <v>1738</v>
      </c>
      <c r="AD4" s="41" t="s">
        <v>1739</v>
      </c>
      <c r="AE4" s="41" t="s">
        <v>54</v>
      </c>
      <c r="AF4" s="363">
        <f t="shared" ref="AF4:AF10" si="0">IF(AE4="Preventivo",25%,IF(AE4="Detectivo",15%,IF(AE4="Correctivo",10%,"")))</f>
        <v>0.25</v>
      </c>
      <c r="AG4" s="133" t="s">
        <v>201</v>
      </c>
      <c r="AH4" s="363">
        <f t="shared" ref="AH4:AH10" si="1">IF(AG4="Manual",15%,IF(AG4="Automático",25%,""))</f>
        <v>0.15</v>
      </c>
      <c r="AI4" s="32">
        <f t="shared" ref="AI4:AI10" si="2">+AH4+AF4</f>
        <v>0.4</v>
      </c>
      <c r="AJ4" s="92" t="s">
        <v>202</v>
      </c>
      <c r="AK4" s="89" t="s">
        <v>193</v>
      </c>
      <c r="AL4" s="41" t="s">
        <v>1740</v>
      </c>
      <c r="AM4" s="208" t="s">
        <v>23</v>
      </c>
      <c r="AN4" s="133" t="s">
        <v>1741</v>
      </c>
      <c r="AO4" s="133" t="s">
        <v>24</v>
      </c>
      <c r="AP4" s="133" t="s">
        <v>1742</v>
      </c>
      <c r="AQ4" s="133" t="s">
        <v>1743</v>
      </c>
      <c r="AR4" s="133" t="s">
        <v>206</v>
      </c>
      <c r="AS4" s="133" t="s">
        <v>1744</v>
      </c>
      <c r="AT4" s="133" t="s">
        <v>208</v>
      </c>
      <c r="AU4" s="133">
        <f>+AI4*AA4</f>
        <v>0.1</v>
      </c>
      <c r="AV4" s="364">
        <f>+AA4-AU4</f>
        <v>0.15</v>
      </c>
      <c r="AW4" s="666" t="str">
        <f>+IF(C4="Corrupción","Moderado",IF(AV6&lt;=25%,"Bajo",IF(AV6&lt;=50%,"Moderado",IF(AV6&lt;=75%,"Alto",IF(AV6&gt;75%,"Extremo","")))))</f>
        <v>Bajo</v>
      </c>
      <c r="AX4" s="666" t="s">
        <v>68</v>
      </c>
      <c r="AY4" s="365">
        <v>1</v>
      </c>
      <c r="AZ4" s="41" t="s">
        <v>1745</v>
      </c>
      <c r="BA4" s="366" t="s">
        <v>1744</v>
      </c>
      <c r="BB4" s="367">
        <v>44805</v>
      </c>
      <c r="BC4" s="367" t="s">
        <v>1746</v>
      </c>
      <c r="BD4" s="366" t="str">
        <f>+AQ4</f>
        <v>Registro en los siguientes formatos:
1. Para auditorias basadas en riesgos:
FRO102-479-1 Conocimiento del Proceso y su Estructura (informando que se haya consultado el SISJUR o con el proceso auditado de la vigencia de los documentos o del marco legal)
2. Para trabajos de auditoria diferentes a las basadas en riesgos
Pantallazo de la consulta realizada en SISJUR de la normatividad relacionada en el marco legal descrito en el formato FRO102-484-1 Informe de ley o seguimiento</v>
      </c>
      <c r="BE4" s="136"/>
      <c r="BF4" s="174"/>
      <c r="BG4" s="35"/>
      <c r="BH4" s="137"/>
      <c r="BI4" s="357"/>
      <c r="BJ4" s="35"/>
      <c r="BK4" s="165"/>
      <c r="BL4" s="35"/>
      <c r="BM4" s="165"/>
      <c r="BN4" s="35"/>
      <c r="BO4" s="165"/>
      <c r="BP4" s="35"/>
      <c r="BQ4" s="165"/>
    </row>
    <row r="5" spans="1:69" ht="35.1" customHeight="1">
      <c r="A5" s="672"/>
      <c r="B5" s="502"/>
      <c r="C5" s="502"/>
      <c r="D5" s="502"/>
      <c r="E5" s="502"/>
      <c r="F5" s="506"/>
      <c r="G5" s="665"/>
      <c r="H5" s="502"/>
      <c r="I5" s="506"/>
      <c r="J5" s="426"/>
      <c r="K5" s="673"/>
      <c r="L5" s="462"/>
      <c r="M5" s="673"/>
      <c r="N5" s="426"/>
      <c r="O5" s="426"/>
      <c r="P5" s="426"/>
      <c r="Q5" s="426"/>
      <c r="R5" s="426"/>
      <c r="S5" s="461"/>
      <c r="T5" s="461"/>
      <c r="U5" s="461"/>
      <c r="V5" s="664"/>
      <c r="W5" s="441"/>
      <c r="X5" s="664"/>
      <c r="Y5" s="441"/>
      <c r="Z5" s="461"/>
      <c r="AA5" s="441"/>
      <c r="AB5" s="667"/>
      <c r="AC5" s="41" t="s">
        <v>1747</v>
      </c>
      <c r="AD5" s="41" t="s">
        <v>1748</v>
      </c>
      <c r="AE5" s="41" t="s">
        <v>54</v>
      </c>
      <c r="AF5" s="363">
        <f t="shared" si="0"/>
        <v>0.25</v>
      </c>
      <c r="AG5" s="133" t="s">
        <v>201</v>
      </c>
      <c r="AH5" s="363">
        <f t="shared" si="1"/>
        <v>0.15</v>
      </c>
      <c r="AI5" s="32">
        <f t="shared" si="2"/>
        <v>0.4</v>
      </c>
      <c r="AJ5" s="92" t="s">
        <v>202</v>
      </c>
      <c r="AK5" s="89" t="s">
        <v>193</v>
      </c>
      <c r="AL5" s="41" t="s">
        <v>1749</v>
      </c>
      <c r="AM5" s="208" t="s">
        <v>23</v>
      </c>
      <c r="AN5" s="133" t="s">
        <v>1750</v>
      </c>
      <c r="AO5" s="133" t="s">
        <v>24</v>
      </c>
      <c r="AP5" s="133" t="s">
        <v>1751</v>
      </c>
      <c r="AQ5" s="133" t="s">
        <v>1752</v>
      </c>
      <c r="AR5" s="133" t="s">
        <v>206</v>
      </c>
      <c r="AS5" s="133" t="s">
        <v>1744</v>
      </c>
      <c r="AT5" s="133" t="s">
        <v>208</v>
      </c>
      <c r="AU5" s="133">
        <f>+AV4*AI5</f>
        <v>0.06</v>
      </c>
      <c r="AV5" s="364">
        <f>+AV4-AU5</f>
        <v>0.09</v>
      </c>
      <c r="AW5" s="666"/>
      <c r="AX5" s="666"/>
      <c r="AY5" s="365">
        <v>2</v>
      </c>
      <c r="AZ5" s="41" t="s">
        <v>1753</v>
      </c>
      <c r="BA5" s="366" t="s">
        <v>1744</v>
      </c>
      <c r="BB5" s="367">
        <v>44805</v>
      </c>
      <c r="BC5" s="367" t="s">
        <v>1746</v>
      </c>
      <c r="BD5" s="366" t="str">
        <f>+AQ5</f>
        <v>Acta de reunión entre el auditor líder y el equipo del proceso auditado y/o pantallazo del chat de Teams de las reuniones programadas entre el auditor líder y el equipo del proceso auditado donde se refleje el registro de los resultados de la sesión.</v>
      </c>
      <c r="BE5" s="136"/>
      <c r="BF5" s="359"/>
      <c r="BG5" s="35"/>
      <c r="BH5" s="202"/>
      <c r="BI5" s="357"/>
      <c r="BJ5" s="35"/>
      <c r="BK5" s="165"/>
      <c r="BL5" s="35">
        <v>44804</v>
      </c>
      <c r="BM5" s="165"/>
      <c r="BN5" s="35">
        <v>44865</v>
      </c>
      <c r="BO5" s="165"/>
      <c r="BP5" s="35">
        <v>44926</v>
      </c>
      <c r="BQ5" s="165"/>
    </row>
    <row r="6" spans="1:69" ht="35.1" customHeight="1">
      <c r="A6" s="672"/>
      <c r="B6" s="502"/>
      <c r="C6" s="502"/>
      <c r="D6" s="502"/>
      <c r="E6" s="502"/>
      <c r="F6" s="506"/>
      <c r="G6" s="665"/>
      <c r="H6" s="502"/>
      <c r="I6" s="506"/>
      <c r="J6" s="426"/>
      <c r="K6" s="673"/>
      <c r="L6" s="462"/>
      <c r="M6" s="673"/>
      <c r="N6" s="426"/>
      <c r="O6" s="426"/>
      <c r="P6" s="426"/>
      <c r="Q6" s="426"/>
      <c r="R6" s="426"/>
      <c r="S6" s="461"/>
      <c r="T6" s="461"/>
      <c r="U6" s="461"/>
      <c r="V6" s="664"/>
      <c r="W6" s="441"/>
      <c r="X6" s="664"/>
      <c r="Y6" s="441"/>
      <c r="Z6" s="461"/>
      <c r="AA6" s="441"/>
      <c r="AB6" s="667"/>
      <c r="AC6" s="41" t="s">
        <v>1754</v>
      </c>
      <c r="AD6" s="41" t="s">
        <v>1755</v>
      </c>
      <c r="AE6" s="41" t="s">
        <v>54</v>
      </c>
      <c r="AF6" s="363">
        <f t="shared" si="0"/>
        <v>0.25</v>
      </c>
      <c r="AG6" s="133" t="s">
        <v>201</v>
      </c>
      <c r="AH6" s="363">
        <f t="shared" si="1"/>
        <v>0.15</v>
      </c>
      <c r="AI6" s="32">
        <f t="shared" si="2"/>
        <v>0.4</v>
      </c>
      <c r="AJ6" s="92" t="s">
        <v>202</v>
      </c>
      <c r="AK6" s="89" t="s">
        <v>193</v>
      </c>
      <c r="AL6" s="41" t="s">
        <v>1756</v>
      </c>
      <c r="AM6" s="208" t="s">
        <v>23</v>
      </c>
      <c r="AN6" s="133" t="s">
        <v>1757</v>
      </c>
      <c r="AO6" s="133" t="s">
        <v>24</v>
      </c>
      <c r="AP6" s="133" t="s">
        <v>1758</v>
      </c>
      <c r="AQ6" s="133" t="s">
        <v>1759</v>
      </c>
      <c r="AR6" s="133" t="s">
        <v>206</v>
      </c>
      <c r="AS6" s="133" t="s">
        <v>1760</v>
      </c>
      <c r="AT6" s="133" t="s">
        <v>208</v>
      </c>
      <c r="AU6" s="133">
        <f>+AV5*AI6</f>
        <v>3.5999999999999997E-2</v>
      </c>
      <c r="AV6" s="364">
        <f>+AV5-AU6</f>
        <v>5.3999999999999999E-2</v>
      </c>
      <c r="AW6" s="666"/>
      <c r="AX6" s="666"/>
      <c r="AY6" s="355">
        <v>3</v>
      </c>
      <c r="AZ6" s="41" t="s">
        <v>1761</v>
      </c>
      <c r="BA6" s="366" t="s">
        <v>1744</v>
      </c>
      <c r="BB6" s="367">
        <v>44805</v>
      </c>
      <c r="BC6" s="367" t="s">
        <v>1746</v>
      </c>
      <c r="BD6" s="366" t="str">
        <f>+AQ6</f>
        <v>Acta de reunión 
Pantallazo del chat de Teams de las reuniones programadas donde se refleje el registro de los resultados de la sesión
Correo electrónico.</v>
      </c>
      <c r="BE6" s="136"/>
      <c r="BF6" s="358"/>
      <c r="BG6" s="35"/>
      <c r="BH6" s="202"/>
      <c r="BI6" s="357"/>
      <c r="BJ6" s="35"/>
      <c r="BK6" s="138"/>
      <c r="BL6" s="35">
        <v>44804</v>
      </c>
      <c r="BM6" s="138"/>
      <c r="BN6" s="35">
        <v>44865</v>
      </c>
      <c r="BO6" s="138"/>
      <c r="BP6" s="35">
        <v>44926</v>
      </c>
      <c r="BQ6" s="138"/>
    </row>
    <row r="7" spans="1:69" ht="35.1" customHeight="1">
      <c r="A7" s="672" t="s">
        <v>241</v>
      </c>
      <c r="B7" s="502" t="s">
        <v>71</v>
      </c>
      <c r="C7" s="502" t="s">
        <v>89</v>
      </c>
      <c r="D7" s="502" t="s">
        <v>12</v>
      </c>
      <c r="E7" s="502" t="s">
        <v>34</v>
      </c>
      <c r="F7" s="506" t="s">
        <v>1762</v>
      </c>
      <c r="G7" s="665" t="s">
        <v>1763</v>
      </c>
      <c r="H7" s="502" t="s">
        <v>1764</v>
      </c>
      <c r="I7" s="506" t="s">
        <v>1765</v>
      </c>
      <c r="J7" s="426" t="s">
        <v>86</v>
      </c>
      <c r="K7" s="426">
        <v>1</v>
      </c>
      <c r="L7" s="462">
        <f>IF(J7="Diaria",+(K7/360),IF(J7="Mensual",+(K7/12),IF(J7="Bimestral",+(K7/6),IF(J7="Trimestral",+(K7/4),IF(J7="Semestral",+(K7/2),IF(J7="Anual",+(K7/1),""))))))</f>
        <v>0.25</v>
      </c>
      <c r="M7" s="426" t="s">
        <v>70</v>
      </c>
      <c r="N7" s="42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426" t="s">
        <v>46</v>
      </c>
      <c r="P7" s="42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426" t="s">
        <v>70</v>
      </c>
      <c r="R7" s="42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461" t="s">
        <v>57</v>
      </c>
      <c r="T7" s="461" t="s">
        <v>43</v>
      </c>
      <c r="U7" s="461">
        <f>+MAX(N7,P7,R7)</f>
        <v>0.4</v>
      </c>
      <c r="V7" s="664" t="str">
        <f>IF(L7&lt;=20%,"Muy baja",IF(L7&lt;=40%,"Baja",IF(L7&lt;=60%,"Media",IF(L7&lt;=80%,"Alta",IF(L7&lt;=100%,"Muy alta",IF(L7&gt;=100%,"Muy alta",""))))))</f>
        <v>Baja</v>
      </c>
      <c r="W7" s="441">
        <v>0.2</v>
      </c>
      <c r="X7" s="664" t="str">
        <f>IF(U7=20%,"Leve",IF(U7=40%,"Menor",IF(U7=60%,"Moderado",IF(U7=80%,"Mayor",IF(U7=100%,"Catastrófico","")))))</f>
        <v>Menor</v>
      </c>
      <c r="Y7" s="441">
        <v>0.4</v>
      </c>
      <c r="Z7" s="461" t="s">
        <v>153</v>
      </c>
      <c r="AA7" s="441">
        <f>IF(Z7="Bajo",25%,IF(Z7="Moderado",50%,IF(Z7="Alto",75%,IF(Z7="Extremo",100%,""))))</f>
        <v>0.25</v>
      </c>
      <c r="AB7" s="667" t="s">
        <v>1766</v>
      </c>
      <c r="AC7" s="41" t="s">
        <v>1767</v>
      </c>
      <c r="AD7" s="41" t="s">
        <v>1768</v>
      </c>
      <c r="AE7" s="41" t="s">
        <v>54</v>
      </c>
      <c r="AF7" s="363">
        <f t="shared" si="0"/>
        <v>0.25</v>
      </c>
      <c r="AG7" s="133" t="s">
        <v>201</v>
      </c>
      <c r="AH7" s="363">
        <f t="shared" si="1"/>
        <v>0.15</v>
      </c>
      <c r="AI7" s="32">
        <f t="shared" si="2"/>
        <v>0.4</v>
      </c>
      <c r="AJ7" s="92" t="s">
        <v>202</v>
      </c>
      <c r="AK7" s="89" t="s">
        <v>193</v>
      </c>
      <c r="AL7" s="41" t="s">
        <v>1769</v>
      </c>
      <c r="AM7" s="208" t="s">
        <v>23</v>
      </c>
      <c r="AN7" s="133" t="s">
        <v>1770</v>
      </c>
      <c r="AO7" s="133" t="s">
        <v>24</v>
      </c>
      <c r="AP7" s="133" t="s">
        <v>63</v>
      </c>
      <c r="AQ7" s="133" t="s">
        <v>1771</v>
      </c>
      <c r="AR7" s="133" t="s">
        <v>206</v>
      </c>
      <c r="AS7" s="133" t="s">
        <v>1772</v>
      </c>
      <c r="AT7" s="133" t="s">
        <v>208</v>
      </c>
      <c r="AU7" s="133">
        <f>+AI7*AA7</f>
        <v>0.1</v>
      </c>
      <c r="AV7" s="364">
        <f>+AA7-AU7</f>
        <v>0.15</v>
      </c>
      <c r="AW7" s="666" t="str">
        <f>+IF(C7="Corrupción","Moderado",IF(AV8&lt;=25%,"Bajo",IF(AV8&lt;=50%,"Moderado",IF(AV8&lt;=75%,"Alto",IF(AV8&gt;75%,"Extremo","")))))</f>
        <v>Bajo</v>
      </c>
      <c r="AX7" s="666" t="s">
        <v>68</v>
      </c>
      <c r="AY7" s="368">
        <v>1</v>
      </c>
      <c r="AZ7" s="161" t="s">
        <v>1773</v>
      </c>
      <c r="BA7" s="208" t="s">
        <v>1774</v>
      </c>
      <c r="BB7" s="367">
        <v>44805</v>
      </c>
      <c r="BC7" s="369">
        <v>44742</v>
      </c>
      <c r="BD7" s="366" t="str">
        <f>+AQ7</f>
        <v>Acta de reunión presencial y/o virtual (chat de Teams) donde se refleje el seguimiento realizado al cumplimiento del Plan Anual de Auditoria vigente o correos electrónicos donde se redistribuye las actividades del Plan Anual de Auditorias</v>
      </c>
      <c r="BE7" s="136"/>
      <c r="BF7" s="358"/>
      <c r="BG7" s="35"/>
      <c r="BH7" s="137"/>
      <c r="BI7" s="357"/>
      <c r="BJ7" s="35"/>
      <c r="BK7" s="137"/>
      <c r="BL7" s="35">
        <v>44804</v>
      </c>
      <c r="BM7" s="137"/>
      <c r="BN7" s="35">
        <v>44865</v>
      </c>
      <c r="BO7" s="137"/>
      <c r="BP7" s="35">
        <v>44926</v>
      </c>
      <c r="BQ7" s="137"/>
    </row>
    <row r="8" spans="1:69" ht="67.5" customHeight="1">
      <c r="A8" s="672"/>
      <c r="B8" s="502"/>
      <c r="C8" s="502"/>
      <c r="D8" s="502"/>
      <c r="E8" s="502"/>
      <c r="F8" s="506"/>
      <c r="G8" s="665"/>
      <c r="H8" s="502"/>
      <c r="I8" s="506"/>
      <c r="J8" s="426"/>
      <c r="K8" s="426"/>
      <c r="L8" s="462"/>
      <c r="M8" s="426"/>
      <c r="N8" s="426"/>
      <c r="O8" s="426"/>
      <c r="P8" s="426"/>
      <c r="Q8" s="426"/>
      <c r="R8" s="426"/>
      <c r="S8" s="461"/>
      <c r="T8" s="461"/>
      <c r="U8" s="461"/>
      <c r="V8" s="664"/>
      <c r="W8" s="441"/>
      <c r="X8" s="664"/>
      <c r="Y8" s="441"/>
      <c r="Z8" s="461"/>
      <c r="AA8" s="441"/>
      <c r="AB8" s="667"/>
      <c r="AC8" s="41" t="s">
        <v>1775</v>
      </c>
      <c r="AD8" s="41" t="s">
        <v>1776</v>
      </c>
      <c r="AE8" s="41" t="s">
        <v>54</v>
      </c>
      <c r="AF8" s="363">
        <f t="shared" si="0"/>
        <v>0.25</v>
      </c>
      <c r="AG8" s="133" t="s">
        <v>201</v>
      </c>
      <c r="AH8" s="363">
        <f t="shared" si="1"/>
        <v>0.15</v>
      </c>
      <c r="AI8" s="32">
        <f t="shared" si="2"/>
        <v>0.4</v>
      </c>
      <c r="AJ8" s="92" t="s">
        <v>202</v>
      </c>
      <c r="AK8" s="89" t="s">
        <v>193</v>
      </c>
      <c r="AL8" s="41" t="s">
        <v>1777</v>
      </c>
      <c r="AM8" s="208" t="s">
        <v>23</v>
      </c>
      <c r="AN8" s="133" t="s">
        <v>1778</v>
      </c>
      <c r="AO8" s="133" t="s">
        <v>40</v>
      </c>
      <c r="AP8" s="133" t="s">
        <v>932</v>
      </c>
      <c r="AQ8" s="133" t="s">
        <v>1779</v>
      </c>
      <c r="AR8" s="133" t="s">
        <v>206</v>
      </c>
      <c r="AS8" s="133" t="s">
        <v>1772</v>
      </c>
      <c r="AT8" s="133" t="s">
        <v>208</v>
      </c>
      <c r="AU8" s="133">
        <f>+AV7*AI8</f>
        <v>0.06</v>
      </c>
      <c r="AV8" s="364">
        <f>+AV7-AU8</f>
        <v>0.09</v>
      </c>
      <c r="AW8" s="666"/>
      <c r="AX8" s="666"/>
      <c r="AY8" s="355">
        <v>2</v>
      </c>
      <c r="AZ8" s="161" t="s">
        <v>1780</v>
      </c>
      <c r="BA8" s="208" t="s">
        <v>1781</v>
      </c>
      <c r="BB8" s="367">
        <v>44805</v>
      </c>
      <c r="BC8" s="369">
        <v>44742</v>
      </c>
      <c r="BD8" s="366" t="str">
        <f>+AQ8</f>
        <v>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v>
      </c>
      <c r="BE8" s="136"/>
      <c r="BF8" s="359"/>
      <c r="BG8" s="35"/>
      <c r="BH8" s="137"/>
      <c r="BI8" s="143"/>
      <c r="BJ8" s="35"/>
      <c r="BK8" s="147"/>
      <c r="BL8" s="35">
        <v>44804</v>
      </c>
      <c r="BM8" s="147"/>
      <c r="BN8" s="35">
        <v>44865</v>
      </c>
      <c r="BO8" s="147"/>
      <c r="BP8" s="35">
        <v>44926</v>
      </c>
      <c r="BQ8" s="147"/>
    </row>
    <row r="9" spans="1:69" ht="35.1" customHeight="1">
      <c r="A9" s="672" t="s">
        <v>241</v>
      </c>
      <c r="B9" s="502" t="s">
        <v>71</v>
      </c>
      <c r="C9" s="502" t="s">
        <v>98</v>
      </c>
      <c r="D9" s="502" t="s">
        <v>87</v>
      </c>
      <c r="E9" s="502" t="s">
        <v>93</v>
      </c>
      <c r="F9" s="506" t="s">
        <v>1782</v>
      </c>
      <c r="G9" s="665" t="s">
        <v>1783</v>
      </c>
      <c r="H9" s="502" t="s">
        <v>1784</v>
      </c>
      <c r="I9" s="506" t="s">
        <v>1785</v>
      </c>
      <c r="J9" s="426" t="s">
        <v>63</v>
      </c>
      <c r="K9" s="426">
        <v>1</v>
      </c>
      <c r="L9" s="462">
        <f>IF(J9="Diaria",+(K9/360),IF(J9="Mensual",+(K9/12),IF(J9="Bimestral",+(K9/6),IF(J9="Trimestral",+(K9/4),IF(J9="Semestral",+(K9/2),IF(J9="Anual",+(K9/1),""))))))</f>
        <v>8.3333333333333329E-2</v>
      </c>
      <c r="M9" s="426" t="s">
        <v>29</v>
      </c>
      <c r="N9" s="426">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426" t="s">
        <v>46</v>
      </c>
      <c r="P9" s="426">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426" t="s">
        <v>31</v>
      </c>
      <c r="R9" s="426">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461" t="s">
        <v>70</v>
      </c>
      <c r="T9" s="461" t="s">
        <v>43</v>
      </c>
      <c r="U9" s="461">
        <f>+MAX(N9,P9,R9)</f>
        <v>0.4</v>
      </c>
      <c r="V9" s="664" t="str">
        <f>IF(L9&lt;=20%,"Muy baja",IF(L9&lt;=40%,"Baja",IF(L9&lt;=60%,"Media",IF(L9&lt;=80%,"Alta",IF(L9&lt;=100%,"Muy alta",IF(L9&gt;=100%,"Muy alta",""))))))</f>
        <v>Muy baja</v>
      </c>
      <c r="W9" s="441">
        <v>0.4</v>
      </c>
      <c r="X9" s="664" t="str">
        <f>IF(U9=20%,"Leve",IF(U9=40%,"Menor",IF(U9=60%,"Moderado",IF(U9=80%,"Mayor",IF(U9=100%,"Catastrófico","")))))</f>
        <v>Menor</v>
      </c>
      <c r="Y9" s="441">
        <v>0.4</v>
      </c>
      <c r="Z9" s="461" t="s">
        <v>53</v>
      </c>
      <c r="AA9" s="441">
        <f>IF(Z9="Bajo",25%,IF(Z9="Moderado",50%,IF(Z9="Alto",75%,IF(Z9="Extremo",100%,""))))</f>
        <v>0.5</v>
      </c>
      <c r="AB9" s="667" t="s">
        <v>1786</v>
      </c>
      <c r="AC9" s="41" t="s">
        <v>1787</v>
      </c>
      <c r="AD9" s="41" t="s">
        <v>1788</v>
      </c>
      <c r="AE9" s="41" t="s">
        <v>54</v>
      </c>
      <c r="AF9" s="363">
        <f t="shared" si="0"/>
        <v>0.25</v>
      </c>
      <c r="AG9" s="133" t="s">
        <v>201</v>
      </c>
      <c r="AH9" s="363">
        <f t="shared" si="1"/>
        <v>0.15</v>
      </c>
      <c r="AI9" s="32">
        <f t="shared" si="2"/>
        <v>0.4</v>
      </c>
      <c r="AJ9" s="92" t="s">
        <v>202</v>
      </c>
      <c r="AK9" s="89" t="s">
        <v>193</v>
      </c>
      <c r="AL9" s="41" t="s">
        <v>1789</v>
      </c>
      <c r="AM9" s="370" t="s">
        <v>39</v>
      </c>
      <c r="AN9" s="133" t="s">
        <v>362</v>
      </c>
      <c r="AO9" s="133" t="s">
        <v>24</v>
      </c>
      <c r="AP9" s="133" t="s">
        <v>932</v>
      </c>
      <c r="AQ9" s="133" t="s">
        <v>1790</v>
      </c>
      <c r="AR9" s="133" t="s">
        <v>206</v>
      </c>
      <c r="AS9" s="133" t="s">
        <v>1772</v>
      </c>
      <c r="AT9" s="133" t="s">
        <v>208</v>
      </c>
      <c r="AU9" s="133">
        <f>+AI9*AA9</f>
        <v>0.2</v>
      </c>
      <c r="AV9" s="364">
        <f>+AA9-AU9</f>
        <v>0.3</v>
      </c>
      <c r="AW9" s="668" t="str">
        <f>+IF(C9="Corrupción","Moderado",IF(AV10&lt;=25%,"Bajo",IF(AV10&lt;=50%,"Moderado",IF(AV10&lt;=75%,"Alto",IF(AV10&gt;75%,"Extremo","")))))</f>
        <v>Bajo</v>
      </c>
      <c r="AX9" s="666" t="s">
        <v>68</v>
      </c>
      <c r="AY9" s="368">
        <v>1</v>
      </c>
      <c r="AZ9" s="161" t="s">
        <v>1791</v>
      </c>
      <c r="BA9" s="356" t="s">
        <v>1792</v>
      </c>
      <c r="BB9" s="367">
        <v>44835</v>
      </c>
      <c r="BC9" s="367"/>
      <c r="BD9" s="371"/>
      <c r="BE9" s="136"/>
      <c r="BF9" s="358"/>
      <c r="BG9" s="35"/>
      <c r="BH9" s="202"/>
      <c r="BI9" s="357"/>
      <c r="BJ9" s="35"/>
      <c r="BK9" s="35"/>
      <c r="BL9" s="35">
        <v>44804</v>
      </c>
      <c r="BM9" s="35"/>
      <c r="BN9" s="35">
        <v>44865</v>
      </c>
      <c r="BO9" s="35"/>
      <c r="BP9" s="35">
        <v>44926</v>
      </c>
      <c r="BQ9" s="35"/>
    </row>
    <row r="10" spans="1:69" ht="35.1" customHeight="1">
      <c r="A10" s="672"/>
      <c r="B10" s="502"/>
      <c r="C10" s="502"/>
      <c r="D10" s="502"/>
      <c r="E10" s="502"/>
      <c r="F10" s="506"/>
      <c r="G10" s="665"/>
      <c r="H10" s="502"/>
      <c r="I10" s="506"/>
      <c r="J10" s="426"/>
      <c r="K10" s="426"/>
      <c r="L10" s="462"/>
      <c r="M10" s="426"/>
      <c r="N10" s="426"/>
      <c r="O10" s="426"/>
      <c r="P10" s="426"/>
      <c r="Q10" s="426"/>
      <c r="R10" s="426"/>
      <c r="S10" s="461"/>
      <c r="T10" s="461"/>
      <c r="U10" s="461"/>
      <c r="V10" s="664"/>
      <c r="W10" s="441"/>
      <c r="X10" s="664"/>
      <c r="Y10" s="441"/>
      <c r="Z10" s="461"/>
      <c r="AA10" s="441"/>
      <c r="AB10" s="667"/>
      <c r="AC10" s="41" t="s">
        <v>1793</v>
      </c>
      <c r="AD10" s="41" t="s">
        <v>1794</v>
      </c>
      <c r="AE10" s="41" t="s">
        <v>54</v>
      </c>
      <c r="AF10" s="363">
        <f t="shared" si="0"/>
        <v>0.25</v>
      </c>
      <c r="AG10" s="133" t="s">
        <v>201</v>
      </c>
      <c r="AH10" s="363">
        <f t="shared" si="1"/>
        <v>0.15</v>
      </c>
      <c r="AI10" s="32">
        <f t="shared" si="2"/>
        <v>0.4</v>
      </c>
      <c r="AJ10" s="92" t="s">
        <v>202</v>
      </c>
      <c r="AK10" s="89" t="s">
        <v>193</v>
      </c>
      <c r="AL10" s="41" t="s">
        <v>1795</v>
      </c>
      <c r="AM10" s="370" t="s">
        <v>39</v>
      </c>
      <c r="AN10" s="133" t="s">
        <v>362</v>
      </c>
      <c r="AO10" s="133" t="s">
        <v>24</v>
      </c>
      <c r="AP10" s="133" t="s">
        <v>63</v>
      </c>
      <c r="AQ10" s="133" t="s">
        <v>1796</v>
      </c>
      <c r="AR10" s="133" t="s">
        <v>206</v>
      </c>
      <c r="AS10" s="133" t="s">
        <v>1797</v>
      </c>
      <c r="AT10" s="133" t="s">
        <v>208</v>
      </c>
      <c r="AU10" s="133">
        <f>+AV9*AI10</f>
        <v>0.12</v>
      </c>
      <c r="AV10" s="364">
        <f>+AV9-AU10</f>
        <v>0.18</v>
      </c>
      <c r="AW10" s="669"/>
      <c r="AX10" s="666"/>
      <c r="AY10" s="355">
        <v>2</v>
      </c>
      <c r="AZ10" s="41" t="s">
        <v>1798</v>
      </c>
      <c r="BA10" s="356" t="s">
        <v>1799</v>
      </c>
      <c r="BB10" s="367">
        <v>44835</v>
      </c>
      <c r="BC10" s="367"/>
      <c r="BD10" s="371"/>
      <c r="BE10" s="136"/>
      <c r="BF10" s="358"/>
      <c r="BG10" s="35"/>
      <c r="BH10" s="202"/>
      <c r="BI10" s="357"/>
      <c r="BJ10" s="35"/>
      <c r="BK10" s="35"/>
      <c r="BL10" s="35">
        <v>44804</v>
      </c>
      <c r="BM10" s="35"/>
      <c r="BN10" s="35">
        <v>44865</v>
      </c>
      <c r="BO10" s="35"/>
      <c r="BP10" s="35">
        <v>44926</v>
      </c>
      <c r="BQ10" s="35"/>
    </row>
    <row r="11" spans="1:69" ht="35.1" customHeight="1">
      <c r="W11" s="21"/>
      <c r="Y11" s="21"/>
      <c r="AF11" s="21"/>
      <c r="AG11" s="21"/>
      <c r="AH11" s="21"/>
      <c r="AI11" s="21"/>
      <c r="AV11" s="24"/>
    </row>
    <row r="12" spans="1:69" ht="35.1" customHeight="1">
      <c r="W12" s="21"/>
      <c r="Y12" s="21"/>
      <c r="AF12" s="21"/>
      <c r="AG12" s="21"/>
      <c r="AH12" s="21"/>
      <c r="AI12" s="21"/>
      <c r="AV12" s="24"/>
    </row>
    <row r="13" spans="1:69" ht="35.1" customHeight="1">
      <c r="W13" s="21"/>
      <c r="Y13" s="21"/>
      <c r="AF13" s="21"/>
      <c r="AG13" s="21"/>
      <c r="AH13" s="21"/>
      <c r="AI13" s="21"/>
      <c r="AV13" s="24"/>
    </row>
    <row r="14" spans="1:69" ht="35.1" customHeight="1">
      <c r="W14" s="21"/>
      <c r="Y14" s="21"/>
      <c r="AF14" s="21"/>
      <c r="AG14" s="21"/>
      <c r="AH14" s="21"/>
      <c r="AI14" s="21"/>
      <c r="AV14" s="24"/>
    </row>
    <row r="15" spans="1:69" ht="35.1" customHeight="1">
      <c r="W15" s="21"/>
      <c r="Y15" s="21"/>
      <c r="AF15" s="21"/>
      <c r="AG15" s="21"/>
      <c r="AH15" s="21"/>
      <c r="AI15" s="21"/>
      <c r="AV15" s="24"/>
    </row>
    <row r="16" spans="1:69" ht="35.1" customHeight="1">
      <c r="W16" s="21"/>
      <c r="Y16" s="21"/>
      <c r="AF16" s="21"/>
      <c r="AG16" s="21"/>
      <c r="AH16" s="21"/>
      <c r="AI16" s="21"/>
      <c r="AV16" s="24"/>
    </row>
    <row r="17" spans="23:48" ht="35.1" customHeight="1">
      <c r="W17" s="21"/>
      <c r="Y17" s="21"/>
      <c r="AF17" s="21"/>
      <c r="AG17" s="21"/>
      <c r="AH17" s="21"/>
      <c r="AI17" s="21"/>
      <c r="AV17" s="24"/>
    </row>
    <row r="18" spans="23:48" ht="35.1" customHeight="1">
      <c r="W18" s="21"/>
      <c r="Y18" s="21"/>
      <c r="AF18" s="21"/>
      <c r="AG18" s="21"/>
      <c r="AH18" s="21"/>
      <c r="AI18" s="21"/>
      <c r="AV18" s="24"/>
    </row>
    <row r="19" spans="23:48" ht="35.1" customHeight="1">
      <c r="W19" s="21"/>
      <c r="Y19" s="21"/>
      <c r="AF19" s="21"/>
      <c r="AG19" s="21"/>
      <c r="AH19" s="21"/>
      <c r="AI19" s="21"/>
      <c r="AV19" s="24"/>
    </row>
    <row r="20" spans="23:48" ht="35.1" customHeight="1">
      <c r="W20" s="21"/>
      <c r="Y20" s="21"/>
      <c r="AF20" s="21"/>
      <c r="AG20" s="21"/>
      <c r="AH20" s="21"/>
      <c r="AI20" s="21"/>
      <c r="AV20" s="24"/>
    </row>
    <row r="21" spans="23:48" ht="35.1" customHeight="1">
      <c r="W21" s="21"/>
      <c r="Y21" s="21"/>
      <c r="AF21" s="21"/>
      <c r="AG21" s="21"/>
      <c r="AH21" s="21"/>
      <c r="AI21" s="21"/>
      <c r="AV21" s="24"/>
    </row>
    <row r="22" spans="23:48" ht="35.1" customHeight="1">
      <c r="W22" s="21"/>
      <c r="Y22" s="21"/>
      <c r="AF22" s="21"/>
      <c r="AG22" s="21"/>
      <c r="AH22" s="21"/>
      <c r="AI22" s="21"/>
      <c r="AV22" s="24"/>
    </row>
    <row r="23" spans="23:48" ht="35.1" customHeight="1">
      <c r="W23" s="21"/>
      <c r="Y23" s="21"/>
      <c r="AF23" s="21"/>
      <c r="AG23" s="21"/>
      <c r="AH23" s="21"/>
      <c r="AI23" s="21"/>
      <c r="AV23" s="24"/>
    </row>
    <row r="24" spans="23:48" ht="35.1" customHeight="1">
      <c r="W24" s="21"/>
      <c r="Y24" s="21"/>
      <c r="AF24" s="21"/>
      <c r="AG24" s="21"/>
      <c r="AH24" s="21"/>
      <c r="AI24" s="21"/>
      <c r="AV24" s="24"/>
    </row>
    <row r="25" spans="23:48" ht="35.1" customHeight="1">
      <c r="W25" s="21"/>
      <c r="Y25" s="21"/>
      <c r="AF25" s="21"/>
      <c r="AG25" s="21"/>
      <c r="AH25" s="21"/>
      <c r="AI25" s="21"/>
      <c r="AV25" s="24"/>
    </row>
    <row r="26" spans="23:48" ht="35.1" customHeight="1">
      <c r="W26" s="21"/>
      <c r="Y26" s="21"/>
      <c r="AF26" s="21"/>
      <c r="AG26" s="21"/>
      <c r="AH26" s="21"/>
      <c r="AI26" s="21"/>
      <c r="AV26" s="24"/>
    </row>
    <row r="27" spans="23:48" ht="35.1" customHeight="1">
      <c r="W27" s="21"/>
      <c r="Y27" s="21"/>
      <c r="AF27" s="21"/>
      <c r="AG27" s="21"/>
      <c r="AH27" s="21"/>
      <c r="AI27" s="21"/>
      <c r="AV27" s="24"/>
    </row>
    <row r="28" spans="23:48" ht="35.1" customHeight="1">
      <c r="W28" s="21"/>
      <c r="Y28" s="21"/>
      <c r="AF28" s="21"/>
      <c r="AG28" s="21"/>
      <c r="AH28" s="21"/>
      <c r="AI28" s="21"/>
      <c r="AV28" s="24"/>
    </row>
    <row r="29" spans="23:48" ht="35.1" customHeight="1">
      <c r="W29" s="21"/>
      <c r="Y29" s="21"/>
      <c r="AF29" s="21"/>
      <c r="AG29" s="21"/>
      <c r="AH29" s="21"/>
      <c r="AI29" s="21"/>
      <c r="AV29" s="24"/>
    </row>
    <row r="30" spans="23:48" ht="35.1" customHeight="1">
      <c r="W30" s="21"/>
      <c r="Y30" s="21"/>
      <c r="AF30" s="21"/>
      <c r="AG30" s="21"/>
      <c r="AH30" s="21"/>
      <c r="AI30" s="21"/>
      <c r="AV30" s="24"/>
    </row>
    <row r="31" spans="23:48" ht="35.1" customHeight="1">
      <c r="W31" s="21"/>
      <c r="Y31" s="21"/>
      <c r="AF31" s="21"/>
      <c r="AG31" s="21"/>
      <c r="AH31" s="21"/>
      <c r="AI31" s="21"/>
      <c r="AV31" s="24"/>
    </row>
    <row r="32" spans="23:48" ht="35.1" customHeight="1">
      <c r="W32" s="21"/>
      <c r="Y32" s="21"/>
      <c r="AF32" s="21"/>
      <c r="AG32" s="21"/>
      <c r="AH32" s="21"/>
      <c r="AI32" s="21"/>
      <c r="AV32" s="24"/>
    </row>
    <row r="33" spans="23:48" ht="35.1" customHeight="1">
      <c r="W33" s="21"/>
      <c r="Y33" s="21"/>
      <c r="AF33" s="21"/>
      <c r="AG33" s="21"/>
      <c r="AH33" s="21"/>
      <c r="AI33" s="21"/>
      <c r="AV33" s="24"/>
    </row>
    <row r="34" spans="23:48" ht="35.1" customHeight="1">
      <c r="W34" s="21"/>
      <c r="Y34" s="21"/>
      <c r="AF34" s="21"/>
      <c r="AG34" s="21"/>
      <c r="AH34" s="21"/>
      <c r="AI34" s="21"/>
      <c r="AV34" s="24"/>
    </row>
    <row r="35" spans="23:48" ht="35.1" customHeight="1">
      <c r="W35" s="21"/>
      <c r="Y35" s="21"/>
      <c r="AF35" s="21"/>
      <c r="AG35" s="21"/>
      <c r="AH35" s="21"/>
      <c r="AI35" s="21"/>
      <c r="AV35" s="24"/>
    </row>
    <row r="36" spans="23:48" ht="35.1" customHeight="1">
      <c r="W36" s="21"/>
      <c r="Y36" s="21"/>
      <c r="AF36" s="21"/>
      <c r="AG36" s="21"/>
      <c r="AH36" s="21"/>
      <c r="AI36" s="21"/>
      <c r="AV36" s="24"/>
    </row>
    <row r="37" spans="23:48" ht="35.1" customHeight="1">
      <c r="W37" s="21"/>
      <c r="Y37" s="21"/>
      <c r="AF37" s="21"/>
      <c r="AG37" s="21"/>
      <c r="AH37" s="21"/>
      <c r="AI37" s="21"/>
      <c r="AV37" s="24"/>
    </row>
    <row r="38" spans="23:48" ht="35.1" customHeight="1">
      <c r="W38" s="21"/>
      <c r="Y38" s="21"/>
      <c r="AF38" s="21"/>
      <c r="AG38" s="21"/>
      <c r="AH38" s="21"/>
      <c r="AI38" s="21"/>
      <c r="AV38" s="24"/>
    </row>
    <row r="39" spans="23:48" ht="35.1" customHeight="1">
      <c r="W39" s="21"/>
      <c r="Y39" s="21"/>
      <c r="AF39" s="21"/>
      <c r="AG39" s="21"/>
      <c r="AH39" s="21"/>
      <c r="AI39" s="21"/>
      <c r="AV39" s="24"/>
    </row>
    <row r="40" spans="23:48" ht="35.1" customHeight="1">
      <c r="W40" s="21"/>
      <c r="Y40" s="21"/>
      <c r="AF40" s="21"/>
      <c r="AG40" s="21"/>
      <c r="AH40" s="21"/>
      <c r="AI40" s="21"/>
      <c r="AV40" s="24"/>
    </row>
    <row r="41" spans="23:48" ht="35.1" customHeight="1">
      <c r="W41" s="21"/>
      <c r="Y41" s="21"/>
      <c r="AF41" s="21"/>
      <c r="AG41" s="21"/>
      <c r="AH41" s="21"/>
      <c r="AI41" s="21"/>
      <c r="AV41" s="24"/>
    </row>
    <row r="42" spans="23:48" ht="35.1" customHeight="1">
      <c r="W42" s="21"/>
      <c r="Y42" s="21"/>
      <c r="AF42" s="21"/>
      <c r="AG42" s="21"/>
      <c r="AH42" s="21"/>
      <c r="AI42" s="21"/>
      <c r="AV42" s="24"/>
    </row>
    <row r="43" spans="23:48" ht="35.1" customHeight="1">
      <c r="W43" s="21"/>
      <c r="Y43" s="21"/>
      <c r="AF43" s="21"/>
      <c r="AG43" s="21"/>
      <c r="AH43" s="21"/>
      <c r="AI43" s="21"/>
      <c r="AV43" s="24"/>
    </row>
    <row r="44" spans="23:48" ht="35.1" customHeight="1">
      <c r="W44" s="21"/>
      <c r="Y44" s="21"/>
      <c r="AF44" s="21"/>
      <c r="AG44" s="21"/>
      <c r="AH44" s="21"/>
      <c r="AI44" s="21"/>
      <c r="AV44" s="24"/>
    </row>
    <row r="45" spans="23:48" ht="35.1" customHeight="1">
      <c r="W45" s="21"/>
      <c r="Y45" s="21"/>
      <c r="AF45" s="21"/>
      <c r="AG45" s="21"/>
      <c r="AH45" s="21"/>
      <c r="AI45" s="21"/>
      <c r="AV45" s="24"/>
    </row>
    <row r="46" spans="23:48" ht="35.1" customHeight="1">
      <c r="W46" s="21"/>
      <c r="Y46" s="21"/>
      <c r="AF46" s="21"/>
      <c r="AG46" s="21"/>
      <c r="AH46" s="21"/>
      <c r="AI46" s="21"/>
      <c r="AV46" s="24"/>
    </row>
    <row r="47" spans="23:48" ht="35.1" customHeight="1">
      <c r="W47" s="21"/>
      <c r="Y47" s="21"/>
      <c r="AF47" s="21"/>
      <c r="AG47" s="21"/>
      <c r="AH47" s="21"/>
      <c r="AI47" s="21"/>
      <c r="AV47" s="24"/>
    </row>
    <row r="48" spans="23:48" ht="35.1" customHeight="1">
      <c r="W48" s="21"/>
      <c r="Y48" s="21"/>
      <c r="AF48" s="21"/>
      <c r="AG48" s="21"/>
      <c r="AH48" s="21"/>
      <c r="AI48" s="21"/>
      <c r="AV48" s="24"/>
    </row>
    <row r="49" spans="23:48" ht="35.1" customHeight="1">
      <c r="W49" s="21"/>
      <c r="Y49" s="21"/>
      <c r="AF49" s="21"/>
      <c r="AG49" s="21"/>
      <c r="AH49" s="21"/>
      <c r="AI49" s="21"/>
      <c r="AV49" s="24"/>
    </row>
    <row r="50" spans="23:48" ht="35.1" customHeight="1">
      <c r="W50" s="21"/>
      <c r="Y50" s="21"/>
      <c r="AF50" s="21"/>
      <c r="AG50" s="21"/>
      <c r="AH50" s="21"/>
      <c r="AI50" s="21"/>
      <c r="AV50" s="24"/>
    </row>
    <row r="51" spans="23:48" ht="35.1" customHeight="1">
      <c r="W51" s="21"/>
      <c r="Y51" s="21"/>
      <c r="AF51" s="21"/>
      <c r="AG51" s="21"/>
      <c r="AH51" s="21"/>
      <c r="AI51" s="21"/>
      <c r="AV51" s="24"/>
    </row>
    <row r="52" spans="23:48" ht="35.1" customHeight="1">
      <c r="W52" s="21"/>
      <c r="Y52" s="21"/>
      <c r="AF52" s="21"/>
      <c r="AG52" s="21"/>
      <c r="AH52" s="21"/>
      <c r="AI52" s="21"/>
      <c r="AV52" s="24"/>
    </row>
    <row r="53" spans="23:48" ht="35.1" customHeight="1">
      <c r="W53" s="21"/>
      <c r="Y53" s="21"/>
      <c r="AF53" s="21"/>
      <c r="AG53" s="21"/>
      <c r="AH53" s="21"/>
      <c r="AI53" s="21"/>
      <c r="AV53" s="24"/>
    </row>
    <row r="54" spans="23:48" ht="35.1" customHeight="1">
      <c r="W54" s="21"/>
      <c r="Y54" s="21"/>
      <c r="AF54" s="21"/>
      <c r="AG54" s="21"/>
      <c r="AH54" s="21"/>
      <c r="AI54" s="21"/>
      <c r="AV54" s="24"/>
    </row>
    <row r="55" spans="23:48" ht="35.1" customHeight="1">
      <c r="W55" s="21"/>
      <c r="Y55" s="21"/>
      <c r="AF55" s="21"/>
      <c r="AG55" s="21"/>
      <c r="AH55" s="21"/>
      <c r="AI55" s="21"/>
      <c r="AV55" s="24"/>
    </row>
    <row r="56" spans="23:48" ht="35.1" customHeight="1">
      <c r="W56" s="21"/>
      <c r="Y56" s="21"/>
      <c r="AF56" s="21"/>
      <c r="AG56" s="21"/>
      <c r="AH56" s="21"/>
      <c r="AI56" s="21"/>
      <c r="AV56" s="24"/>
    </row>
    <row r="57" spans="23:48" ht="35.1" customHeight="1">
      <c r="W57" s="21"/>
      <c r="Y57" s="21"/>
      <c r="AF57" s="21"/>
      <c r="AG57" s="21"/>
      <c r="AH57" s="21"/>
      <c r="AI57" s="21"/>
      <c r="AV57" s="24"/>
    </row>
    <row r="58" spans="23:48" ht="35.1" customHeight="1">
      <c r="W58" s="21"/>
      <c r="Y58" s="21"/>
      <c r="AF58" s="21"/>
      <c r="AG58" s="21"/>
      <c r="AH58" s="21"/>
      <c r="AI58" s="21"/>
      <c r="AV58" s="24"/>
    </row>
    <row r="59" spans="23:48" ht="35.1" customHeight="1">
      <c r="W59" s="21"/>
      <c r="Y59" s="21"/>
      <c r="AF59" s="21"/>
      <c r="AG59" s="21"/>
      <c r="AH59" s="21"/>
      <c r="AI59" s="21"/>
      <c r="AV59" s="24"/>
    </row>
    <row r="60" spans="23:48" ht="35.1" customHeight="1">
      <c r="W60" s="21"/>
      <c r="Y60" s="21"/>
      <c r="AF60" s="21"/>
      <c r="AG60" s="21"/>
      <c r="AH60" s="21"/>
      <c r="AI60" s="21"/>
      <c r="AV60" s="24"/>
    </row>
    <row r="61" spans="23:48" ht="35.1" customHeight="1">
      <c r="W61" s="21"/>
      <c r="Y61" s="21"/>
      <c r="AF61" s="21"/>
      <c r="AG61" s="21"/>
      <c r="AH61" s="21"/>
      <c r="AI61" s="21"/>
      <c r="AV61" s="24"/>
    </row>
    <row r="62" spans="23:48" ht="35.1" customHeight="1">
      <c r="W62" s="21"/>
      <c r="Y62" s="21"/>
      <c r="AF62" s="21"/>
      <c r="AG62" s="21"/>
      <c r="AH62" s="21"/>
      <c r="AI62" s="21"/>
      <c r="AV62" s="24"/>
    </row>
    <row r="63" spans="23:48" ht="35.1" customHeight="1">
      <c r="W63" s="21"/>
      <c r="Y63" s="21"/>
      <c r="AF63" s="21"/>
      <c r="AG63" s="21"/>
      <c r="AH63" s="21"/>
      <c r="AI63" s="21"/>
      <c r="AV63" s="24"/>
    </row>
    <row r="64" spans="23:48" ht="35.1" customHeight="1">
      <c r="W64" s="21"/>
      <c r="Y64" s="21"/>
      <c r="AF64" s="21"/>
      <c r="AG64" s="21"/>
      <c r="AH64" s="21"/>
      <c r="AI64" s="21"/>
      <c r="AV64" s="24"/>
    </row>
    <row r="65" spans="23:48" ht="35.1" customHeight="1">
      <c r="W65" s="21"/>
      <c r="Y65" s="21"/>
      <c r="AF65" s="21"/>
      <c r="AG65" s="21"/>
      <c r="AH65" s="21"/>
      <c r="AI65" s="21"/>
      <c r="AV65" s="24"/>
    </row>
    <row r="66" spans="23:48" ht="35.1" customHeight="1">
      <c r="W66" s="21"/>
      <c r="Y66" s="21"/>
      <c r="AF66" s="21"/>
      <c r="AG66" s="21"/>
      <c r="AH66" s="21"/>
      <c r="AI66" s="21"/>
      <c r="AV66" s="24"/>
    </row>
    <row r="67" spans="23:48" ht="35.1" customHeight="1">
      <c r="W67" s="21"/>
      <c r="Y67" s="21"/>
      <c r="AF67" s="21"/>
      <c r="AG67" s="21"/>
      <c r="AH67" s="21"/>
      <c r="AI67" s="21"/>
      <c r="AV67" s="24"/>
    </row>
    <row r="68" spans="23:48" ht="35.1" customHeight="1">
      <c r="W68" s="21"/>
      <c r="Y68" s="21"/>
      <c r="AF68" s="21"/>
      <c r="AG68" s="21"/>
      <c r="AH68" s="21"/>
      <c r="AI68" s="21"/>
      <c r="AV68" s="24"/>
    </row>
    <row r="69" spans="23:48" ht="35.1" customHeight="1">
      <c r="W69" s="21"/>
      <c r="Y69" s="21"/>
      <c r="AF69" s="21"/>
      <c r="AG69" s="21"/>
      <c r="AH69" s="21"/>
      <c r="AI69" s="21"/>
      <c r="AV69" s="24"/>
    </row>
    <row r="70" spans="23:48" ht="35.1" customHeight="1">
      <c r="W70" s="21"/>
      <c r="Y70" s="21"/>
      <c r="AF70" s="21"/>
      <c r="AG70" s="21"/>
      <c r="AH70" s="21"/>
      <c r="AI70" s="21"/>
      <c r="AV70" s="24"/>
    </row>
    <row r="71" spans="23:48" ht="35.1" customHeight="1">
      <c r="W71" s="21"/>
      <c r="Y71" s="21"/>
      <c r="AF71" s="21"/>
      <c r="AG71" s="21"/>
      <c r="AH71" s="21"/>
      <c r="AI71" s="21"/>
      <c r="AV71" s="24"/>
    </row>
    <row r="72" spans="23:48" ht="35.1" customHeight="1">
      <c r="W72" s="21"/>
      <c r="Y72" s="21"/>
      <c r="AF72" s="21"/>
      <c r="AG72" s="21"/>
      <c r="AH72" s="21"/>
      <c r="AI72" s="21"/>
      <c r="AV72" s="24"/>
    </row>
    <row r="73" spans="23:48" ht="35.1" customHeight="1">
      <c r="W73" s="21"/>
      <c r="Y73" s="21"/>
      <c r="AF73" s="21"/>
      <c r="AG73" s="21"/>
      <c r="AH73" s="21"/>
      <c r="AI73" s="21"/>
      <c r="AV73" s="24"/>
    </row>
    <row r="74" spans="23:48" ht="35.1" customHeight="1">
      <c r="W74" s="21"/>
      <c r="Y74" s="21"/>
      <c r="AF74" s="21"/>
      <c r="AG74" s="21"/>
      <c r="AH74" s="21"/>
      <c r="AI74" s="21"/>
      <c r="AV74" s="24"/>
    </row>
    <row r="75" spans="23:48" ht="35.1" customHeight="1">
      <c r="W75" s="21"/>
      <c r="Y75" s="21"/>
      <c r="AF75" s="21"/>
      <c r="AG75" s="21"/>
      <c r="AH75" s="21"/>
      <c r="AI75" s="21"/>
      <c r="AV75" s="24"/>
    </row>
    <row r="76" spans="23:48" ht="35.1" customHeight="1">
      <c r="W76" s="21"/>
      <c r="Y76" s="21"/>
      <c r="AF76" s="21"/>
      <c r="AG76" s="21"/>
      <c r="AH76" s="21"/>
      <c r="AI76" s="21"/>
      <c r="AV76" s="24"/>
    </row>
    <row r="77" spans="23:48" ht="35.1" customHeight="1">
      <c r="W77" s="21"/>
      <c r="Y77" s="21"/>
      <c r="AF77" s="21"/>
      <c r="AG77" s="21"/>
      <c r="AH77" s="21"/>
      <c r="AI77" s="21"/>
      <c r="AV77" s="24"/>
    </row>
    <row r="78" spans="23:48" ht="35.1" customHeight="1">
      <c r="W78" s="21"/>
      <c r="Y78" s="21"/>
      <c r="AF78" s="21"/>
      <c r="AG78" s="21"/>
      <c r="AH78" s="21"/>
      <c r="AI78" s="21"/>
      <c r="AV78" s="24"/>
    </row>
    <row r="79" spans="23:48" ht="35.1" customHeight="1">
      <c r="W79" s="21"/>
      <c r="Y79" s="21"/>
      <c r="AF79" s="21"/>
      <c r="AG79" s="21"/>
      <c r="AH79" s="21"/>
      <c r="AI79" s="21"/>
      <c r="AV79" s="24"/>
    </row>
    <row r="80" spans="23:48" ht="35.1" customHeight="1">
      <c r="W80" s="21"/>
      <c r="Y80" s="21"/>
      <c r="AF80" s="21"/>
      <c r="AG80" s="21"/>
      <c r="AH80" s="21"/>
      <c r="AI80" s="21"/>
      <c r="AV80" s="24"/>
    </row>
    <row r="81" spans="23:48" ht="35.1" customHeight="1">
      <c r="W81" s="21"/>
      <c r="Y81" s="21"/>
      <c r="AF81" s="21"/>
      <c r="AG81" s="21"/>
      <c r="AH81" s="21"/>
      <c r="AI81" s="21"/>
      <c r="AV81" s="24"/>
    </row>
    <row r="82" spans="23:48" ht="35.1" customHeight="1">
      <c r="W82" s="21"/>
      <c r="Y82" s="21"/>
      <c r="AF82" s="21"/>
      <c r="AG82" s="21"/>
      <c r="AH82" s="21"/>
      <c r="AI82" s="21"/>
      <c r="AV82" s="24"/>
    </row>
    <row r="83" spans="23:48" ht="35.1" customHeight="1">
      <c r="W83" s="21"/>
      <c r="Y83" s="21"/>
      <c r="AF83" s="21"/>
      <c r="AG83" s="21"/>
      <c r="AH83" s="21"/>
      <c r="AI83" s="21"/>
      <c r="AV83" s="24"/>
    </row>
    <row r="84" spans="23:48" ht="35.1" customHeight="1">
      <c r="W84" s="21"/>
      <c r="Y84" s="21"/>
      <c r="AF84" s="21"/>
      <c r="AG84" s="21"/>
      <c r="AH84" s="21"/>
      <c r="AI84" s="21"/>
      <c r="AV84" s="24"/>
    </row>
    <row r="85" spans="23:48" ht="35.1" customHeight="1">
      <c r="W85" s="21"/>
      <c r="Y85" s="21"/>
      <c r="AF85" s="21"/>
      <c r="AG85" s="21"/>
      <c r="AH85" s="21"/>
      <c r="AI85" s="21"/>
      <c r="AV85" s="24"/>
    </row>
    <row r="86" spans="23:48" ht="35.1" customHeight="1">
      <c r="W86" s="21"/>
      <c r="Y86" s="21"/>
      <c r="AF86" s="21"/>
      <c r="AG86" s="21"/>
      <c r="AH86" s="21"/>
      <c r="AI86" s="21"/>
      <c r="AV86" s="24"/>
    </row>
    <row r="87" spans="23:48" ht="35.1" customHeight="1">
      <c r="W87" s="21"/>
      <c r="Y87" s="21"/>
      <c r="AF87" s="21"/>
      <c r="AG87" s="21"/>
      <c r="AH87" s="21"/>
      <c r="AI87" s="21"/>
      <c r="AV87" s="24"/>
    </row>
    <row r="88" spans="23:48" ht="35.1" customHeight="1">
      <c r="W88" s="21"/>
      <c r="Y88" s="21"/>
      <c r="AF88" s="21"/>
      <c r="AG88" s="21"/>
      <c r="AH88" s="21"/>
      <c r="AI88" s="21"/>
      <c r="AV88" s="24"/>
    </row>
    <row r="89" spans="23:48" ht="35.1" customHeight="1">
      <c r="W89" s="21"/>
      <c r="Y89" s="21"/>
      <c r="AF89" s="21"/>
      <c r="AG89" s="21"/>
      <c r="AH89" s="21"/>
      <c r="AI89" s="21"/>
      <c r="AV89" s="24"/>
    </row>
    <row r="90" spans="23:48" ht="35.1" customHeight="1">
      <c r="W90" s="21"/>
      <c r="Y90" s="21"/>
      <c r="AF90" s="21"/>
      <c r="AG90" s="21"/>
      <c r="AH90" s="21"/>
      <c r="AI90" s="21"/>
      <c r="AV90" s="24"/>
    </row>
    <row r="91" spans="23:48" ht="35.1" customHeight="1">
      <c r="W91" s="21"/>
      <c r="Y91" s="21"/>
      <c r="AF91" s="21"/>
      <c r="AG91" s="21"/>
      <c r="AH91" s="21"/>
      <c r="AI91" s="21"/>
      <c r="AV91" s="24"/>
    </row>
    <row r="92" spans="23:48" ht="35.1" customHeight="1">
      <c r="W92" s="21"/>
      <c r="Y92" s="21"/>
      <c r="AF92" s="21"/>
      <c r="AG92" s="21"/>
      <c r="AH92" s="21"/>
      <c r="AI92" s="21"/>
      <c r="AV92" s="24"/>
    </row>
    <row r="93" spans="23:48" ht="35.1" customHeight="1">
      <c r="W93" s="21"/>
      <c r="Y93" s="21"/>
      <c r="AF93" s="21"/>
      <c r="AG93" s="21"/>
      <c r="AH93" s="21"/>
      <c r="AI93" s="21"/>
      <c r="AV93" s="24"/>
    </row>
    <row r="94" spans="23:48" ht="35.1" customHeight="1">
      <c r="W94" s="21"/>
      <c r="Y94" s="21"/>
      <c r="AF94" s="21"/>
      <c r="AG94" s="21"/>
      <c r="AH94" s="21"/>
      <c r="AI94" s="21"/>
      <c r="AV94" s="24"/>
    </row>
    <row r="95" spans="23:48" ht="35.1" customHeight="1">
      <c r="W95" s="21"/>
      <c r="Y95" s="21"/>
      <c r="AF95" s="21"/>
      <c r="AG95" s="21"/>
      <c r="AH95" s="21"/>
      <c r="AI95" s="21"/>
      <c r="AV95" s="24"/>
    </row>
    <row r="96" spans="23:48" ht="35.1" customHeight="1">
      <c r="W96" s="21"/>
      <c r="Y96" s="21"/>
      <c r="AF96" s="21"/>
      <c r="AG96" s="21"/>
      <c r="AH96" s="21"/>
      <c r="AI96" s="21"/>
      <c r="AV96" s="24"/>
    </row>
    <row r="97" spans="23:48" ht="35.1" customHeight="1">
      <c r="W97" s="21"/>
      <c r="Y97" s="21"/>
      <c r="AF97" s="21"/>
      <c r="AG97" s="21"/>
      <c r="AH97" s="21"/>
      <c r="AI97" s="21"/>
      <c r="AV97" s="24"/>
    </row>
    <row r="98" spans="23:48" ht="35.1" customHeight="1">
      <c r="W98" s="21"/>
      <c r="Y98" s="21"/>
      <c r="AF98" s="21"/>
      <c r="AG98" s="21"/>
      <c r="AH98" s="21"/>
      <c r="AI98" s="21"/>
      <c r="AV98" s="24"/>
    </row>
    <row r="99" spans="23:48" ht="35.1" customHeight="1">
      <c r="W99" s="21"/>
      <c r="Y99" s="21"/>
      <c r="AF99" s="21"/>
      <c r="AG99" s="21"/>
      <c r="AH99" s="21"/>
      <c r="AI99" s="21"/>
      <c r="AV99" s="24"/>
    </row>
    <row r="100" spans="23:48" ht="35.1" customHeight="1">
      <c r="W100" s="21"/>
      <c r="Y100" s="21"/>
      <c r="AF100" s="21"/>
      <c r="AG100" s="21"/>
      <c r="AH100" s="21"/>
      <c r="AI100" s="21"/>
      <c r="AV100" s="24"/>
    </row>
    <row r="101" spans="23:48" ht="35.1" customHeight="1">
      <c r="W101" s="21"/>
      <c r="Y101" s="21"/>
      <c r="AF101" s="21"/>
      <c r="AG101" s="21"/>
      <c r="AH101" s="21"/>
      <c r="AI101" s="21"/>
      <c r="AV101" s="24"/>
    </row>
    <row r="102" spans="23:48" ht="35.1" customHeight="1">
      <c r="W102" s="21"/>
      <c r="Y102" s="21"/>
      <c r="AF102" s="21"/>
      <c r="AG102" s="21"/>
      <c r="AH102" s="21"/>
      <c r="AI102" s="21"/>
      <c r="AV102" s="24"/>
    </row>
    <row r="103" spans="23:48" ht="35.1" customHeight="1">
      <c r="W103" s="21"/>
      <c r="Y103" s="21"/>
      <c r="AF103" s="21"/>
      <c r="AG103" s="21"/>
      <c r="AH103" s="21"/>
      <c r="AI103" s="21"/>
      <c r="AV103" s="24"/>
    </row>
    <row r="104" spans="23:48" ht="35.1" customHeight="1">
      <c r="W104" s="21"/>
      <c r="Y104" s="21"/>
      <c r="AF104" s="21"/>
      <c r="AG104" s="21"/>
      <c r="AH104" s="21"/>
      <c r="AI104" s="21"/>
      <c r="AV104" s="24"/>
    </row>
    <row r="105" spans="23:48" ht="35.1" customHeight="1">
      <c r="W105" s="21"/>
      <c r="Y105" s="21"/>
      <c r="AF105" s="21"/>
      <c r="AG105" s="21"/>
      <c r="AH105" s="21"/>
      <c r="AI105" s="21"/>
      <c r="AV105" s="24"/>
    </row>
    <row r="106" spans="23:48" ht="35.1" customHeight="1">
      <c r="W106" s="21"/>
      <c r="Y106" s="21"/>
      <c r="AF106" s="21"/>
      <c r="AG106" s="21"/>
      <c r="AH106" s="21"/>
      <c r="AI106" s="21"/>
      <c r="AV106" s="24"/>
    </row>
    <row r="107" spans="23:48" ht="35.1" customHeight="1">
      <c r="W107" s="21"/>
      <c r="Y107" s="21"/>
      <c r="AF107" s="21"/>
      <c r="AG107" s="21"/>
      <c r="AH107" s="21"/>
      <c r="AI107" s="21"/>
      <c r="AV107" s="24"/>
    </row>
    <row r="108" spans="23:48" ht="35.1" customHeight="1">
      <c r="W108" s="21"/>
      <c r="Y108" s="21"/>
      <c r="AF108" s="21"/>
      <c r="AG108" s="21"/>
      <c r="AH108" s="21"/>
      <c r="AI108" s="21"/>
      <c r="AV108" s="24"/>
    </row>
    <row r="109" spans="23:48" ht="35.1" customHeight="1">
      <c r="W109" s="21"/>
      <c r="Y109" s="21"/>
      <c r="AF109" s="21"/>
      <c r="AG109" s="21"/>
      <c r="AH109" s="21"/>
      <c r="AI109" s="21"/>
      <c r="AV109" s="24"/>
    </row>
    <row r="110" spans="23:48" ht="35.1" customHeight="1">
      <c r="W110" s="21"/>
      <c r="Y110" s="21"/>
      <c r="AF110" s="21"/>
      <c r="AG110" s="21"/>
      <c r="AH110" s="21"/>
      <c r="AI110" s="21"/>
      <c r="AV110" s="24"/>
    </row>
    <row r="111" spans="23:48" ht="35.1" customHeight="1">
      <c r="W111" s="21"/>
      <c r="Y111" s="21"/>
      <c r="AF111" s="21"/>
      <c r="AG111" s="21"/>
      <c r="AH111" s="21"/>
      <c r="AI111" s="21"/>
      <c r="AV111" s="24"/>
    </row>
    <row r="112" spans="23:48" ht="35.1" customHeight="1">
      <c r="W112" s="21"/>
      <c r="Y112" s="21"/>
      <c r="AF112" s="21"/>
      <c r="AG112" s="21"/>
      <c r="AH112" s="21"/>
      <c r="AI112" s="21"/>
      <c r="AV112" s="24"/>
    </row>
    <row r="113" spans="23:48" ht="35.1" customHeight="1">
      <c r="W113" s="21"/>
      <c r="Y113" s="21"/>
      <c r="AF113" s="21"/>
      <c r="AG113" s="21"/>
      <c r="AH113" s="21"/>
      <c r="AI113" s="21"/>
      <c r="AV113" s="24"/>
    </row>
    <row r="114" spans="23:48" ht="35.1" customHeight="1">
      <c r="W114" s="21"/>
      <c r="Y114" s="21"/>
      <c r="AF114" s="21"/>
      <c r="AG114" s="21"/>
      <c r="AH114" s="21"/>
      <c r="AI114" s="21"/>
      <c r="AV114" s="24"/>
    </row>
    <row r="115" spans="23:48" ht="35.1" customHeight="1">
      <c r="W115" s="21"/>
      <c r="Y115" s="21"/>
      <c r="AF115" s="21"/>
      <c r="AG115" s="21"/>
      <c r="AH115" s="21"/>
      <c r="AI115" s="21"/>
      <c r="AV115" s="24"/>
    </row>
    <row r="116" spans="23:48" ht="35.1" customHeight="1">
      <c r="W116" s="21"/>
      <c r="Y116" s="21"/>
      <c r="AF116" s="21"/>
      <c r="AG116" s="21"/>
      <c r="AH116" s="21"/>
      <c r="AI116" s="21"/>
      <c r="AV116" s="24"/>
    </row>
    <row r="117" spans="23:48" ht="35.1" customHeight="1">
      <c r="W117" s="21"/>
      <c r="Y117" s="21"/>
      <c r="AF117" s="21"/>
      <c r="AG117" s="21"/>
      <c r="AH117" s="21"/>
      <c r="AI117" s="21"/>
      <c r="AV117" s="24"/>
    </row>
    <row r="118" spans="23:48" ht="35.1" customHeight="1">
      <c r="W118" s="21"/>
      <c r="Y118" s="21"/>
      <c r="AF118" s="21"/>
      <c r="AG118" s="21"/>
      <c r="AH118" s="21"/>
      <c r="AI118" s="21"/>
      <c r="AV118" s="24"/>
    </row>
    <row r="119" spans="23:48" ht="35.1" customHeight="1">
      <c r="W119" s="21"/>
      <c r="Y119" s="21"/>
      <c r="AF119" s="21"/>
      <c r="AG119" s="21"/>
      <c r="AH119" s="21"/>
      <c r="AI119" s="21"/>
      <c r="AV119" s="24"/>
    </row>
    <row r="120" spans="23:48" ht="35.1" customHeight="1">
      <c r="W120" s="21"/>
      <c r="Y120" s="21"/>
      <c r="AF120" s="21"/>
      <c r="AG120" s="21"/>
      <c r="AH120" s="21"/>
      <c r="AI120" s="21"/>
      <c r="AV120" s="24"/>
    </row>
    <row r="121" spans="23:48" ht="35.1" customHeight="1">
      <c r="W121" s="21"/>
      <c r="Y121" s="21"/>
      <c r="AF121" s="21"/>
      <c r="AG121" s="21"/>
      <c r="AH121" s="21"/>
      <c r="AI121" s="21"/>
      <c r="AV121" s="24"/>
    </row>
    <row r="122" spans="23:48" ht="35.1" customHeight="1">
      <c r="W122" s="21"/>
      <c r="Y122" s="21"/>
      <c r="AF122" s="21"/>
      <c r="AG122" s="21"/>
      <c r="AH122" s="21"/>
      <c r="AI122" s="21"/>
      <c r="AV122" s="24"/>
    </row>
    <row r="123" spans="23:48" ht="35.1" customHeight="1">
      <c r="W123" s="21"/>
      <c r="Y123" s="21"/>
      <c r="AF123" s="21"/>
      <c r="AG123" s="21"/>
      <c r="AH123" s="21"/>
      <c r="AI123" s="21"/>
      <c r="AV123" s="24"/>
    </row>
    <row r="124" spans="23:48" ht="35.1" customHeight="1">
      <c r="W124" s="21"/>
      <c r="Y124" s="21"/>
      <c r="AF124" s="21"/>
      <c r="AG124" s="21"/>
      <c r="AH124" s="21"/>
      <c r="AI124" s="21"/>
      <c r="AV124" s="24"/>
    </row>
    <row r="125" spans="23:48" ht="35.1" customHeight="1">
      <c r="W125" s="21"/>
      <c r="Y125" s="21"/>
      <c r="AF125" s="21"/>
      <c r="AG125" s="21"/>
      <c r="AH125" s="21"/>
      <c r="AI125" s="21"/>
      <c r="AV125" s="24"/>
    </row>
    <row r="126" spans="23:48" ht="35.1" customHeight="1">
      <c r="W126" s="21"/>
      <c r="Y126" s="21"/>
      <c r="AF126" s="21"/>
      <c r="AG126" s="21"/>
      <c r="AH126" s="21"/>
      <c r="AI126" s="21"/>
      <c r="AV126" s="24"/>
    </row>
    <row r="127" spans="23:48" ht="35.1" customHeight="1">
      <c r="W127" s="21"/>
      <c r="Y127" s="21"/>
      <c r="AF127" s="21"/>
      <c r="AG127" s="21"/>
      <c r="AH127" s="21"/>
      <c r="AI127" s="21"/>
      <c r="AV127" s="24"/>
    </row>
    <row r="128" spans="23:48" ht="35.1" customHeight="1">
      <c r="W128" s="21"/>
      <c r="Y128" s="21"/>
      <c r="AF128" s="21"/>
      <c r="AG128" s="21"/>
      <c r="AH128" s="21"/>
      <c r="AI128" s="21"/>
      <c r="AV128" s="24"/>
    </row>
    <row r="129" spans="23:48" ht="35.1" customHeight="1">
      <c r="W129" s="21"/>
      <c r="Y129" s="21"/>
      <c r="AF129" s="21"/>
      <c r="AG129" s="21"/>
      <c r="AH129" s="21"/>
      <c r="AI129" s="21"/>
      <c r="AV129" s="24"/>
    </row>
    <row r="130" spans="23:48" ht="35.1" customHeight="1">
      <c r="W130" s="21"/>
      <c r="Y130" s="21"/>
      <c r="AF130" s="21"/>
      <c r="AG130" s="21"/>
      <c r="AH130" s="21"/>
      <c r="AI130" s="21"/>
      <c r="AV130" s="24"/>
    </row>
    <row r="131" spans="23:48" ht="35.1" customHeight="1">
      <c r="W131" s="21"/>
      <c r="Y131" s="21"/>
      <c r="AF131" s="21"/>
      <c r="AG131" s="21"/>
      <c r="AH131" s="21"/>
      <c r="AI131" s="21"/>
      <c r="AV131" s="24"/>
    </row>
    <row r="132" spans="23:48" ht="35.1" customHeight="1">
      <c r="W132" s="21"/>
      <c r="Y132" s="21"/>
      <c r="AF132" s="21"/>
      <c r="AG132" s="21"/>
      <c r="AH132" s="21"/>
      <c r="AI132" s="21"/>
      <c r="AV132" s="24"/>
    </row>
    <row r="133" spans="23:48" ht="35.1" customHeight="1">
      <c r="W133" s="21"/>
      <c r="Y133" s="21"/>
      <c r="AF133" s="21"/>
      <c r="AG133" s="21"/>
      <c r="AH133" s="21"/>
      <c r="AI133" s="21"/>
      <c r="AV133" s="24"/>
    </row>
    <row r="134" spans="23:48" ht="35.1" customHeight="1">
      <c r="W134" s="21"/>
      <c r="Y134" s="21"/>
      <c r="AF134" s="21"/>
      <c r="AG134" s="21"/>
      <c r="AH134" s="21"/>
      <c r="AI134" s="21"/>
      <c r="AV134" s="24"/>
    </row>
    <row r="135" spans="23:48" ht="35.1" customHeight="1">
      <c r="W135" s="21"/>
      <c r="Y135" s="21"/>
      <c r="AF135" s="21"/>
      <c r="AG135" s="21"/>
      <c r="AH135" s="21"/>
      <c r="AI135" s="21"/>
      <c r="AV135" s="24"/>
    </row>
    <row r="136" spans="23:48" ht="35.1" customHeight="1">
      <c r="W136" s="21"/>
      <c r="Y136" s="21"/>
      <c r="AF136" s="21"/>
      <c r="AG136" s="21"/>
      <c r="AH136" s="21"/>
      <c r="AI136" s="21"/>
      <c r="AV136" s="24"/>
    </row>
    <row r="137" spans="23:48" ht="35.1" customHeight="1">
      <c r="W137" s="21"/>
      <c r="Y137" s="21"/>
      <c r="AF137" s="21"/>
      <c r="AG137" s="21"/>
      <c r="AH137" s="21"/>
      <c r="AI137" s="21"/>
      <c r="AV137" s="24"/>
    </row>
    <row r="138" spans="23:48" ht="35.1" customHeight="1">
      <c r="W138" s="21"/>
      <c r="Y138" s="21"/>
      <c r="AF138" s="21"/>
      <c r="AG138" s="21"/>
      <c r="AH138" s="21"/>
      <c r="AI138" s="21"/>
      <c r="AV138" s="24"/>
    </row>
    <row r="139" spans="23:48" ht="35.1" customHeight="1">
      <c r="W139" s="21"/>
      <c r="Y139" s="21"/>
      <c r="AF139" s="21"/>
      <c r="AG139" s="21"/>
      <c r="AH139" s="21"/>
      <c r="AI139" s="21"/>
      <c r="AV139" s="24"/>
    </row>
    <row r="140" spans="23:48" ht="35.1" customHeight="1">
      <c r="W140" s="21"/>
      <c r="Y140" s="21"/>
      <c r="AF140" s="21"/>
      <c r="AG140" s="21"/>
      <c r="AH140" s="21"/>
      <c r="AI140" s="21"/>
      <c r="AV140" s="24"/>
    </row>
    <row r="141" spans="23:48" ht="35.1" customHeight="1">
      <c r="W141" s="21"/>
      <c r="Y141" s="21"/>
      <c r="AF141" s="21"/>
      <c r="AG141" s="21"/>
      <c r="AH141" s="21"/>
      <c r="AI141" s="21"/>
      <c r="AV141" s="24"/>
    </row>
    <row r="142" spans="23:48" ht="35.1" customHeight="1">
      <c r="W142" s="21"/>
      <c r="Y142" s="21"/>
      <c r="AF142" s="21"/>
      <c r="AG142" s="21"/>
      <c r="AH142" s="21"/>
      <c r="AI142" s="21"/>
      <c r="AV142" s="24"/>
    </row>
    <row r="143" spans="23:48" ht="35.1" customHeight="1">
      <c r="W143" s="21"/>
      <c r="Y143" s="21"/>
      <c r="AF143" s="21"/>
      <c r="AG143" s="21"/>
      <c r="AH143" s="21"/>
      <c r="AI143" s="21"/>
      <c r="AV143" s="24"/>
    </row>
    <row r="144" spans="23:48" ht="35.1" customHeight="1">
      <c r="W144" s="21"/>
      <c r="Y144" s="21"/>
      <c r="AF144" s="21"/>
      <c r="AG144" s="21"/>
      <c r="AH144" s="21"/>
      <c r="AI144" s="21"/>
      <c r="AV144" s="24"/>
    </row>
    <row r="145" spans="23:48" ht="35.1" customHeight="1">
      <c r="W145" s="21"/>
      <c r="Y145" s="21"/>
      <c r="AF145" s="21"/>
      <c r="AG145" s="21"/>
      <c r="AH145" s="21"/>
      <c r="AI145" s="21"/>
      <c r="AV145" s="24"/>
    </row>
    <row r="146" spans="23:48" ht="35.1" customHeight="1">
      <c r="W146" s="21"/>
      <c r="Y146" s="21"/>
      <c r="AF146" s="21"/>
      <c r="AG146" s="21"/>
      <c r="AH146" s="21"/>
      <c r="AI146" s="21"/>
      <c r="AV146" s="24"/>
    </row>
    <row r="147" spans="23:48" ht="35.1" customHeight="1">
      <c r="W147" s="21"/>
      <c r="Y147" s="21"/>
      <c r="AF147" s="21"/>
      <c r="AG147" s="21"/>
      <c r="AH147" s="21"/>
      <c r="AI147" s="21"/>
      <c r="AV147" s="24"/>
    </row>
    <row r="148" spans="23:48" ht="35.1" customHeight="1">
      <c r="W148" s="21"/>
      <c r="Y148" s="21"/>
      <c r="AF148" s="21"/>
      <c r="AG148" s="21"/>
      <c r="AH148" s="21"/>
      <c r="AI148" s="21"/>
      <c r="AV148" s="24"/>
    </row>
    <row r="149" spans="23:48" ht="35.1" customHeight="1">
      <c r="W149" s="21"/>
      <c r="Y149" s="21"/>
      <c r="AF149" s="21"/>
      <c r="AG149" s="21"/>
      <c r="AH149" s="21"/>
      <c r="AI149" s="21"/>
      <c r="AV149" s="24"/>
    </row>
    <row r="150" spans="23:48" ht="35.1" customHeight="1">
      <c r="W150" s="21"/>
      <c r="Y150" s="21"/>
      <c r="AF150" s="21"/>
      <c r="AG150" s="21"/>
      <c r="AH150" s="21"/>
      <c r="AI150" s="21"/>
      <c r="AV150" s="24"/>
    </row>
    <row r="151" spans="23:48" ht="35.1" customHeight="1">
      <c r="W151" s="21"/>
      <c r="Y151" s="21"/>
      <c r="AF151" s="21"/>
      <c r="AG151" s="21"/>
      <c r="AH151" s="21"/>
      <c r="AI151" s="21"/>
      <c r="AV151" s="24"/>
    </row>
    <row r="152" spans="23:48" ht="35.1" customHeight="1">
      <c r="W152" s="21"/>
      <c r="Y152" s="21"/>
      <c r="AF152" s="21"/>
      <c r="AG152" s="21"/>
      <c r="AH152" s="21"/>
      <c r="AI152" s="21"/>
      <c r="AV152" s="24"/>
    </row>
    <row r="153" spans="23:48" ht="35.1" customHeight="1">
      <c r="W153" s="21"/>
      <c r="Y153" s="21"/>
      <c r="AF153" s="21"/>
      <c r="AG153" s="21"/>
      <c r="AH153" s="21"/>
      <c r="AI153" s="21"/>
      <c r="AV153" s="24"/>
    </row>
    <row r="154" spans="23:48" ht="35.1" customHeight="1">
      <c r="W154" s="21"/>
      <c r="Y154" s="21"/>
      <c r="AF154" s="21"/>
      <c r="AG154" s="21"/>
      <c r="AH154" s="21"/>
      <c r="AI154" s="21"/>
      <c r="AV154" s="24"/>
    </row>
    <row r="155" spans="23:48" ht="35.1" customHeight="1">
      <c r="W155" s="21"/>
      <c r="Y155" s="21"/>
      <c r="AF155" s="21"/>
      <c r="AG155" s="21"/>
      <c r="AH155" s="21"/>
      <c r="AI155" s="21"/>
      <c r="AV155" s="24"/>
    </row>
    <row r="156" spans="23:48" ht="35.1" customHeight="1">
      <c r="W156" s="21"/>
      <c r="Y156" s="21"/>
      <c r="AF156" s="21"/>
      <c r="AG156" s="21"/>
      <c r="AH156" s="21"/>
      <c r="AI156" s="21"/>
      <c r="AV156" s="24"/>
    </row>
    <row r="157" spans="23:48" ht="35.1" customHeight="1">
      <c r="W157" s="21"/>
      <c r="Y157" s="21"/>
      <c r="AF157" s="21"/>
      <c r="AG157" s="21"/>
      <c r="AH157" s="21"/>
      <c r="AI157" s="21"/>
      <c r="AV157" s="24"/>
    </row>
    <row r="158" spans="23:48" ht="35.1" customHeight="1">
      <c r="W158" s="21"/>
      <c r="Y158" s="21"/>
      <c r="AF158" s="21"/>
      <c r="AG158" s="21"/>
      <c r="AH158" s="21"/>
      <c r="AI158" s="21"/>
      <c r="AV158" s="24"/>
    </row>
    <row r="159" spans="23:48" ht="35.1" customHeight="1">
      <c r="W159" s="21"/>
      <c r="Y159" s="21"/>
      <c r="AF159" s="21"/>
      <c r="AG159" s="21"/>
      <c r="AH159" s="21"/>
      <c r="AI159" s="21"/>
      <c r="AV159" s="24"/>
    </row>
    <row r="160" spans="23:48" ht="35.1" customHeight="1">
      <c r="W160" s="21"/>
      <c r="Y160" s="21"/>
      <c r="AF160" s="21"/>
      <c r="AG160" s="21"/>
      <c r="AH160" s="21"/>
      <c r="AI160" s="21"/>
      <c r="AV160" s="24"/>
    </row>
    <row r="161" spans="23:48" ht="35.1" customHeight="1">
      <c r="W161" s="21"/>
      <c r="Y161" s="21"/>
      <c r="AF161" s="21"/>
      <c r="AG161" s="21"/>
      <c r="AH161" s="21"/>
      <c r="AI161" s="21"/>
      <c r="AV161" s="24"/>
    </row>
    <row r="162" spans="23:48" ht="35.1" customHeight="1">
      <c r="W162" s="21"/>
      <c r="Y162" s="21"/>
      <c r="AF162" s="21"/>
      <c r="AG162" s="21"/>
      <c r="AH162" s="21"/>
      <c r="AI162" s="21"/>
      <c r="AV162" s="24"/>
    </row>
    <row r="163" spans="23:48" ht="35.1" customHeight="1">
      <c r="W163" s="21"/>
      <c r="Y163" s="21"/>
      <c r="AF163" s="21"/>
      <c r="AG163" s="21"/>
      <c r="AH163" s="21"/>
      <c r="AI163" s="21"/>
      <c r="AV163" s="24"/>
    </row>
    <row r="164" spans="23:48" ht="35.1" customHeight="1">
      <c r="W164" s="21"/>
      <c r="Y164" s="21"/>
      <c r="AF164" s="21"/>
      <c r="AG164" s="21"/>
      <c r="AH164" s="21"/>
      <c r="AI164" s="21"/>
      <c r="AV164" s="24"/>
    </row>
    <row r="165" spans="23:48" ht="35.1" customHeight="1">
      <c r="W165" s="21"/>
      <c r="Y165" s="21"/>
      <c r="AF165" s="21"/>
      <c r="AG165" s="21"/>
      <c r="AH165" s="21"/>
      <c r="AI165" s="21"/>
      <c r="AV165" s="24"/>
    </row>
    <row r="166" spans="23:48" ht="35.1" customHeight="1">
      <c r="W166" s="21"/>
      <c r="Y166" s="21"/>
      <c r="AF166" s="21"/>
      <c r="AG166" s="21"/>
      <c r="AH166" s="21"/>
      <c r="AI166" s="21"/>
      <c r="AV166" s="24"/>
    </row>
    <row r="167" spans="23:48" ht="35.1" customHeight="1">
      <c r="W167" s="21"/>
      <c r="Y167" s="21"/>
      <c r="AF167" s="21"/>
      <c r="AG167" s="21"/>
      <c r="AH167" s="21"/>
      <c r="AI167" s="21"/>
      <c r="AV167" s="24"/>
    </row>
    <row r="168" spans="23:48" ht="35.1" customHeight="1">
      <c r="W168" s="21"/>
      <c r="Y168" s="21"/>
      <c r="AF168" s="21"/>
      <c r="AG168" s="21"/>
      <c r="AH168" s="21"/>
      <c r="AI168" s="21"/>
      <c r="AV168" s="24"/>
    </row>
    <row r="169" spans="23:48" ht="35.1" customHeight="1">
      <c r="W169" s="21"/>
      <c r="Y169" s="21"/>
      <c r="AF169" s="21"/>
      <c r="AG169" s="21"/>
      <c r="AH169" s="21"/>
      <c r="AI169" s="21"/>
      <c r="AV169" s="24"/>
    </row>
    <row r="170" spans="23:48" ht="35.1" customHeight="1">
      <c r="W170" s="21"/>
      <c r="Y170" s="21"/>
      <c r="AF170" s="21"/>
      <c r="AG170" s="21"/>
      <c r="AH170" s="21"/>
      <c r="AI170" s="21"/>
      <c r="AV170" s="24"/>
    </row>
    <row r="171" spans="23:48" ht="35.1" customHeight="1">
      <c r="W171" s="21"/>
      <c r="Y171" s="21"/>
      <c r="AF171" s="21"/>
      <c r="AG171" s="21"/>
      <c r="AH171" s="21"/>
      <c r="AI171" s="21"/>
      <c r="AV171" s="24"/>
    </row>
    <row r="172" spans="23:48" ht="35.1" customHeight="1">
      <c r="W172" s="21"/>
      <c r="Y172" s="21"/>
      <c r="AF172" s="21"/>
      <c r="AG172" s="21"/>
      <c r="AH172" s="21"/>
      <c r="AI172" s="21"/>
      <c r="AV172" s="24"/>
    </row>
    <row r="173" spans="23:48" ht="35.1" customHeight="1">
      <c r="W173" s="21"/>
      <c r="Y173" s="21"/>
      <c r="AF173" s="21"/>
      <c r="AG173" s="21"/>
      <c r="AH173" s="21"/>
      <c r="AI173" s="21"/>
      <c r="AV173" s="24"/>
    </row>
    <row r="174" spans="23:48" ht="35.1" customHeight="1">
      <c r="W174" s="21"/>
      <c r="Y174" s="21"/>
      <c r="AF174" s="21"/>
      <c r="AG174" s="21"/>
      <c r="AH174" s="21"/>
      <c r="AI174" s="21"/>
      <c r="AV174" s="24"/>
    </row>
    <row r="175" spans="23:48" ht="35.1" customHeight="1">
      <c r="W175" s="21"/>
      <c r="Y175" s="21"/>
      <c r="AF175" s="21"/>
      <c r="AG175" s="21"/>
      <c r="AH175" s="21"/>
      <c r="AI175" s="21"/>
      <c r="AV175" s="24"/>
    </row>
    <row r="176" spans="23:48" ht="35.1" customHeight="1">
      <c r="W176" s="21"/>
      <c r="Y176" s="21"/>
      <c r="AF176" s="21"/>
      <c r="AG176" s="21"/>
      <c r="AH176" s="21"/>
      <c r="AI176" s="21"/>
      <c r="AV176" s="24"/>
    </row>
    <row r="177" spans="23:48" ht="35.1" customHeight="1">
      <c r="W177" s="21"/>
      <c r="Y177" s="21"/>
      <c r="AF177" s="21"/>
      <c r="AG177" s="21"/>
      <c r="AH177" s="21"/>
      <c r="AI177" s="21"/>
      <c r="AV177" s="24"/>
    </row>
    <row r="178" spans="23:48" ht="35.1" customHeight="1">
      <c r="W178" s="21"/>
      <c r="Y178" s="21"/>
      <c r="AF178" s="21"/>
      <c r="AG178" s="21"/>
      <c r="AH178" s="21"/>
      <c r="AI178" s="21"/>
      <c r="AV178" s="24"/>
    </row>
    <row r="179" spans="23:48" ht="35.1" customHeight="1">
      <c r="W179" s="21"/>
      <c r="Y179" s="21"/>
      <c r="AF179" s="21"/>
      <c r="AG179" s="21"/>
      <c r="AH179" s="21"/>
      <c r="AI179" s="21"/>
      <c r="AV179" s="24"/>
    </row>
    <row r="180" spans="23:48" ht="35.1" customHeight="1">
      <c r="W180" s="21"/>
      <c r="Y180" s="21"/>
      <c r="AF180" s="21"/>
      <c r="AG180" s="21"/>
      <c r="AH180" s="21"/>
      <c r="AI180" s="21"/>
      <c r="AV180" s="24"/>
    </row>
    <row r="181" spans="23:48" ht="35.1" customHeight="1">
      <c r="W181" s="21"/>
      <c r="Y181" s="21"/>
      <c r="AF181" s="21"/>
      <c r="AG181" s="21"/>
      <c r="AH181" s="21"/>
      <c r="AI181" s="21"/>
      <c r="AV181" s="24"/>
    </row>
    <row r="182" spans="23:48" ht="35.1" customHeight="1">
      <c r="W182" s="21"/>
      <c r="Y182" s="21"/>
      <c r="AF182" s="21"/>
      <c r="AG182" s="21"/>
      <c r="AH182" s="21"/>
      <c r="AI182" s="21"/>
      <c r="AV182" s="24"/>
    </row>
    <row r="183" spans="23:48" ht="35.1" customHeight="1">
      <c r="W183" s="21"/>
      <c r="Y183" s="21"/>
      <c r="AF183" s="21"/>
      <c r="AG183" s="21"/>
      <c r="AH183" s="21"/>
      <c r="AI183" s="21"/>
      <c r="AV183" s="24"/>
    </row>
    <row r="184" spans="23:48" ht="35.1" customHeight="1">
      <c r="W184" s="21"/>
      <c r="Y184" s="21"/>
      <c r="AF184" s="21"/>
      <c r="AG184" s="21"/>
      <c r="AH184" s="21"/>
      <c r="AI184" s="21"/>
      <c r="AV184" s="24"/>
    </row>
    <row r="185" spans="23:48" ht="35.1" customHeight="1">
      <c r="W185" s="21"/>
      <c r="Y185" s="21"/>
      <c r="AF185" s="21"/>
      <c r="AG185" s="21"/>
      <c r="AH185" s="21"/>
      <c r="AI185" s="21"/>
      <c r="AV185" s="24"/>
    </row>
    <row r="186" spans="23:48" ht="35.1" customHeight="1">
      <c r="W186" s="21"/>
      <c r="Y186" s="21"/>
      <c r="AF186" s="21"/>
      <c r="AG186" s="21"/>
      <c r="AH186" s="21"/>
      <c r="AI186" s="21"/>
      <c r="AV186" s="24"/>
    </row>
    <row r="187" spans="23:48" ht="35.1" customHeight="1">
      <c r="W187" s="21"/>
      <c r="Y187" s="21"/>
      <c r="AF187" s="21"/>
      <c r="AG187" s="21"/>
      <c r="AH187" s="21"/>
      <c r="AI187" s="21"/>
      <c r="AV187" s="24"/>
    </row>
    <row r="188" spans="23:48" ht="35.1" customHeight="1">
      <c r="W188" s="21"/>
      <c r="Y188" s="21"/>
      <c r="AF188" s="21"/>
      <c r="AG188" s="21"/>
      <c r="AH188" s="21"/>
      <c r="AI188" s="21"/>
      <c r="AV188" s="24"/>
    </row>
    <row r="189" spans="23:48" ht="35.1" customHeight="1">
      <c r="W189" s="21"/>
      <c r="Y189" s="21"/>
      <c r="AF189" s="21"/>
      <c r="AG189" s="21"/>
      <c r="AH189" s="21"/>
      <c r="AI189" s="21"/>
      <c r="AV189" s="24"/>
    </row>
    <row r="190" spans="23:48" ht="35.1" customHeight="1">
      <c r="W190" s="21"/>
      <c r="Y190" s="21"/>
      <c r="AF190" s="21"/>
      <c r="AG190" s="21"/>
      <c r="AH190" s="21"/>
      <c r="AI190" s="21"/>
      <c r="AV190" s="24"/>
    </row>
    <row r="191" spans="23:48" ht="35.1" customHeight="1">
      <c r="W191" s="21"/>
      <c r="Y191" s="21"/>
      <c r="AF191" s="21"/>
      <c r="AG191" s="21"/>
      <c r="AH191" s="21"/>
      <c r="AI191" s="21"/>
      <c r="AV191" s="24"/>
    </row>
    <row r="192" spans="23:48" ht="35.1" customHeight="1">
      <c r="W192" s="21"/>
      <c r="Y192" s="21"/>
      <c r="AF192" s="21"/>
      <c r="AG192" s="21"/>
      <c r="AH192" s="21"/>
      <c r="AI192" s="21"/>
      <c r="AV192" s="24"/>
    </row>
    <row r="193" spans="23:48" ht="35.1" customHeight="1">
      <c r="W193" s="21"/>
      <c r="Y193" s="21"/>
      <c r="AF193" s="21"/>
      <c r="AG193" s="21"/>
      <c r="AH193" s="21"/>
      <c r="AI193" s="21"/>
      <c r="AV193" s="24"/>
    </row>
    <row r="194" spans="23:48" ht="35.1" customHeight="1">
      <c r="W194" s="21"/>
      <c r="Y194" s="21"/>
      <c r="AF194" s="21"/>
      <c r="AG194" s="21"/>
      <c r="AH194" s="21"/>
      <c r="AI194" s="21"/>
      <c r="AV194" s="24"/>
    </row>
    <row r="195" spans="23:48" ht="35.1" customHeight="1">
      <c r="W195" s="21"/>
      <c r="Y195" s="21"/>
      <c r="AF195" s="21"/>
      <c r="AG195" s="21"/>
      <c r="AH195" s="21"/>
      <c r="AI195" s="21"/>
      <c r="AV195" s="24"/>
    </row>
    <row r="196" spans="23:48" ht="35.1" customHeight="1">
      <c r="W196" s="21"/>
      <c r="Y196" s="21"/>
      <c r="AF196" s="21"/>
      <c r="AG196" s="21"/>
      <c r="AH196" s="21"/>
      <c r="AI196" s="21"/>
      <c r="AV196" s="24"/>
    </row>
    <row r="197" spans="23:48" ht="35.1" customHeight="1">
      <c r="W197" s="21"/>
      <c r="Y197" s="21"/>
      <c r="AF197" s="21"/>
      <c r="AG197" s="21"/>
      <c r="AH197" s="21"/>
      <c r="AI197" s="21"/>
      <c r="AV197" s="24"/>
    </row>
    <row r="198" spans="23:48" ht="35.1" customHeight="1">
      <c r="W198" s="21"/>
      <c r="Y198" s="21"/>
      <c r="AF198" s="21"/>
      <c r="AG198" s="21"/>
      <c r="AH198" s="21"/>
      <c r="AI198" s="21"/>
      <c r="AV198" s="24"/>
    </row>
    <row r="199" spans="23:48" ht="35.1" customHeight="1">
      <c r="W199" s="21"/>
      <c r="Y199" s="21"/>
      <c r="AF199" s="21"/>
      <c r="AG199" s="21"/>
      <c r="AH199" s="21"/>
      <c r="AI199" s="21"/>
      <c r="AV199" s="24"/>
    </row>
    <row r="200" spans="23:48" ht="35.1" customHeight="1">
      <c r="W200" s="21"/>
      <c r="Y200" s="21"/>
      <c r="AF200" s="21"/>
      <c r="AG200" s="21"/>
      <c r="AH200" s="21"/>
      <c r="AI200" s="21"/>
      <c r="AV200" s="24"/>
    </row>
    <row r="201" spans="23:48" ht="35.1" customHeight="1">
      <c r="W201" s="21"/>
      <c r="Y201" s="21"/>
      <c r="AF201" s="21"/>
      <c r="AG201" s="21"/>
      <c r="AH201" s="21"/>
      <c r="AI201" s="21"/>
      <c r="AV201" s="24"/>
    </row>
    <row r="202" spans="23:48" ht="35.1" customHeight="1">
      <c r="W202" s="21"/>
      <c r="Y202" s="21"/>
      <c r="AF202" s="21"/>
      <c r="AG202" s="21"/>
      <c r="AH202" s="21"/>
      <c r="AI202" s="21"/>
      <c r="AV202" s="24"/>
    </row>
    <row r="203" spans="23:48" ht="35.1" customHeight="1">
      <c r="W203" s="21"/>
      <c r="Y203" s="21"/>
      <c r="AF203" s="21"/>
      <c r="AG203" s="21"/>
      <c r="AH203" s="21"/>
      <c r="AI203" s="21"/>
      <c r="AV203" s="24"/>
    </row>
    <row r="204" spans="23:48" ht="35.1" customHeight="1">
      <c r="W204" s="21"/>
      <c r="Y204" s="21"/>
      <c r="AF204" s="21"/>
      <c r="AG204" s="21"/>
      <c r="AH204" s="21"/>
      <c r="AI204" s="21"/>
      <c r="AV204" s="24"/>
    </row>
    <row r="205" spans="23:48" ht="35.1" customHeight="1">
      <c r="W205" s="21"/>
      <c r="Y205" s="21"/>
      <c r="AF205" s="21"/>
      <c r="AG205" s="21"/>
      <c r="AH205" s="21"/>
      <c r="AI205" s="21"/>
      <c r="AV205" s="24"/>
    </row>
    <row r="206" spans="23:48" ht="35.1" customHeight="1">
      <c r="W206" s="21"/>
      <c r="Y206" s="21"/>
      <c r="AF206" s="21"/>
      <c r="AG206" s="21"/>
      <c r="AH206" s="21"/>
      <c r="AI206" s="21"/>
      <c r="AV206" s="24"/>
    </row>
    <row r="207" spans="23:48" ht="35.1" customHeight="1">
      <c r="W207" s="21"/>
      <c r="Y207" s="21"/>
      <c r="AF207" s="21"/>
      <c r="AG207" s="21"/>
      <c r="AH207" s="21"/>
      <c r="AI207" s="21"/>
      <c r="AV207" s="24"/>
    </row>
    <row r="208" spans="23:48" ht="35.1" customHeight="1">
      <c r="W208" s="21"/>
      <c r="Y208" s="21"/>
      <c r="AF208" s="21"/>
      <c r="AG208" s="21"/>
      <c r="AH208" s="21"/>
      <c r="AI208" s="21"/>
      <c r="AV208" s="24"/>
    </row>
    <row r="209" spans="23:48" ht="35.1" customHeight="1">
      <c r="W209" s="21"/>
      <c r="Y209" s="21"/>
      <c r="AF209" s="21"/>
      <c r="AG209" s="21"/>
      <c r="AH209" s="21"/>
      <c r="AI209" s="21"/>
      <c r="AV209" s="24"/>
    </row>
    <row r="210" spans="23:48" ht="35.1" customHeight="1">
      <c r="W210" s="21"/>
      <c r="Y210" s="21"/>
      <c r="AF210" s="21"/>
      <c r="AG210" s="21"/>
      <c r="AH210" s="21"/>
      <c r="AI210" s="21"/>
      <c r="AV210" s="24"/>
    </row>
    <row r="211" spans="23:48" ht="35.1" customHeight="1">
      <c r="W211" s="21"/>
      <c r="Y211" s="21"/>
      <c r="AF211" s="21"/>
      <c r="AG211" s="21"/>
      <c r="AH211" s="21"/>
      <c r="AI211" s="21"/>
      <c r="AV211" s="24"/>
    </row>
    <row r="212" spans="23:48" ht="35.1" customHeight="1">
      <c r="W212" s="21"/>
      <c r="Y212" s="21"/>
      <c r="AF212" s="21"/>
      <c r="AG212" s="21"/>
      <c r="AH212" s="21"/>
      <c r="AI212" s="21"/>
      <c r="AV212" s="24"/>
    </row>
    <row r="213" spans="23:48" ht="35.1" customHeight="1">
      <c r="W213" s="21"/>
      <c r="Y213" s="21"/>
      <c r="AF213" s="21"/>
      <c r="AG213" s="21"/>
      <c r="AH213" s="21"/>
      <c r="AI213" s="21"/>
      <c r="AV213" s="24"/>
    </row>
    <row r="214" spans="23:48" ht="35.1" customHeight="1">
      <c r="W214" s="21"/>
      <c r="Y214" s="21"/>
      <c r="AF214" s="21"/>
      <c r="AG214" s="21"/>
      <c r="AH214" s="21"/>
      <c r="AI214" s="21"/>
      <c r="AV214" s="24"/>
    </row>
    <row r="215" spans="23:48" ht="35.1" customHeight="1">
      <c r="W215" s="21"/>
      <c r="Y215" s="21"/>
      <c r="AF215" s="21"/>
      <c r="AG215" s="21"/>
      <c r="AH215" s="21"/>
      <c r="AI215" s="21"/>
      <c r="AV215" s="24"/>
    </row>
    <row r="216" spans="23:48" ht="35.1" customHeight="1">
      <c r="W216" s="21"/>
      <c r="Y216" s="21"/>
      <c r="AF216" s="21"/>
      <c r="AG216" s="21"/>
      <c r="AH216" s="21"/>
      <c r="AI216" s="21"/>
      <c r="AV216" s="24"/>
    </row>
    <row r="217" spans="23:48" ht="35.1" customHeight="1">
      <c r="W217" s="21"/>
      <c r="Y217" s="21"/>
      <c r="AF217" s="21"/>
      <c r="AG217" s="21"/>
      <c r="AH217" s="21"/>
      <c r="AI217" s="21"/>
      <c r="AV217" s="24"/>
    </row>
    <row r="218" spans="23:48" ht="35.1" customHeight="1">
      <c r="W218" s="21"/>
      <c r="Y218" s="21"/>
      <c r="AF218" s="21"/>
      <c r="AG218" s="21"/>
      <c r="AH218" s="21"/>
      <c r="AI218" s="21"/>
      <c r="AV218" s="24"/>
    </row>
    <row r="219" spans="23:48" ht="35.1" customHeight="1">
      <c r="W219" s="21"/>
      <c r="Y219" s="21"/>
      <c r="AF219" s="21"/>
      <c r="AG219" s="21"/>
      <c r="AH219" s="21"/>
      <c r="AI219" s="21"/>
      <c r="AV219" s="24"/>
    </row>
    <row r="220" spans="23:48" ht="35.1" customHeight="1">
      <c r="W220" s="21"/>
      <c r="Y220" s="21"/>
      <c r="AF220" s="21"/>
      <c r="AG220" s="21"/>
      <c r="AH220" s="21"/>
      <c r="AI220" s="21"/>
      <c r="AV220" s="24"/>
    </row>
    <row r="221" spans="23:48" ht="35.1" customHeight="1">
      <c r="W221" s="21"/>
      <c r="Y221" s="21"/>
      <c r="AF221" s="21"/>
      <c r="AG221" s="21"/>
      <c r="AH221" s="21"/>
      <c r="AI221" s="21"/>
      <c r="AV221" s="24"/>
    </row>
    <row r="222" spans="23:48" ht="35.1" customHeight="1">
      <c r="W222" s="21"/>
      <c r="Y222" s="21"/>
      <c r="AF222" s="21"/>
      <c r="AG222" s="21"/>
      <c r="AH222" s="21"/>
      <c r="AI222" s="21"/>
      <c r="AV222" s="24"/>
    </row>
    <row r="223" spans="23:48" ht="35.1" customHeight="1">
      <c r="W223" s="21"/>
      <c r="Y223" s="21"/>
      <c r="AF223" s="21"/>
      <c r="AG223" s="21"/>
      <c r="AH223" s="21"/>
      <c r="AI223" s="21"/>
      <c r="AV223" s="24"/>
    </row>
    <row r="224" spans="23:48" ht="35.1" customHeight="1">
      <c r="W224" s="21"/>
      <c r="Y224" s="21"/>
      <c r="AF224" s="21"/>
      <c r="AG224" s="21"/>
      <c r="AH224" s="21"/>
      <c r="AI224" s="21"/>
      <c r="AV224" s="24"/>
    </row>
    <row r="225" spans="23:48" ht="35.1" customHeight="1">
      <c r="W225" s="21"/>
      <c r="Y225" s="21"/>
      <c r="AF225" s="21"/>
      <c r="AG225" s="21"/>
      <c r="AH225" s="21"/>
      <c r="AI225" s="21"/>
      <c r="AV225" s="24"/>
    </row>
    <row r="226" spans="23:48" ht="35.1" customHeight="1">
      <c r="W226" s="21"/>
      <c r="Y226" s="21"/>
      <c r="AF226" s="21"/>
      <c r="AG226" s="21"/>
      <c r="AH226" s="21"/>
      <c r="AI226" s="21"/>
      <c r="AV226" s="24"/>
    </row>
    <row r="227" spans="23:48" ht="35.1" customHeight="1">
      <c r="W227" s="21"/>
      <c r="Y227" s="21"/>
      <c r="AF227" s="21"/>
      <c r="AG227" s="21"/>
      <c r="AH227" s="21"/>
      <c r="AI227" s="21"/>
      <c r="AV227" s="24"/>
    </row>
    <row r="228" spans="23:48" ht="35.1" customHeight="1">
      <c r="W228" s="21"/>
      <c r="Y228" s="21"/>
      <c r="AF228" s="21"/>
      <c r="AG228" s="21"/>
      <c r="AH228" s="21"/>
      <c r="AI228" s="21"/>
      <c r="AV228" s="24"/>
    </row>
    <row r="229" spans="23:48" ht="35.1" customHeight="1">
      <c r="W229" s="21"/>
      <c r="Y229" s="21"/>
      <c r="AF229" s="21"/>
      <c r="AG229" s="21"/>
      <c r="AH229" s="21"/>
      <c r="AI229" s="21"/>
      <c r="AV229" s="24"/>
    </row>
    <row r="230" spans="23:48" ht="35.1" customHeight="1">
      <c r="W230" s="21"/>
      <c r="Y230" s="21"/>
      <c r="AF230" s="21"/>
      <c r="AG230" s="21"/>
      <c r="AH230" s="21"/>
      <c r="AI230" s="21"/>
      <c r="AV230" s="24"/>
    </row>
    <row r="231" spans="23:48" ht="35.1" customHeight="1">
      <c r="W231" s="21"/>
      <c r="Y231" s="21"/>
      <c r="AF231" s="21"/>
      <c r="AG231" s="21"/>
      <c r="AH231" s="21"/>
      <c r="AI231" s="21"/>
      <c r="AV231" s="24"/>
    </row>
    <row r="232" spans="23:48" ht="35.1" customHeight="1">
      <c r="W232" s="21"/>
      <c r="Y232" s="21"/>
      <c r="AF232" s="21"/>
      <c r="AG232" s="21"/>
      <c r="AH232" s="21"/>
      <c r="AI232" s="21"/>
      <c r="AV232" s="24"/>
    </row>
    <row r="233" spans="23:48" ht="35.1" customHeight="1">
      <c r="W233" s="21"/>
      <c r="Y233" s="21"/>
      <c r="AF233" s="21"/>
      <c r="AG233" s="21"/>
      <c r="AH233" s="21"/>
      <c r="AI233" s="21"/>
      <c r="AV233" s="24"/>
    </row>
    <row r="234" spans="23:48" ht="35.1" customHeight="1">
      <c r="W234" s="21"/>
      <c r="Y234" s="21"/>
      <c r="AF234" s="21"/>
      <c r="AG234" s="21"/>
      <c r="AH234" s="21"/>
      <c r="AI234" s="21"/>
      <c r="AV234" s="24"/>
    </row>
    <row r="235" spans="23:48" ht="35.1" customHeight="1">
      <c r="W235" s="21"/>
      <c r="Y235" s="21"/>
      <c r="AF235" s="21"/>
      <c r="AG235" s="21"/>
      <c r="AH235" s="21"/>
      <c r="AI235" s="21"/>
      <c r="AV235" s="24"/>
    </row>
    <row r="236" spans="23:48" ht="35.1" customHeight="1">
      <c r="W236" s="21"/>
      <c r="Y236" s="21"/>
      <c r="AF236" s="21"/>
      <c r="AG236" s="21"/>
      <c r="AH236" s="21"/>
      <c r="AI236" s="21"/>
      <c r="AV236" s="24"/>
    </row>
    <row r="237" spans="23:48" ht="35.1" customHeight="1">
      <c r="W237" s="21"/>
      <c r="Y237" s="21"/>
      <c r="AF237" s="21"/>
      <c r="AG237" s="21"/>
      <c r="AH237" s="21"/>
      <c r="AI237" s="21"/>
      <c r="AV237" s="24"/>
    </row>
    <row r="238" spans="23:48" ht="35.1" customHeight="1">
      <c r="W238" s="21"/>
      <c r="Y238" s="21"/>
      <c r="AF238" s="21"/>
      <c r="AG238" s="21"/>
      <c r="AH238" s="21"/>
      <c r="AI238" s="21"/>
      <c r="AV238" s="24"/>
    </row>
    <row r="239" spans="23:48" ht="35.1" customHeight="1">
      <c r="W239" s="21"/>
      <c r="Y239" s="21"/>
      <c r="AF239" s="21"/>
      <c r="AG239" s="21"/>
      <c r="AH239" s="21"/>
      <c r="AI239" s="21"/>
      <c r="AV239" s="24"/>
    </row>
    <row r="240" spans="23:48" ht="35.1" customHeight="1">
      <c r="W240" s="21"/>
      <c r="Y240" s="21"/>
      <c r="AF240" s="21"/>
      <c r="AG240" s="21"/>
      <c r="AH240" s="21"/>
      <c r="AI240" s="21"/>
      <c r="AV240" s="24"/>
    </row>
    <row r="241" spans="23:48" ht="35.1" customHeight="1">
      <c r="W241" s="21"/>
      <c r="Y241" s="21"/>
      <c r="AF241" s="21"/>
      <c r="AG241" s="21"/>
      <c r="AH241" s="21"/>
      <c r="AI241" s="21"/>
      <c r="AV241" s="24"/>
    </row>
    <row r="242" spans="23:48" ht="35.1" customHeight="1">
      <c r="W242" s="21"/>
      <c r="Y242" s="21"/>
      <c r="AF242" s="21"/>
      <c r="AG242" s="21"/>
      <c r="AH242" s="21"/>
      <c r="AI242" s="21"/>
      <c r="AV242" s="24"/>
    </row>
    <row r="243" spans="23:48" ht="35.1" customHeight="1">
      <c r="W243" s="21"/>
      <c r="Y243" s="21"/>
      <c r="AF243" s="21"/>
      <c r="AG243" s="21"/>
      <c r="AH243" s="21"/>
      <c r="AI243" s="21"/>
      <c r="AV243" s="24"/>
    </row>
    <row r="244" spans="23:48" ht="35.1" customHeight="1">
      <c r="W244" s="21"/>
      <c r="Y244" s="21"/>
      <c r="AF244" s="21"/>
      <c r="AG244" s="21"/>
      <c r="AH244" s="21"/>
      <c r="AI244" s="21"/>
      <c r="AV244" s="24"/>
    </row>
    <row r="245" spans="23:48" ht="35.1" customHeight="1">
      <c r="W245" s="21"/>
      <c r="Y245" s="21"/>
      <c r="AF245" s="21"/>
      <c r="AG245" s="21"/>
      <c r="AH245" s="21"/>
      <c r="AI245" s="21"/>
      <c r="AV245" s="24"/>
    </row>
    <row r="246" spans="23:48" ht="35.1" customHeight="1">
      <c r="W246" s="21"/>
      <c r="Y246" s="21"/>
      <c r="AF246" s="21"/>
      <c r="AG246" s="21"/>
      <c r="AH246" s="21"/>
      <c r="AI246" s="21"/>
      <c r="AV246" s="24"/>
    </row>
    <row r="247" spans="23:48" ht="35.1" customHeight="1">
      <c r="W247" s="21"/>
      <c r="Y247" s="21"/>
      <c r="AF247" s="21"/>
      <c r="AG247" s="21"/>
      <c r="AH247" s="21"/>
      <c r="AI247" s="21"/>
      <c r="AV247" s="24"/>
    </row>
    <row r="248" spans="23:48" ht="35.1" customHeight="1">
      <c r="W248" s="21"/>
      <c r="Y248" s="21"/>
      <c r="AF248" s="21"/>
      <c r="AG248" s="21"/>
      <c r="AH248" s="21"/>
      <c r="AI248" s="21"/>
      <c r="AV248" s="24"/>
    </row>
    <row r="249" spans="23:48" ht="35.1" customHeight="1">
      <c r="W249" s="21"/>
      <c r="Y249" s="21"/>
      <c r="AF249" s="21"/>
      <c r="AG249" s="21"/>
      <c r="AH249" s="21"/>
      <c r="AI249" s="21"/>
      <c r="AV249" s="24"/>
    </row>
    <row r="250" spans="23:48" ht="35.1" customHeight="1">
      <c r="W250" s="21"/>
      <c r="Y250" s="21"/>
      <c r="AF250" s="21"/>
      <c r="AG250" s="21"/>
      <c r="AH250" s="21"/>
      <c r="AI250" s="21"/>
      <c r="AV250" s="24"/>
    </row>
    <row r="251" spans="23:48" ht="35.1" customHeight="1">
      <c r="W251" s="21"/>
      <c r="Y251" s="21"/>
      <c r="AF251" s="21"/>
      <c r="AG251" s="21"/>
      <c r="AH251" s="21"/>
      <c r="AI251" s="21"/>
      <c r="AV251" s="24"/>
    </row>
    <row r="252" spans="23:48" ht="35.1" customHeight="1">
      <c r="W252" s="21"/>
      <c r="Y252" s="21"/>
      <c r="AF252" s="21"/>
      <c r="AG252" s="21"/>
      <c r="AH252" s="21"/>
      <c r="AI252" s="21"/>
      <c r="AV252" s="24"/>
    </row>
    <row r="253" spans="23:48" ht="35.1" customHeight="1">
      <c r="W253" s="21"/>
      <c r="Y253" s="21"/>
      <c r="AF253" s="21"/>
      <c r="AG253" s="21"/>
      <c r="AH253" s="21"/>
      <c r="AI253" s="21"/>
      <c r="AV253" s="24"/>
    </row>
    <row r="254" spans="23:48" ht="35.1" customHeight="1">
      <c r="W254" s="21"/>
      <c r="Y254" s="21"/>
      <c r="AF254" s="21"/>
      <c r="AG254" s="21"/>
      <c r="AH254" s="21"/>
      <c r="AI254" s="21"/>
      <c r="AV254" s="24"/>
    </row>
    <row r="255" spans="23:48" ht="35.1" customHeight="1">
      <c r="W255" s="21"/>
      <c r="Y255" s="21"/>
      <c r="AF255" s="21"/>
      <c r="AG255" s="21"/>
      <c r="AH255" s="21"/>
      <c r="AI255" s="21"/>
      <c r="AV255" s="24"/>
    </row>
    <row r="256" spans="23:48" ht="35.1" customHeight="1">
      <c r="W256" s="21"/>
      <c r="Y256" s="21"/>
      <c r="AF256" s="21"/>
      <c r="AG256" s="21"/>
      <c r="AH256" s="21"/>
      <c r="AI256" s="21"/>
      <c r="AV256" s="24"/>
    </row>
    <row r="257" spans="23:48" ht="35.1" customHeight="1">
      <c r="W257" s="21"/>
      <c r="Y257" s="21"/>
      <c r="AF257" s="21"/>
      <c r="AG257" s="21"/>
      <c r="AH257" s="21"/>
      <c r="AI257" s="21"/>
      <c r="AV257" s="24"/>
    </row>
    <row r="258" spans="23:48" ht="35.1" customHeight="1">
      <c r="W258" s="21"/>
      <c r="Y258" s="21"/>
      <c r="AF258" s="21"/>
      <c r="AG258" s="21"/>
      <c r="AH258" s="21"/>
      <c r="AI258" s="21"/>
      <c r="AV258" s="24"/>
    </row>
    <row r="259" spans="23:48" ht="35.1" customHeight="1">
      <c r="W259" s="21"/>
      <c r="Y259" s="21"/>
      <c r="AF259" s="21"/>
      <c r="AG259" s="21"/>
      <c r="AH259" s="21"/>
      <c r="AI259" s="21"/>
      <c r="AV259" s="24"/>
    </row>
    <row r="260" spans="23:48" ht="35.1" customHeight="1">
      <c r="W260" s="21"/>
      <c r="Y260" s="21"/>
      <c r="AF260" s="21"/>
      <c r="AG260" s="21"/>
      <c r="AH260" s="21"/>
      <c r="AI260" s="21"/>
      <c r="AV260" s="24"/>
    </row>
    <row r="261" spans="23:48" ht="35.1" customHeight="1">
      <c r="W261" s="21"/>
      <c r="Y261" s="21"/>
      <c r="AF261" s="21"/>
      <c r="AG261" s="21"/>
      <c r="AH261" s="21"/>
      <c r="AI261" s="21"/>
      <c r="AV261" s="24"/>
    </row>
    <row r="262" spans="23:48" ht="35.1" customHeight="1">
      <c r="W262" s="21"/>
      <c r="Y262" s="21"/>
      <c r="AF262" s="21"/>
      <c r="AG262" s="21"/>
      <c r="AH262" s="21"/>
      <c r="AI262" s="21"/>
      <c r="AV262" s="24"/>
    </row>
    <row r="263" spans="23:48" ht="35.1" customHeight="1">
      <c r="W263" s="21"/>
      <c r="Y263" s="21"/>
      <c r="AF263" s="21"/>
      <c r="AG263" s="21"/>
      <c r="AH263" s="21"/>
      <c r="AI263" s="21"/>
      <c r="AV263" s="24"/>
    </row>
    <row r="264" spans="23:48" ht="35.1" customHeight="1">
      <c r="W264" s="21"/>
      <c r="Y264" s="21"/>
      <c r="AF264" s="21"/>
      <c r="AG264" s="21"/>
      <c r="AH264" s="21"/>
      <c r="AI264" s="21"/>
      <c r="AV264" s="24"/>
    </row>
    <row r="265" spans="23:48" ht="35.1" customHeight="1">
      <c r="W265" s="21"/>
      <c r="Y265" s="21"/>
      <c r="AF265" s="21"/>
      <c r="AG265" s="21"/>
      <c r="AH265" s="21"/>
      <c r="AI265" s="21"/>
      <c r="AV265" s="24"/>
    </row>
    <row r="266" spans="23:48" ht="35.1" customHeight="1">
      <c r="W266" s="21"/>
      <c r="Y266" s="21"/>
      <c r="AF266" s="21"/>
      <c r="AG266" s="21"/>
      <c r="AH266" s="21"/>
      <c r="AI266" s="21"/>
      <c r="AV266" s="24"/>
    </row>
    <row r="267" spans="23:48" ht="35.1" customHeight="1">
      <c r="W267" s="21"/>
      <c r="Y267" s="21"/>
      <c r="AF267" s="21"/>
      <c r="AG267" s="21"/>
      <c r="AH267" s="21"/>
      <c r="AI267" s="21"/>
      <c r="AV267" s="24"/>
    </row>
    <row r="268" spans="23:48" ht="35.1" customHeight="1">
      <c r="W268" s="21"/>
      <c r="Y268" s="21"/>
      <c r="AF268" s="21"/>
      <c r="AG268" s="21"/>
      <c r="AH268" s="21"/>
      <c r="AI268" s="21"/>
      <c r="AV268" s="24"/>
    </row>
    <row r="269" spans="23:48" ht="35.1" customHeight="1">
      <c r="W269" s="21"/>
      <c r="Y269" s="21"/>
      <c r="AF269" s="21"/>
      <c r="AG269" s="21"/>
      <c r="AH269" s="21"/>
      <c r="AI269" s="21"/>
      <c r="AV269" s="24"/>
    </row>
    <row r="270" spans="23:48" ht="35.1" customHeight="1">
      <c r="W270" s="21"/>
      <c r="Y270" s="21"/>
      <c r="AF270" s="21"/>
      <c r="AG270" s="21"/>
      <c r="AH270" s="21"/>
      <c r="AI270" s="21"/>
      <c r="AV270" s="24"/>
    </row>
    <row r="271" spans="23:48" ht="35.1" customHeight="1">
      <c r="W271" s="21"/>
      <c r="Y271" s="21"/>
      <c r="AF271" s="21"/>
      <c r="AG271" s="21"/>
      <c r="AH271" s="21"/>
      <c r="AI271" s="21"/>
      <c r="AV271" s="24"/>
    </row>
    <row r="272" spans="23:48" ht="35.1" customHeight="1">
      <c r="W272" s="21"/>
      <c r="Y272" s="21"/>
      <c r="AF272" s="21"/>
      <c r="AG272" s="21"/>
      <c r="AH272" s="21"/>
      <c r="AI272" s="21"/>
      <c r="AV272" s="24"/>
    </row>
    <row r="273" spans="23:48" ht="35.1" customHeight="1">
      <c r="W273" s="21"/>
      <c r="Y273" s="21"/>
      <c r="AF273" s="21"/>
      <c r="AG273" s="21"/>
      <c r="AH273" s="21"/>
      <c r="AI273" s="21"/>
      <c r="AV273" s="24"/>
    </row>
    <row r="274" spans="23:48" ht="35.1" customHeight="1">
      <c r="W274" s="21"/>
      <c r="Y274" s="21"/>
      <c r="AF274" s="21"/>
      <c r="AG274" s="21"/>
      <c r="AH274" s="21"/>
      <c r="AI274" s="21"/>
      <c r="AV274" s="24"/>
    </row>
    <row r="275" spans="23:48" ht="35.1" customHeight="1">
      <c r="W275" s="21"/>
      <c r="Y275" s="21"/>
      <c r="AF275" s="21"/>
      <c r="AG275" s="21"/>
      <c r="AH275" s="21"/>
      <c r="AI275" s="21"/>
      <c r="AV275" s="24"/>
    </row>
    <row r="276" spans="23:48" ht="35.1" customHeight="1">
      <c r="W276" s="21"/>
      <c r="Y276" s="21"/>
      <c r="AF276" s="21"/>
      <c r="AG276" s="21"/>
      <c r="AH276" s="21"/>
      <c r="AI276" s="21"/>
      <c r="AV276" s="24"/>
    </row>
    <row r="277" spans="23:48" ht="35.1" customHeight="1">
      <c r="W277" s="21"/>
      <c r="Y277" s="21"/>
      <c r="AF277" s="21"/>
      <c r="AG277" s="21"/>
      <c r="AH277" s="21"/>
      <c r="AI277" s="21"/>
      <c r="AV277" s="24"/>
    </row>
  </sheetData>
  <sheetProtection formatCells="0" formatColumns="0" formatRows="0"/>
  <mergeCells count="113">
    <mergeCell ref="D4:D6"/>
    <mergeCell ref="E4:E6"/>
    <mergeCell ref="F4:F6"/>
    <mergeCell ref="G4:G6"/>
    <mergeCell ref="G3:H3"/>
    <mergeCell ref="AK3:AL3"/>
    <mergeCell ref="AM3:AN3"/>
    <mergeCell ref="V7:V8"/>
    <mergeCell ref="S4:S6"/>
    <mergeCell ref="T4:T6"/>
    <mergeCell ref="P4:P6"/>
    <mergeCell ref="Q4:Q6"/>
    <mergeCell ref="R4:R6"/>
    <mergeCell ref="O4:O6"/>
    <mergeCell ref="N7:N8"/>
    <mergeCell ref="O7:O8"/>
    <mergeCell ref="P7:P8"/>
    <mergeCell ref="Q7:Q8"/>
    <mergeCell ref="R7:R8"/>
    <mergeCell ref="U7:U8"/>
    <mergeCell ref="H4:H6"/>
    <mergeCell ref="I4:I6"/>
    <mergeCell ref="M4:M6"/>
    <mergeCell ref="V4:V6"/>
    <mergeCell ref="AC2:AC3"/>
    <mergeCell ref="AD2:AD3"/>
    <mergeCell ref="AE2:AH2"/>
    <mergeCell ref="AI2:AI3"/>
    <mergeCell ref="K4:K6"/>
    <mergeCell ref="L4:L6"/>
    <mergeCell ref="J4:J6"/>
    <mergeCell ref="AY1:BQ1"/>
    <mergeCell ref="BE2:BQ2"/>
    <mergeCell ref="Y4:Y6"/>
    <mergeCell ref="Z4:Z6"/>
    <mergeCell ref="AA4:AA6"/>
    <mergeCell ref="AB4:AB6"/>
    <mergeCell ref="U4:U6"/>
    <mergeCell ref="W4:W6"/>
    <mergeCell ref="N4:N6"/>
    <mergeCell ref="BA2:BA3"/>
    <mergeCell ref="BD2:BD3"/>
    <mergeCell ref="BB2:BB3"/>
    <mergeCell ref="BC2:BC3"/>
    <mergeCell ref="A1:T2"/>
    <mergeCell ref="AC1:AT1"/>
    <mergeCell ref="AV1:AX1"/>
    <mergeCell ref="AJ2:AT2"/>
    <mergeCell ref="U1:AB2"/>
    <mergeCell ref="A4:A6"/>
    <mergeCell ref="B4:B6"/>
    <mergeCell ref="C4:C6"/>
    <mergeCell ref="J7:J8"/>
    <mergeCell ref="K7:K8"/>
    <mergeCell ref="L7:L8"/>
    <mergeCell ref="J9:J10"/>
    <mergeCell ref="K9:K10"/>
    <mergeCell ref="L9:L10"/>
    <mergeCell ref="M9:M10"/>
    <mergeCell ref="N9:N10"/>
    <mergeCell ref="A7:A8"/>
    <mergeCell ref="B7:B8"/>
    <mergeCell ref="C7:C8"/>
    <mergeCell ref="D7:D8"/>
    <mergeCell ref="E7:E8"/>
    <mergeCell ref="F7:F8"/>
    <mergeCell ref="G7:G8"/>
    <mergeCell ref="H7:H8"/>
    <mergeCell ref="A9:A10"/>
    <mergeCell ref="B9:B10"/>
    <mergeCell ref="C9:C10"/>
    <mergeCell ref="D9:D10"/>
    <mergeCell ref="AU2:AW3"/>
    <mergeCell ref="AX2:AX3"/>
    <mergeCell ref="AY2:AZ3"/>
    <mergeCell ref="W9:W10"/>
    <mergeCell ref="X9:X10"/>
    <mergeCell ref="Y9:Y10"/>
    <mergeCell ref="Z9:Z10"/>
    <mergeCell ref="X4:X6"/>
    <mergeCell ref="AW4:AW6"/>
    <mergeCell ref="AX4:AX6"/>
    <mergeCell ref="AB9:AB10"/>
    <mergeCell ref="AW9:AW10"/>
    <mergeCell ref="AX9:AX10"/>
    <mergeCell ref="AO3:AP3"/>
    <mergeCell ref="AR3:AS3"/>
    <mergeCell ref="AX7:AX8"/>
    <mergeCell ref="Z7:Z8"/>
    <mergeCell ref="AA7:AA8"/>
    <mergeCell ref="W7:W8"/>
    <mergeCell ref="X7:X8"/>
    <mergeCell ref="Y7:Y8"/>
    <mergeCell ref="AB7:AB8"/>
    <mergeCell ref="AW7:AW8"/>
    <mergeCell ref="AA9:AA10"/>
    <mergeCell ref="V9:V10"/>
    <mergeCell ref="I9:I10"/>
    <mergeCell ref="U9:U10"/>
    <mergeCell ref="E9:E10"/>
    <mergeCell ref="F9:F10"/>
    <mergeCell ref="G9:G10"/>
    <mergeCell ref="H9:H10"/>
    <mergeCell ref="I7:I8"/>
    <mergeCell ref="M7:M8"/>
    <mergeCell ref="S7:S8"/>
    <mergeCell ref="T7:T8"/>
    <mergeCell ref="S9:S10"/>
    <mergeCell ref="O9:O10"/>
    <mergeCell ref="P9:P10"/>
    <mergeCell ref="Q9:Q10"/>
    <mergeCell ref="R9:R10"/>
    <mergeCell ref="T9:T10"/>
  </mergeCells>
  <conditionalFormatting sqref="AJ4:AK6 AJ9:AK10">
    <cfRule type="containsText" dxfId="601" priority="571" operator="containsText" text="BAJA">
      <formula>NOT(ISERROR(SEARCH("BAJA",AJ4)))</formula>
    </cfRule>
    <cfRule type="containsText" dxfId="600" priority="572" operator="containsText" text="MEDIA">
      <formula>NOT(ISERROR(SEARCH("MEDIA",AJ4)))</formula>
    </cfRule>
    <cfRule type="containsText" dxfId="599" priority="573" operator="containsText" text="ALTA">
      <formula>NOT(ISERROR(SEARCH("ALTA",AJ4)))</formula>
    </cfRule>
  </conditionalFormatting>
  <conditionalFormatting sqref="AR4">
    <cfRule type="containsText" dxfId="598" priority="574" operator="containsText" text="BAJA">
      <formula>NOT(ISERROR(SEARCH("BAJA",AR4)))</formula>
    </cfRule>
    <cfRule type="containsText" dxfId="597" priority="575" operator="containsText" text="MEDIA">
      <formula>NOT(ISERROR(SEARCH("MEDIA",AR4)))</formula>
    </cfRule>
    <cfRule type="containsText" dxfId="596" priority="576" operator="containsText" text="ALTA">
      <formula>NOT(ISERROR(SEARCH("ALTA",AR4)))</formula>
    </cfRule>
  </conditionalFormatting>
  <conditionalFormatting sqref="AX4 Y4">
    <cfRule type="cellIs" dxfId="595" priority="525" operator="equal">
      <formula>100%</formula>
    </cfRule>
    <cfRule type="cellIs" dxfId="594" priority="526" operator="equal">
      <formula>80%</formula>
    </cfRule>
    <cfRule type="cellIs" dxfId="593" priority="527" operator="equal">
      <formula>60%</formula>
    </cfRule>
    <cfRule type="cellIs" dxfId="592" priority="528" operator="equal">
      <formula>40%</formula>
    </cfRule>
    <cfRule type="cellIs" dxfId="591" priority="529" operator="equal">
      <formula>0.2</formula>
    </cfRule>
    <cfRule type="containsText" dxfId="590" priority="543" operator="containsText" text="Extremo">
      <formula>NOT(ISERROR(SEARCH("Extremo",Y4)))</formula>
    </cfRule>
    <cfRule type="containsText" dxfId="589" priority="544" operator="containsText" text="Alto">
      <formula>NOT(ISERROR(SEARCH("Alto",Y4)))</formula>
    </cfRule>
    <cfRule type="containsText" dxfId="588" priority="545" operator="containsText" text="Bajo">
      <formula>NOT(ISERROR(SEARCH("Bajo",Y4)))</formula>
    </cfRule>
    <cfRule type="containsText" dxfId="587" priority="556" operator="containsText" text="Catastrófico">
      <formula>NOT(ISERROR(SEARCH("Catastrófico",Y4)))</formula>
    </cfRule>
    <cfRule type="containsText" dxfId="586" priority="557" operator="containsText" text="Mayor">
      <formula>NOT(ISERROR(SEARCH("Mayor",Y4)))</formula>
    </cfRule>
    <cfRule type="containsText" dxfId="585" priority="558" operator="containsText" text="Moderado">
      <formula>NOT(ISERROR(SEARCH("Moderado",Y4)))</formula>
    </cfRule>
    <cfRule type="containsText" dxfId="584" priority="559" operator="containsText" text="Menor">
      <formula>NOT(ISERROR(SEARCH("Menor",Y4)))</formula>
    </cfRule>
    <cfRule type="containsText" dxfId="583" priority="560" operator="containsText" text="Leve">
      <formula>NOT(ISERROR(SEARCH("Leve",Y4)))</formula>
    </cfRule>
    <cfRule type="containsText" dxfId="582" priority="566" operator="containsText" text="Muy a">
      <formula>NOT(ISERROR(SEARCH("Muy a",Y4)))</formula>
    </cfRule>
    <cfRule type="containsText" dxfId="581" priority="567" operator="containsText" text="Muy b">
      <formula>NOT(ISERROR(SEARCH("Muy b",Y4)))</formula>
    </cfRule>
    <cfRule type="containsText" dxfId="580" priority="568" operator="containsText" text="Baja">
      <formula>NOT(ISERROR(SEARCH("Baja",Y4)))</formula>
    </cfRule>
    <cfRule type="containsText" dxfId="579" priority="569" operator="containsText" text="Media">
      <formula>NOT(ISERROR(SEARCH("Media",Y4)))</formula>
    </cfRule>
    <cfRule type="containsText" dxfId="578" priority="570" operator="containsText" text="Alta">
      <formula>NOT(ISERROR(SEARCH("Alta",Y4)))</formula>
    </cfRule>
  </conditionalFormatting>
  <conditionalFormatting sqref="V4">
    <cfRule type="containsText" dxfId="577" priority="561" operator="containsText" text="Muy a">
      <formula>NOT(ISERROR(SEARCH("Muy a",V4)))</formula>
    </cfRule>
    <cfRule type="containsText" dxfId="576" priority="562" operator="containsText" text="Muy b">
      <formula>NOT(ISERROR(SEARCH("Muy b",V4)))</formula>
    </cfRule>
    <cfRule type="containsText" dxfId="575" priority="563" operator="containsText" text="Baja">
      <formula>NOT(ISERROR(SEARCH("Baja",V4)))</formula>
    </cfRule>
    <cfRule type="containsText" dxfId="574" priority="564" operator="containsText" text="Media">
      <formula>NOT(ISERROR(SEARCH("Media",V4)))</formula>
    </cfRule>
    <cfRule type="containsText" dxfId="573" priority="565" operator="containsText" text="Alta">
      <formula>NOT(ISERROR(SEARCH("Alta",V4)))</formula>
    </cfRule>
  </conditionalFormatting>
  <conditionalFormatting sqref="X4">
    <cfRule type="containsText" dxfId="572" priority="546" operator="containsText" text="Catastrófico">
      <formula>NOT(ISERROR(SEARCH("Catastrófico",X4)))</formula>
    </cfRule>
    <cfRule type="containsText" dxfId="571" priority="547" operator="containsText" text="Mayor">
      <formula>NOT(ISERROR(SEARCH("Mayor",X4)))</formula>
    </cfRule>
    <cfRule type="containsText" dxfId="570" priority="548" operator="containsText" text="Moderado">
      <formula>NOT(ISERROR(SEARCH("Moderado",X4)))</formula>
    </cfRule>
    <cfRule type="containsText" dxfId="569" priority="549" operator="containsText" text="Menor">
      <formula>NOT(ISERROR(SEARCH("Menor",X4)))</formula>
    </cfRule>
    <cfRule type="containsText" dxfId="568" priority="550" operator="containsText" text="Leve">
      <formula>NOT(ISERROR(SEARCH("Leve",X4)))</formula>
    </cfRule>
    <cfRule type="containsText" dxfId="567" priority="551" operator="containsText" text="Muy a">
      <formula>NOT(ISERROR(SEARCH("Muy a",X4)))</formula>
    </cfRule>
    <cfRule type="containsText" dxfId="566" priority="552" operator="containsText" text="Muy b">
      <formula>NOT(ISERROR(SEARCH("Muy b",X4)))</formula>
    </cfRule>
    <cfRule type="containsText" dxfId="565" priority="553" operator="containsText" text="Baja">
      <formula>NOT(ISERROR(SEARCH("Baja",X4)))</formula>
    </cfRule>
    <cfRule type="containsText" dxfId="564" priority="554" operator="containsText" text="Media">
      <formula>NOT(ISERROR(SEARCH("Media",X4)))</formula>
    </cfRule>
    <cfRule type="containsText" dxfId="563" priority="555" operator="containsText" text="Alta">
      <formula>NOT(ISERROR(SEARCH("Alta",X4)))</formula>
    </cfRule>
  </conditionalFormatting>
  <conditionalFormatting sqref="Z4">
    <cfRule type="containsText" dxfId="562" priority="530" operator="containsText" text="Extremo">
      <formula>NOT(ISERROR(SEARCH("Extremo",Z4)))</formula>
    </cfRule>
    <cfRule type="containsText" dxfId="561" priority="531" operator="containsText" text="Alto">
      <formula>NOT(ISERROR(SEARCH("Alto",Z4)))</formula>
    </cfRule>
    <cfRule type="containsText" dxfId="560" priority="532" operator="containsText" text="Bajo">
      <formula>NOT(ISERROR(SEARCH("Bajo",Z4)))</formula>
    </cfRule>
    <cfRule type="containsText" dxfId="559" priority="533" operator="containsText" text="Catastrófico">
      <formula>NOT(ISERROR(SEARCH("Catastrófico",Z4)))</formula>
    </cfRule>
    <cfRule type="containsText" dxfId="558" priority="534" operator="containsText" text="Mayor">
      <formula>NOT(ISERROR(SEARCH("Mayor",Z4)))</formula>
    </cfRule>
    <cfRule type="containsText" dxfId="557" priority="535" operator="containsText" text="Moderado">
      <formula>NOT(ISERROR(SEARCH("Moderado",Z4)))</formula>
    </cfRule>
    <cfRule type="containsText" dxfId="556" priority="536" operator="containsText" text="Menor">
      <formula>NOT(ISERROR(SEARCH("Menor",Z4)))</formula>
    </cfRule>
    <cfRule type="containsText" dxfId="555" priority="537" operator="containsText" text="Leve">
      <formula>NOT(ISERROR(SEARCH("Leve",Z4)))</formula>
    </cfRule>
    <cfRule type="containsText" dxfId="554" priority="538" operator="containsText" text="Muy a">
      <formula>NOT(ISERROR(SEARCH("Muy a",Z4)))</formula>
    </cfRule>
    <cfRule type="containsText" dxfId="553" priority="539" operator="containsText" text="Muy b">
      <formula>NOT(ISERROR(SEARCH("Muy b",Z4)))</formula>
    </cfRule>
    <cfRule type="containsText" dxfId="552" priority="540" operator="containsText" text="Baja">
      <formula>NOT(ISERROR(SEARCH("Baja",Z4)))</formula>
    </cfRule>
    <cfRule type="containsText" dxfId="551" priority="541" operator="containsText" text="Media">
      <formula>NOT(ISERROR(SEARCH("Media",Z4)))</formula>
    </cfRule>
    <cfRule type="containsText" dxfId="550" priority="542" operator="containsText" text="Alta">
      <formula>NOT(ISERROR(SEARCH("Alta",Z4)))</formula>
    </cfRule>
  </conditionalFormatting>
  <conditionalFormatting sqref="W4">
    <cfRule type="cellIs" dxfId="549" priority="507" operator="equal">
      <formula>100%</formula>
    </cfRule>
    <cfRule type="cellIs" dxfId="548" priority="508" operator="equal">
      <formula>80%</formula>
    </cfRule>
    <cfRule type="cellIs" dxfId="547" priority="509" operator="equal">
      <formula>60%</formula>
    </cfRule>
    <cfRule type="cellIs" dxfId="546" priority="510" operator="equal">
      <formula>40%</formula>
    </cfRule>
    <cfRule type="cellIs" dxfId="545" priority="511" operator="equal">
      <formula>0.2</formula>
    </cfRule>
    <cfRule type="containsText" dxfId="544" priority="512" operator="containsText" text="Extremo">
      <formula>NOT(ISERROR(SEARCH("Extremo",W4)))</formula>
    </cfRule>
    <cfRule type="containsText" dxfId="543" priority="513" operator="containsText" text="Alto">
      <formula>NOT(ISERROR(SEARCH("Alto",W4)))</formula>
    </cfRule>
    <cfRule type="containsText" dxfId="542" priority="514" operator="containsText" text="Bajo">
      <formula>NOT(ISERROR(SEARCH("Bajo",W4)))</formula>
    </cfRule>
    <cfRule type="containsText" dxfId="541" priority="515" operator="containsText" text="Catastrófico">
      <formula>NOT(ISERROR(SEARCH("Catastrófico",W4)))</formula>
    </cfRule>
    <cfRule type="containsText" dxfId="540" priority="516" operator="containsText" text="Mayor">
      <formula>NOT(ISERROR(SEARCH("Mayor",W4)))</formula>
    </cfRule>
    <cfRule type="containsText" dxfId="539" priority="517" operator="containsText" text="Moderado">
      <formula>NOT(ISERROR(SEARCH("Moderado",W4)))</formula>
    </cfRule>
    <cfRule type="containsText" dxfId="538" priority="518" operator="containsText" text="Menor">
      <formula>NOT(ISERROR(SEARCH("Menor",W4)))</formula>
    </cfRule>
    <cfRule type="containsText" dxfId="537" priority="519" operator="containsText" text="Leve">
      <formula>NOT(ISERROR(SEARCH("Leve",W4)))</formula>
    </cfRule>
    <cfRule type="containsText" dxfId="536" priority="520" operator="containsText" text="Muy a">
      <formula>NOT(ISERROR(SEARCH("Muy a",W4)))</formula>
    </cfRule>
    <cfRule type="containsText" dxfId="535" priority="521" operator="containsText" text="Muy b">
      <formula>NOT(ISERROR(SEARCH("Muy b",W4)))</formula>
    </cfRule>
    <cfRule type="containsText" dxfId="534" priority="522" operator="containsText" text="Baja">
      <formula>NOT(ISERROR(SEARCH("Baja",W4)))</formula>
    </cfRule>
    <cfRule type="containsText" dxfId="533" priority="523" operator="containsText" text="Media">
      <formula>NOT(ISERROR(SEARCH("Media",W4)))</formula>
    </cfRule>
    <cfRule type="containsText" dxfId="532" priority="524" operator="containsText" text="Alta">
      <formula>NOT(ISERROR(SEARCH("Alta",W4)))</formula>
    </cfRule>
  </conditionalFormatting>
  <conditionalFormatting sqref="AA4">
    <cfRule type="cellIs" dxfId="531" priority="490" operator="equal">
      <formula>100%</formula>
    </cfRule>
    <cfRule type="cellIs" dxfId="530" priority="491" operator="equal">
      <formula>75%</formula>
    </cfRule>
    <cfRule type="cellIs" dxfId="529" priority="492" operator="equal">
      <formula>50%</formula>
    </cfRule>
    <cfRule type="cellIs" dxfId="528" priority="493" operator="equal">
      <formula>25%</formula>
    </cfRule>
    <cfRule type="containsText" dxfId="527" priority="494" operator="containsText" text="Extremo">
      <formula>NOT(ISERROR(SEARCH("Extremo",AA4)))</formula>
    </cfRule>
    <cfRule type="containsText" dxfId="526" priority="495" operator="containsText" text="Alto">
      <formula>NOT(ISERROR(SEARCH("Alto",AA4)))</formula>
    </cfRule>
    <cfRule type="containsText" dxfId="525" priority="496" operator="containsText" text="Bajo">
      <formula>NOT(ISERROR(SEARCH("Bajo",AA4)))</formula>
    </cfRule>
    <cfRule type="containsText" dxfId="524" priority="497" operator="containsText" text="Catastrófico">
      <formula>NOT(ISERROR(SEARCH("Catastrófico",AA4)))</formula>
    </cfRule>
    <cfRule type="containsText" dxfId="523" priority="498" operator="containsText" text="Mayor">
      <formula>NOT(ISERROR(SEARCH("Mayor",AA4)))</formula>
    </cfRule>
    <cfRule type="containsText" dxfId="522" priority="499" operator="containsText" text="Moderado">
      <formula>NOT(ISERROR(SEARCH("Moderado",AA4)))</formula>
    </cfRule>
    <cfRule type="containsText" dxfId="521" priority="500" operator="containsText" text="Menor">
      <formula>NOT(ISERROR(SEARCH("Menor",AA4)))</formula>
    </cfRule>
    <cfRule type="containsText" dxfId="520" priority="501" operator="containsText" text="Leve">
      <formula>NOT(ISERROR(SEARCH("Leve",AA4)))</formula>
    </cfRule>
    <cfRule type="containsText" dxfId="519" priority="502" operator="containsText" text="Muy a">
      <formula>NOT(ISERROR(SEARCH("Muy a",AA4)))</formula>
    </cfRule>
    <cfRule type="containsText" dxfId="518" priority="503" operator="containsText" text="Muy b">
      <formula>NOT(ISERROR(SEARCH("Muy b",AA4)))</formula>
    </cfRule>
    <cfRule type="containsText" dxfId="517" priority="504" operator="containsText" text="Baja">
      <formula>NOT(ISERROR(SEARCH("Baja",AA4)))</formula>
    </cfRule>
    <cfRule type="containsText" dxfId="516" priority="505" operator="containsText" text="Media">
      <formula>NOT(ISERROR(SEARCH("Media",AA4)))</formula>
    </cfRule>
    <cfRule type="containsText" dxfId="515" priority="506" operator="containsText" text="Alta">
      <formula>NOT(ISERROR(SEARCH("Alta",AA4)))</formula>
    </cfRule>
  </conditionalFormatting>
  <conditionalFormatting sqref="AU4">
    <cfRule type="containsText" dxfId="514" priority="487" operator="containsText" text="BAJA">
      <formula>NOT(ISERROR(SEARCH("BAJA",AU4)))</formula>
    </cfRule>
    <cfRule type="containsText" dxfId="513" priority="488" operator="containsText" text="MEDIA">
      <formula>NOT(ISERROR(SEARCH("MEDIA",AU4)))</formula>
    </cfRule>
    <cfRule type="containsText" dxfId="512" priority="489" operator="containsText" text="ALTA">
      <formula>NOT(ISERROR(SEARCH("ALTA",AU4)))</formula>
    </cfRule>
  </conditionalFormatting>
  <conditionalFormatting sqref="AU5:AU6">
    <cfRule type="containsText" dxfId="511" priority="484" operator="containsText" text="BAJA">
      <formula>NOT(ISERROR(SEARCH("BAJA",AU5)))</formula>
    </cfRule>
    <cfRule type="containsText" dxfId="510" priority="485" operator="containsText" text="MEDIA">
      <formula>NOT(ISERROR(SEARCH("MEDIA",AU5)))</formula>
    </cfRule>
    <cfRule type="containsText" dxfId="509" priority="486" operator="containsText" text="ALTA">
      <formula>NOT(ISERROR(SEARCH("ALTA",AU5)))</formula>
    </cfRule>
  </conditionalFormatting>
  <conditionalFormatting sqref="AW4">
    <cfRule type="cellIs" dxfId="508" priority="466" operator="equal">
      <formula>100%</formula>
    </cfRule>
    <cfRule type="cellIs" dxfId="507" priority="467" operator="equal">
      <formula>80%</formula>
    </cfRule>
    <cfRule type="cellIs" dxfId="506" priority="468" operator="equal">
      <formula>60%</formula>
    </cfRule>
    <cfRule type="cellIs" dxfId="505" priority="469" operator="equal">
      <formula>40%</formula>
    </cfRule>
    <cfRule type="cellIs" dxfId="504" priority="470" operator="equal">
      <formula>0.2</formula>
    </cfRule>
    <cfRule type="containsText" dxfId="503" priority="471" operator="containsText" text="Extremo">
      <formula>NOT(ISERROR(SEARCH("Extremo",AW4)))</formula>
    </cfRule>
    <cfRule type="containsText" dxfId="502" priority="472" operator="containsText" text="Alto">
      <formula>NOT(ISERROR(SEARCH("Alto",AW4)))</formula>
    </cfRule>
    <cfRule type="containsText" dxfId="501" priority="473" operator="containsText" text="Bajo">
      <formula>NOT(ISERROR(SEARCH("Bajo",AW4)))</formula>
    </cfRule>
    <cfRule type="containsText" dxfId="500" priority="474" operator="containsText" text="Catastrófico">
      <formula>NOT(ISERROR(SEARCH("Catastrófico",AW4)))</formula>
    </cfRule>
    <cfRule type="containsText" dxfId="499" priority="475" operator="containsText" text="Mayor">
      <formula>NOT(ISERROR(SEARCH("Mayor",AW4)))</formula>
    </cfRule>
    <cfRule type="containsText" dxfId="498" priority="476" operator="containsText" text="Moderado">
      <formula>NOT(ISERROR(SEARCH("Moderado",AW4)))</formula>
    </cfRule>
    <cfRule type="containsText" dxfId="497" priority="477" operator="containsText" text="Menor">
      <formula>NOT(ISERROR(SEARCH("Menor",AW4)))</formula>
    </cfRule>
    <cfRule type="containsText" dxfId="496" priority="478" operator="containsText" text="Leve">
      <formula>NOT(ISERROR(SEARCH("Leve",AW4)))</formula>
    </cfRule>
    <cfRule type="containsText" dxfId="495" priority="479" operator="containsText" text="Muy a">
      <formula>NOT(ISERROR(SEARCH("Muy a",AW4)))</formula>
    </cfRule>
    <cfRule type="containsText" dxfId="494" priority="480" operator="containsText" text="Muy b">
      <formula>NOT(ISERROR(SEARCH("Muy b",AW4)))</formula>
    </cfRule>
    <cfRule type="containsText" dxfId="493" priority="481" operator="containsText" text="Baja">
      <formula>NOT(ISERROR(SEARCH("Baja",AW4)))</formula>
    </cfRule>
    <cfRule type="containsText" dxfId="492" priority="482" operator="containsText" text="Media">
      <formula>NOT(ISERROR(SEARCH("Media",AW4)))</formula>
    </cfRule>
    <cfRule type="containsText" dxfId="491" priority="483" operator="containsText" text="Alta">
      <formula>NOT(ISERROR(SEARCH("Alta",AW4)))</formula>
    </cfRule>
  </conditionalFormatting>
  <conditionalFormatting sqref="AV4">
    <cfRule type="cellIs" dxfId="490" priority="459" operator="greaterThan">
      <formula>75%</formula>
    </cfRule>
    <cfRule type="cellIs" dxfId="489" priority="460" operator="between">
      <formula>51%</formula>
      <formula>75%</formula>
    </cfRule>
    <cfRule type="cellIs" dxfId="488" priority="461" operator="between">
      <formula>26%</formula>
      <formula>50%</formula>
    </cfRule>
    <cfRule type="cellIs" dxfId="487" priority="462" operator="between">
      <formula>0%</formula>
      <formula>25%</formula>
    </cfRule>
    <cfRule type="containsText" dxfId="486" priority="463" operator="containsText" text="BAJA">
      <formula>NOT(ISERROR(SEARCH("BAJA",AV4)))</formula>
    </cfRule>
    <cfRule type="containsText" dxfId="485" priority="464" operator="containsText" text="MEDIA">
      <formula>NOT(ISERROR(SEARCH("MEDIA",AV4)))</formula>
    </cfRule>
    <cfRule type="containsText" dxfId="484" priority="465" operator="containsText" text="ALTA">
      <formula>NOT(ISERROR(SEARCH("ALTA",AV4)))</formula>
    </cfRule>
  </conditionalFormatting>
  <conditionalFormatting sqref="AV5:AV6">
    <cfRule type="cellIs" dxfId="483" priority="452" operator="greaterThan">
      <formula>75%</formula>
    </cfRule>
    <cfRule type="cellIs" dxfId="482" priority="453" operator="between">
      <formula>51%</formula>
      <formula>75%</formula>
    </cfRule>
    <cfRule type="cellIs" dxfId="481" priority="454" operator="between">
      <formula>26%</formula>
      <formula>50%</formula>
    </cfRule>
    <cfRule type="cellIs" dxfId="480" priority="455" operator="between">
      <formula>0%</formula>
      <formula>25%</formula>
    </cfRule>
    <cfRule type="containsText" dxfId="479" priority="456" operator="containsText" text="BAJA">
      <formula>NOT(ISERROR(SEARCH("BAJA",AV5)))</formula>
    </cfRule>
    <cfRule type="containsText" dxfId="478" priority="457" operator="containsText" text="MEDIA">
      <formula>NOT(ISERROR(SEARCH("MEDIA",AV5)))</formula>
    </cfRule>
    <cfRule type="containsText" dxfId="477" priority="458" operator="containsText" text="ALTA">
      <formula>NOT(ISERROR(SEARCH("ALTA",AV5)))</formula>
    </cfRule>
  </conditionalFormatting>
  <conditionalFormatting sqref="S4">
    <cfRule type="cellIs" dxfId="476" priority="434" operator="equal">
      <formula>100%</formula>
    </cfRule>
    <cfRule type="cellIs" dxfId="475" priority="435" operator="equal">
      <formula>80%</formula>
    </cfRule>
    <cfRule type="cellIs" dxfId="474" priority="436" operator="equal">
      <formula>60%</formula>
    </cfRule>
    <cfRule type="cellIs" dxfId="473" priority="437" operator="equal">
      <formula>40%</formula>
    </cfRule>
    <cfRule type="cellIs" dxfId="472" priority="438" operator="equal">
      <formula>0.2</formula>
    </cfRule>
    <cfRule type="containsText" dxfId="471" priority="439" operator="containsText" text="Extremo">
      <formula>NOT(ISERROR(SEARCH("Extremo",S4)))</formula>
    </cfRule>
    <cfRule type="containsText" dxfId="470" priority="440" operator="containsText" text="Alto">
      <formula>NOT(ISERROR(SEARCH("Alto",S4)))</formula>
    </cfRule>
    <cfRule type="containsText" dxfId="469" priority="441" operator="containsText" text="Bajo">
      <formula>NOT(ISERROR(SEARCH("Bajo",S4)))</formula>
    </cfRule>
    <cfRule type="containsText" dxfId="468" priority="442" operator="containsText" text="Catastrófico">
      <formula>NOT(ISERROR(SEARCH("Catastrófico",S4)))</formula>
    </cfRule>
    <cfRule type="containsText" dxfId="467" priority="443" operator="containsText" text="Mayor">
      <formula>NOT(ISERROR(SEARCH("Mayor",S4)))</formula>
    </cfRule>
    <cfRule type="containsText" dxfId="466" priority="444" operator="containsText" text="Moderado">
      <formula>NOT(ISERROR(SEARCH("Moderado",S4)))</formula>
    </cfRule>
    <cfRule type="containsText" dxfId="465" priority="445" operator="containsText" text="Menor">
      <formula>NOT(ISERROR(SEARCH("Menor",S4)))</formula>
    </cfRule>
    <cfRule type="containsText" dxfId="464" priority="446" operator="containsText" text="Leve">
      <formula>NOT(ISERROR(SEARCH("Leve",S4)))</formula>
    </cfRule>
    <cfRule type="containsText" dxfId="463" priority="447" operator="containsText" text="Muy a">
      <formula>NOT(ISERROR(SEARCH("Muy a",S4)))</formula>
    </cfRule>
    <cfRule type="containsText" dxfId="462" priority="448" operator="containsText" text="Muy b">
      <formula>NOT(ISERROR(SEARCH("Muy b",S4)))</formula>
    </cfRule>
    <cfRule type="containsText" dxfId="461" priority="449" operator="containsText" text="Baja">
      <formula>NOT(ISERROR(SEARCH("Baja",S4)))</formula>
    </cfRule>
    <cfRule type="containsText" dxfId="460" priority="450" operator="containsText" text="Media">
      <formula>NOT(ISERROR(SEARCH("Media",S4)))</formula>
    </cfRule>
    <cfRule type="containsText" dxfId="459" priority="451" operator="containsText" text="Alta">
      <formula>NOT(ISERROR(SEARCH("Alta",S4)))</formula>
    </cfRule>
  </conditionalFormatting>
  <conditionalFormatting sqref="T4">
    <cfRule type="cellIs" dxfId="458" priority="416" operator="equal">
      <formula>100%</formula>
    </cfRule>
    <cfRule type="cellIs" dxfId="457" priority="417" operator="equal">
      <formula>80%</formula>
    </cfRule>
    <cfRule type="cellIs" dxfId="456" priority="418" operator="equal">
      <formula>60%</formula>
    </cfRule>
    <cfRule type="cellIs" dxfId="455" priority="419" operator="equal">
      <formula>40%</formula>
    </cfRule>
    <cfRule type="cellIs" dxfId="454" priority="420" operator="equal">
      <formula>0.2</formula>
    </cfRule>
    <cfRule type="containsText" dxfId="453" priority="421" operator="containsText" text="Extremo">
      <formula>NOT(ISERROR(SEARCH("Extremo",T4)))</formula>
    </cfRule>
    <cfRule type="containsText" dxfId="452" priority="422" operator="containsText" text="Alto">
      <formula>NOT(ISERROR(SEARCH("Alto",T4)))</formula>
    </cfRule>
    <cfRule type="containsText" dxfId="451" priority="423" operator="containsText" text="Bajo">
      <formula>NOT(ISERROR(SEARCH("Bajo",T4)))</formula>
    </cfRule>
    <cfRule type="containsText" dxfId="450" priority="424" operator="containsText" text="Catastrófico">
      <formula>NOT(ISERROR(SEARCH("Catastrófico",T4)))</formula>
    </cfRule>
    <cfRule type="containsText" dxfId="449" priority="425" operator="containsText" text="Mayor">
      <formula>NOT(ISERROR(SEARCH("Mayor",T4)))</formula>
    </cfRule>
    <cfRule type="containsText" dxfId="448" priority="426" operator="containsText" text="Moderado">
      <formula>NOT(ISERROR(SEARCH("Moderado",T4)))</formula>
    </cfRule>
    <cfRule type="containsText" dxfId="447" priority="427" operator="containsText" text="Menor">
      <formula>NOT(ISERROR(SEARCH("Menor",T4)))</formula>
    </cfRule>
    <cfRule type="containsText" dxfId="446" priority="428" operator="containsText" text="Leve">
      <formula>NOT(ISERROR(SEARCH("Leve",T4)))</formula>
    </cfRule>
    <cfRule type="containsText" dxfId="445" priority="429" operator="containsText" text="Muy a">
      <formula>NOT(ISERROR(SEARCH("Muy a",T4)))</formula>
    </cfRule>
    <cfRule type="containsText" dxfId="444" priority="430" operator="containsText" text="Muy b">
      <formula>NOT(ISERROR(SEARCH("Muy b",T4)))</formula>
    </cfRule>
    <cfRule type="containsText" dxfId="443" priority="431" operator="containsText" text="Baja">
      <formula>NOT(ISERROR(SEARCH("Baja",T4)))</formula>
    </cfRule>
    <cfRule type="containsText" dxfId="442" priority="432" operator="containsText" text="Media">
      <formula>NOT(ISERROR(SEARCH("Media",T4)))</formula>
    </cfRule>
    <cfRule type="containsText" dxfId="441" priority="433" operator="containsText" text="Alta">
      <formula>NOT(ISERROR(SEARCH("Alta",T4)))</formula>
    </cfRule>
  </conditionalFormatting>
  <conditionalFormatting sqref="AS4:AS5">
    <cfRule type="containsText" dxfId="440" priority="413" operator="containsText" text="BAJA">
      <formula>NOT(ISERROR(SEARCH("BAJA",AS4)))</formula>
    </cfRule>
    <cfRule type="containsText" dxfId="439" priority="414" operator="containsText" text="MEDIA">
      <formula>NOT(ISERROR(SEARCH("MEDIA",AS4)))</formula>
    </cfRule>
    <cfRule type="containsText" dxfId="438" priority="415" operator="containsText" text="ALTA">
      <formula>NOT(ISERROR(SEARCH("ALTA",AS4)))</formula>
    </cfRule>
  </conditionalFormatting>
  <conditionalFormatting sqref="AJ7:AK8">
    <cfRule type="containsText" dxfId="437" priority="407" operator="containsText" text="BAJA">
      <formula>NOT(ISERROR(SEARCH("BAJA",AJ7)))</formula>
    </cfRule>
    <cfRule type="containsText" dxfId="436" priority="408" operator="containsText" text="MEDIA">
      <formula>NOT(ISERROR(SEARCH("MEDIA",AJ7)))</formula>
    </cfRule>
    <cfRule type="containsText" dxfId="435" priority="409" operator="containsText" text="ALTA">
      <formula>NOT(ISERROR(SEARCH("ALTA",AJ7)))</formula>
    </cfRule>
  </conditionalFormatting>
  <conditionalFormatting sqref="AR7">
    <cfRule type="containsText" dxfId="434" priority="410" operator="containsText" text="BAJA">
      <formula>NOT(ISERROR(SEARCH("BAJA",AR7)))</formula>
    </cfRule>
    <cfRule type="containsText" dxfId="433" priority="411" operator="containsText" text="MEDIA">
      <formula>NOT(ISERROR(SEARCH("MEDIA",AR7)))</formula>
    </cfRule>
    <cfRule type="containsText" dxfId="432" priority="412" operator="containsText" text="ALTA">
      <formula>NOT(ISERROR(SEARCH("ALTA",AR7)))</formula>
    </cfRule>
  </conditionalFormatting>
  <conditionalFormatting sqref="AX7">
    <cfRule type="cellIs" dxfId="431" priority="361" operator="equal">
      <formula>100%</formula>
    </cfRule>
    <cfRule type="cellIs" dxfId="430" priority="362" operator="equal">
      <formula>80%</formula>
    </cfRule>
    <cfRule type="cellIs" dxfId="429" priority="363" operator="equal">
      <formula>60%</formula>
    </cfRule>
    <cfRule type="cellIs" dxfId="428" priority="364" operator="equal">
      <formula>40%</formula>
    </cfRule>
    <cfRule type="cellIs" dxfId="427" priority="365" operator="equal">
      <formula>0.2</formula>
    </cfRule>
    <cfRule type="containsText" dxfId="426" priority="379" operator="containsText" text="Extremo">
      <formula>NOT(ISERROR(SEARCH("Extremo",AX7)))</formula>
    </cfRule>
    <cfRule type="containsText" dxfId="425" priority="380" operator="containsText" text="Alto">
      <formula>NOT(ISERROR(SEARCH("Alto",AX7)))</formula>
    </cfRule>
    <cfRule type="containsText" dxfId="424" priority="381" operator="containsText" text="Bajo">
      <formula>NOT(ISERROR(SEARCH("Bajo",AX7)))</formula>
    </cfRule>
    <cfRule type="containsText" dxfId="423" priority="392" operator="containsText" text="Catastrófico">
      <formula>NOT(ISERROR(SEARCH("Catastrófico",AX7)))</formula>
    </cfRule>
    <cfRule type="containsText" dxfId="422" priority="393" operator="containsText" text="Mayor">
      <formula>NOT(ISERROR(SEARCH("Mayor",AX7)))</formula>
    </cfRule>
    <cfRule type="containsText" dxfId="421" priority="394" operator="containsText" text="Moderado">
      <formula>NOT(ISERROR(SEARCH("Moderado",AX7)))</formula>
    </cfRule>
    <cfRule type="containsText" dxfId="420" priority="395" operator="containsText" text="Menor">
      <formula>NOT(ISERROR(SEARCH("Menor",AX7)))</formula>
    </cfRule>
    <cfRule type="containsText" dxfId="419" priority="396" operator="containsText" text="Leve">
      <formula>NOT(ISERROR(SEARCH("Leve",AX7)))</formula>
    </cfRule>
    <cfRule type="containsText" dxfId="418" priority="402" operator="containsText" text="Muy a">
      <formula>NOT(ISERROR(SEARCH("Muy a",AX7)))</formula>
    </cfRule>
    <cfRule type="containsText" dxfId="417" priority="403" operator="containsText" text="Muy b">
      <formula>NOT(ISERROR(SEARCH("Muy b",AX7)))</formula>
    </cfRule>
    <cfRule type="containsText" dxfId="416" priority="404" operator="containsText" text="Baja">
      <formula>NOT(ISERROR(SEARCH("Baja",AX7)))</formula>
    </cfRule>
    <cfRule type="containsText" dxfId="415" priority="405" operator="containsText" text="Media">
      <formula>NOT(ISERROR(SEARCH("Media",AX7)))</formula>
    </cfRule>
    <cfRule type="containsText" dxfId="414" priority="406" operator="containsText" text="Alta">
      <formula>NOT(ISERROR(SEARCH("Alta",AX7)))</formula>
    </cfRule>
  </conditionalFormatting>
  <conditionalFormatting sqref="V7">
    <cfRule type="containsText" dxfId="413" priority="397" operator="containsText" text="Muy a">
      <formula>NOT(ISERROR(SEARCH("Muy a",V7)))</formula>
    </cfRule>
    <cfRule type="containsText" dxfId="412" priority="398" operator="containsText" text="Muy b">
      <formula>NOT(ISERROR(SEARCH("Muy b",V7)))</formula>
    </cfRule>
    <cfRule type="containsText" dxfId="411" priority="399" operator="containsText" text="Baja">
      <formula>NOT(ISERROR(SEARCH("Baja",V7)))</formula>
    </cfRule>
    <cfRule type="containsText" dxfId="410" priority="400" operator="containsText" text="Media">
      <formula>NOT(ISERROR(SEARCH("Media",V7)))</formula>
    </cfRule>
    <cfRule type="containsText" dxfId="409" priority="401" operator="containsText" text="Alta">
      <formula>NOT(ISERROR(SEARCH("Alta",V7)))</formula>
    </cfRule>
  </conditionalFormatting>
  <conditionalFormatting sqref="X7">
    <cfRule type="containsText" dxfId="408" priority="382" operator="containsText" text="Catastrófico">
      <formula>NOT(ISERROR(SEARCH("Catastrófico",X7)))</formula>
    </cfRule>
    <cfRule type="containsText" dxfId="407" priority="383" operator="containsText" text="Mayor">
      <formula>NOT(ISERROR(SEARCH("Mayor",X7)))</formula>
    </cfRule>
    <cfRule type="containsText" dxfId="406" priority="384" operator="containsText" text="Moderado">
      <formula>NOT(ISERROR(SEARCH("Moderado",X7)))</formula>
    </cfRule>
    <cfRule type="containsText" dxfId="405" priority="385" operator="containsText" text="Menor">
      <formula>NOT(ISERROR(SEARCH("Menor",X7)))</formula>
    </cfRule>
    <cfRule type="containsText" dxfId="404" priority="386" operator="containsText" text="Leve">
      <formula>NOT(ISERROR(SEARCH("Leve",X7)))</formula>
    </cfRule>
    <cfRule type="containsText" dxfId="403" priority="387" operator="containsText" text="Muy a">
      <formula>NOT(ISERROR(SEARCH("Muy a",X7)))</formula>
    </cfRule>
    <cfRule type="containsText" dxfId="402" priority="388" operator="containsText" text="Muy b">
      <formula>NOT(ISERROR(SEARCH("Muy b",X7)))</formula>
    </cfRule>
    <cfRule type="containsText" dxfId="401" priority="389" operator="containsText" text="Baja">
      <formula>NOT(ISERROR(SEARCH("Baja",X7)))</formula>
    </cfRule>
    <cfRule type="containsText" dxfId="400" priority="390" operator="containsText" text="Media">
      <formula>NOT(ISERROR(SEARCH("Media",X7)))</formula>
    </cfRule>
    <cfRule type="containsText" dxfId="399" priority="391" operator="containsText" text="Alta">
      <formula>NOT(ISERROR(SEARCH("Alta",X7)))</formula>
    </cfRule>
  </conditionalFormatting>
  <conditionalFormatting sqref="Z7">
    <cfRule type="containsText" dxfId="398" priority="366" operator="containsText" text="Extremo">
      <formula>NOT(ISERROR(SEARCH("Extremo",Z7)))</formula>
    </cfRule>
    <cfRule type="containsText" dxfId="397" priority="367" operator="containsText" text="Alto">
      <formula>NOT(ISERROR(SEARCH("Alto",Z7)))</formula>
    </cfRule>
    <cfRule type="containsText" dxfId="396" priority="368" operator="containsText" text="Bajo">
      <formula>NOT(ISERROR(SEARCH("Bajo",Z7)))</formula>
    </cfRule>
    <cfRule type="containsText" dxfId="395" priority="369" operator="containsText" text="Catastrófico">
      <formula>NOT(ISERROR(SEARCH("Catastrófico",Z7)))</formula>
    </cfRule>
    <cfRule type="containsText" dxfId="394" priority="370" operator="containsText" text="Mayor">
      <formula>NOT(ISERROR(SEARCH("Mayor",Z7)))</formula>
    </cfRule>
    <cfRule type="containsText" dxfId="393" priority="371" operator="containsText" text="Moderado">
      <formula>NOT(ISERROR(SEARCH("Moderado",Z7)))</formula>
    </cfRule>
    <cfRule type="containsText" dxfId="392" priority="372" operator="containsText" text="Menor">
      <formula>NOT(ISERROR(SEARCH("Menor",Z7)))</formula>
    </cfRule>
    <cfRule type="containsText" dxfId="391" priority="373" operator="containsText" text="Leve">
      <formula>NOT(ISERROR(SEARCH("Leve",Z7)))</formula>
    </cfRule>
    <cfRule type="containsText" dxfId="390" priority="374" operator="containsText" text="Muy a">
      <formula>NOT(ISERROR(SEARCH("Muy a",Z7)))</formula>
    </cfRule>
    <cfRule type="containsText" dxfId="389" priority="375" operator="containsText" text="Muy b">
      <formula>NOT(ISERROR(SEARCH("Muy b",Z7)))</formula>
    </cfRule>
    <cfRule type="containsText" dxfId="388" priority="376" operator="containsText" text="Baja">
      <formula>NOT(ISERROR(SEARCH("Baja",Z7)))</formula>
    </cfRule>
    <cfRule type="containsText" dxfId="387" priority="377" operator="containsText" text="Media">
      <formula>NOT(ISERROR(SEARCH("Media",Z7)))</formula>
    </cfRule>
    <cfRule type="containsText" dxfId="386" priority="378" operator="containsText" text="Alta">
      <formula>NOT(ISERROR(SEARCH("Alta",Z7)))</formula>
    </cfRule>
  </conditionalFormatting>
  <conditionalFormatting sqref="Y7">
    <cfRule type="cellIs" dxfId="385" priority="343" operator="equal">
      <formula>100%</formula>
    </cfRule>
    <cfRule type="cellIs" dxfId="384" priority="344" operator="equal">
      <formula>80%</formula>
    </cfRule>
    <cfRule type="cellIs" dxfId="383" priority="345" operator="equal">
      <formula>60%</formula>
    </cfRule>
    <cfRule type="cellIs" dxfId="382" priority="346" operator="equal">
      <formula>40%</formula>
    </cfRule>
    <cfRule type="cellIs" dxfId="381" priority="347" operator="equal">
      <formula>0.2</formula>
    </cfRule>
    <cfRule type="containsText" dxfId="380" priority="348" operator="containsText" text="Extremo">
      <formula>NOT(ISERROR(SEARCH("Extremo",Y7)))</formula>
    </cfRule>
    <cfRule type="containsText" dxfId="379" priority="349" operator="containsText" text="Alto">
      <formula>NOT(ISERROR(SEARCH("Alto",Y7)))</formula>
    </cfRule>
    <cfRule type="containsText" dxfId="378" priority="350" operator="containsText" text="Bajo">
      <formula>NOT(ISERROR(SEARCH("Bajo",Y7)))</formula>
    </cfRule>
    <cfRule type="containsText" dxfId="377" priority="351" operator="containsText" text="Catastrófico">
      <formula>NOT(ISERROR(SEARCH("Catastrófico",Y7)))</formula>
    </cfRule>
    <cfRule type="containsText" dxfId="376" priority="352" operator="containsText" text="Mayor">
      <formula>NOT(ISERROR(SEARCH("Mayor",Y7)))</formula>
    </cfRule>
    <cfRule type="containsText" dxfId="375" priority="353" operator="containsText" text="Moderado">
      <formula>NOT(ISERROR(SEARCH("Moderado",Y7)))</formula>
    </cfRule>
    <cfRule type="containsText" dxfId="374" priority="354" operator="containsText" text="Menor">
      <formula>NOT(ISERROR(SEARCH("Menor",Y7)))</formula>
    </cfRule>
    <cfRule type="containsText" dxfId="373" priority="355" operator="containsText" text="Leve">
      <formula>NOT(ISERROR(SEARCH("Leve",Y7)))</formula>
    </cfRule>
    <cfRule type="containsText" dxfId="372" priority="356" operator="containsText" text="Muy a">
      <formula>NOT(ISERROR(SEARCH("Muy a",Y7)))</formula>
    </cfRule>
    <cfRule type="containsText" dxfId="371" priority="357" operator="containsText" text="Muy b">
      <formula>NOT(ISERROR(SEARCH("Muy b",Y7)))</formula>
    </cfRule>
    <cfRule type="containsText" dxfId="370" priority="358" operator="containsText" text="Baja">
      <formula>NOT(ISERROR(SEARCH("Baja",Y7)))</formula>
    </cfRule>
    <cfRule type="containsText" dxfId="369" priority="359" operator="containsText" text="Media">
      <formula>NOT(ISERROR(SEARCH("Media",Y7)))</formula>
    </cfRule>
    <cfRule type="containsText" dxfId="368" priority="360" operator="containsText" text="Alta">
      <formula>NOT(ISERROR(SEARCH("Alta",Y7)))</formula>
    </cfRule>
  </conditionalFormatting>
  <conditionalFormatting sqref="W7">
    <cfRule type="cellIs" dxfId="367" priority="325" operator="equal">
      <formula>100%</formula>
    </cfRule>
    <cfRule type="cellIs" dxfId="366" priority="326" operator="equal">
      <formula>80%</formula>
    </cfRule>
    <cfRule type="cellIs" dxfId="365" priority="327" operator="equal">
      <formula>60%</formula>
    </cfRule>
    <cfRule type="cellIs" dxfId="364" priority="328" operator="equal">
      <formula>40%</formula>
    </cfRule>
    <cfRule type="cellIs" dxfId="363" priority="329" operator="equal">
      <formula>0.2</formula>
    </cfRule>
    <cfRule type="containsText" dxfId="362" priority="330" operator="containsText" text="Extremo">
      <formula>NOT(ISERROR(SEARCH("Extremo",W7)))</formula>
    </cfRule>
    <cfRule type="containsText" dxfId="361" priority="331" operator="containsText" text="Alto">
      <formula>NOT(ISERROR(SEARCH("Alto",W7)))</formula>
    </cfRule>
    <cfRule type="containsText" dxfId="360" priority="332" operator="containsText" text="Bajo">
      <formula>NOT(ISERROR(SEARCH("Bajo",W7)))</formula>
    </cfRule>
    <cfRule type="containsText" dxfId="359" priority="333" operator="containsText" text="Catastrófico">
      <formula>NOT(ISERROR(SEARCH("Catastrófico",W7)))</formula>
    </cfRule>
    <cfRule type="containsText" dxfId="358" priority="334" operator="containsText" text="Mayor">
      <formula>NOT(ISERROR(SEARCH("Mayor",W7)))</formula>
    </cfRule>
    <cfRule type="containsText" dxfId="357" priority="335" operator="containsText" text="Moderado">
      <formula>NOT(ISERROR(SEARCH("Moderado",W7)))</formula>
    </cfRule>
    <cfRule type="containsText" dxfId="356" priority="336" operator="containsText" text="Menor">
      <formula>NOT(ISERROR(SEARCH("Menor",W7)))</formula>
    </cfRule>
    <cfRule type="containsText" dxfId="355" priority="337" operator="containsText" text="Leve">
      <formula>NOT(ISERROR(SEARCH("Leve",W7)))</formula>
    </cfRule>
    <cfRule type="containsText" dxfId="354" priority="338" operator="containsText" text="Muy a">
      <formula>NOT(ISERROR(SEARCH("Muy a",W7)))</formula>
    </cfRule>
    <cfRule type="containsText" dxfId="353" priority="339" operator="containsText" text="Muy b">
      <formula>NOT(ISERROR(SEARCH("Muy b",W7)))</formula>
    </cfRule>
    <cfRule type="containsText" dxfId="352" priority="340" operator="containsText" text="Baja">
      <formula>NOT(ISERROR(SEARCH("Baja",W7)))</formula>
    </cfRule>
    <cfRule type="containsText" dxfId="351" priority="341" operator="containsText" text="Media">
      <formula>NOT(ISERROR(SEARCH("Media",W7)))</formula>
    </cfRule>
    <cfRule type="containsText" dxfId="350" priority="342" operator="containsText" text="Alta">
      <formula>NOT(ISERROR(SEARCH("Alta",W7)))</formula>
    </cfRule>
  </conditionalFormatting>
  <conditionalFormatting sqref="AA7">
    <cfRule type="cellIs" dxfId="349" priority="308" operator="equal">
      <formula>100%</formula>
    </cfRule>
    <cfRule type="cellIs" dxfId="348" priority="309" operator="equal">
      <formula>75%</formula>
    </cfRule>
    <cfRule type="cellIs" dxfId="347" priority="310" operator="equal">
      <formula>50%</formula>
    </cfRule>
    <cfRule type="cellIs" dxfId="346" priority="311" operator="equal">
      <formula>25%</formula>
    </cfRule>
    <cfRule type="containsText" dxfId="345" priority="312" operator="containsText" text="Extremo">
      <formula>NOT(ISERROR(SEARCH("Extremo",AA7)))</formula>
    </cfRule>
    <cfRule type="containsText" dxfId="344" priority="313" operator="containsText" text="Alto">
      <formula>NOT(ISERROR(SEARCH("Alto",AA7)))</formula>
    </cfRule>
    <cfRule type="containsText" dxfId="343" priority="314" operator="containsText" text="Bajo">
      <formula>NOT(ISERROR(SEARCH("Bajo",AA7)))</formula>
    </cfRule>
    <cfRule type="containsText" dxfId="342" priority="315" operator="containsText" text="Catastrófico">
      <formula>NOT(ISERROR(SEARCH("Catastrófico",AA7)))</formula>
    </cfRule>
    <cfRule type="containsText" dxfId="341" priority="316" operator="containsText" text="Mayor">
      <formula>NOT(ISERROR(SEARCH("Mayor",AA7)))</formula>
    </cfRule>
    <cfRule type="containsText" dxfId="340" priority="317" operator="containsText" text="Moderado">
      <formula>NOT(ISERROR(SEARCH("Moderado",AA7)))</formula>
    </cfRule>
    <cfRule type="containsText" dxfId="339" priority="318" operator="containsText" text="Menor">
      <formula>NOT(ISERROR(SEARCH("Menor",AA7)))</formula>
    </cfRule>
    <cfRule type="containsText" dxfId="338" priority="319" operator="containsText" text="Leve">
      <formula>NOT(ISERROR(SEARCH("Leve",AA7)))</formula>
    </cfRule>
    <cfRule type="containsText" dxfId="337" priority="320" operator="containsText" text="Muy a">
      <formula>NOT(ISERROR(SEARCH("Muy a",AA7)))</formula>
    </cfRule>
    <cfRule type="containsText" dxfId="336" priority="321" operator="containsText" text="Muy b">
      <formula>NOT(ISERROR(SEARCH("Muy b",AA7)))</formula>
    </cfRule>
    <cfRule type="containsText" dxfId="335" priority="322" operator="containsText" text="Baja">
      <formula>NOT(ISERROR(SEARCH("Baja",AA7)))</formula>
    </cfRule>
    <cfRule type="containsText" dxfId="334" priority="323" operator="containsText" text="Media">
      <formula>NOT(ISERROR(SEARCH("Media",AA7)))</formula>
    </cfRule>
    <cfRule type="containsText" dxfId="333" priority="324" operator="containsText" text="Alta">
      <formula>NOT(ISERROR(SEARCH("Alta",AA7)))</formula>
    </cfRule>
  </conditionalFormatting>
  <conditionalFormatting sqref="AU7">
    <cfRule type="containsText" dxfId="332" priority="305" operator="containsText" text="BAJA">
      <formula>NOT(ISERROR(SEARCH("BAJA",AU7)))</formula>
    </cfRule>
    <cfRule type="containsText" dxfId="331" priority="306" operator="containsText" text="MEDIA">
      <formula>NOT(ISERROR(SEARCH("MEDIA",AU7)))</formula>
    </cfRule>
    <cfRule type="containsText" dxfId="330" priority="307" operator="containsText" text="ALTA">
      <formula>NOT(ISERROR(SEARCH("ALTA",AU7)))</formula>
    </cfRule>
  </conditionalFormatting>
  <conditionalFormatting sqref="AU8">
    <cfRule type="containsText" dxfId="329" priority="302" operator="containsText" text="BAJA">
      <formula>NOT(ISERROR(SEARCH("BAJA",AU8)))</formula>
    </cfRule>
    <cfRule type="containsText" dxfId="328" priority="303" operator="containsText" text="MEDIA">
      <formula>NOT(ISERROR(SEARCH("MEDIA",AU8)))</formula>
    </cfRule>
    <cfRule type="containsText" dxfId="327" priority="304" operator="containsText" text="ALTA">
      <formula>NOT(ISERROR(SEARCH("ALTA",AU8)))</formula>
    </cfRule>
  </conditionalFormatting>
  <conditionalFormatting sqref="AW7">
    <cfRule type="cellIs" dxfId="326" priority="284" operator="equal">
      <formula>100%</formula>
    </cfRule>
    <cfRule type="cellIs" dxfId="325" priority="285" operator="equal">
      <formula>80%</formula>
    </cfRule>
    <cfRule type="cellIs" dxfId="324" priority="286" operator="equal">
      <formula>60%</formula>
    </cfRule>
    <cfRule type="cellIs" dxfId="323" priority="287" operator="equal">
      <formula>40%</formula>
    </cfRule>
    <cfRule type="cellIs" dxfId="322" priority="288" operator="equal">
      <formula>0.2</formula>
    </cfRule>
    <cfRule type="containsText" dxfId="321" priority="289" operator="containsText" text="Extremo">
      <formula>NOT(ISERROR(SEARCH("Extremo",AW7)))</formula>
    </cfRule>
    <cfRule type="containsText" dxfId="320" priority="290" operator="containsText" text="Alto">
      <formula>NOT(ISERROR(SEARCH("Alto",AW7)))</formula>
    </cfRule>
    <cfRule type="containsText" dxfId="319" priority="291" operator="containsText" text="Bajo">
      <formula>NOT(ISERROR(SEARCH("Bajo",AW7)))</formula>
    </cfRule>
    <cfRule type="containsText" dxfId="318" priority="292" operator="containsText" text="Catastrófico">
      <formula>NOT(ISERROR(SEARCH("Catastrófico",AW7)))</formula>
    </cfRule>
    <cfRule type="containsText" dxfId="317" priority="293" operator="containsText" text="Mayor">
      <formula>NOT(ISERROR(SEARCH("Mayor",AW7)))</formula>
    </cfRule>
    <cfRule type="containsText" dxfId="316" priority="294" operator="containsText" text="Moderado">
      <formula>NOT(ISERROR(SEARCH("Moderado",AW7)))</formula>
    </cfRule>
    <cfRule type="containsText" dxfId="315" priority="295" operator="containsText" text="Menor">
      <formula>NOT(ISERROR(SEARCH("Menor",AW7)))</formula>
    </cfRule>
    <cfRule type="containsText" dxfId="314" priority="296" operator="containsText" text="Leve">
      <formula>NOT(ISERROR(SEARCH("Leve",AW7)))</formula>
    </cfRule>
    <cfRule type="containsText" dxfId="313" priority="297" operator="containsText" text="Muy a">
      <formula>NOT(ISERROR(SEARCH("Muy a",AW7)))</formula>
    </cfRule>
    <cfRule type="containsText" dxfId="312" priority="298" operator="containsText" text="Muy b">
      <formula>NOT(ISERROR(SEARCH("Muy b",AW7)))</formula>
    </cfRule>
    <cfRule type="containsText" dxfId="311" priority="299" operator="containsText" text="Baja">
      <formula>NOT(ISERROR(SEARCH("Baja",AW7)))</formula>
    </cfRule>
    <cfRule type="containsText" dxfId="310" priority="300" operator="containsText" text="Media">
      <formula>NOT(ISERROR(SEARCH("Media",AW7)))</formula>
    </cfRule>
    <cfRule type="containsText" dxfId="309" priority="301" operator="containsText" text="Alta">
      <formula>NOT(ISERROR(SEARCH("Alta",AW7)))</formula>
    </cfRule>
  </conditionalFormatting>
  <conditionalFormatting sqref="AV7">
    <cfRule type="cellIs" dxfId="308" priority="277" operator="greaterThan">
      <formula>75%</formula>
    </cfRule>
    <cfRule type="cellIs" dxfId="307" priority="278" operator="between">
      <formula>51%</formula>
      <formula>75%</formula>
    </cfRule>
    <cfRule type="cellIs" dxfId="306" priority="279" operator="between">
      <formula>26%</formula>
      <formula>50%</formula>
    </cfRule>
    <cfRule type="cellIs" dxfId="305" priority="280" operator="between">
      <formula>0%</formula>
      <formula>25%</formula>
    </cfRule>
    <cfRule type="containsText" dxfId="304" priority="281" operator="containsText" text="BAJA">
      <formula>NOT(ISERROR(SEARCH("BAJA",AV7)))</formula>
    </cfRule>
    <cfRule type="containsText" dxfId="303" priority="282" operator="containsText" text="MEDIA">
      <formula>NOT(ISERROR(SEARCH("MEDIA",AV7)))</formula>
    </cfRule>
    <cfRule type="containsText" dxfId="302" priority="283" operator="containsText" text="ALTA">
      <formula>NOT(ISERROR(SEARCH("ALTA",AV7)))</formula>
    </cfRule>
  </conditionalFormatting>
  <conditionalFormatting sqref="AV8">
    <cfRule type="cellIs" dxfId="301" priority="270" operator="greaterThan">
      <formula>75%</formula>
    </cfRule>
    <cfRule type="cellIs" dxfId="300" priority="271" operator="between">
      <formula>51%</formula>
      <formula>75%</formula>
    </cfRule>
    <cfRule type="cellIs" dxfId="299" priority="272" operator="between">
      <formula>26%</formula>
      <formula>50%</formula>
    </cfRule>
    <cfRule type="cellIs" dxfId="298" priority="273" operator="between">
      <formula>0%</formula>
      <formula>25%</formula>
    </cfRule>
    <cfRule type="containsText" dxfId="297" priority="274" operator="containsText" text="BAJA">
      <formula>NOT(ISERROR(SEARCH("BAJA",AV8)))</formula>
    </cfRule>
    <cfRule type="containsText" dxfId="296" priority="275" operator="containsText" text="MEDIA">
      <formula>NOT(ISERROR(SEARCH("MEDIA",AV8)))</formula>
    </cfRule>
    <cfRule type="containsText" dxfId="295" priority="276" operator="containsText" text="ALTA">
      <formula>NOT(ISERROR(SEARCH("ALTA",AV8)))</formula>
    </cfRule>
  </conditionalFormatting>
  <conditionalFormatting sqref="S7">
    <cfRule type="cellIs" dxfId="294" priority="252" operator="equal">
      <formula>100%</formula>
    </cfRule>
    <cfRule type="cellIs" dxfId="293" priority="253" operator="equal">
      <formula>80%</formula>
    </cfRule>
    <cfRule type="cellIs" dxfId="292" priority="254" operator="equal">
      <formula>60%</formula>
    </cfRule>
    <cfRule type="cellIs" dxfId="291" priority="255" operator="equal">
      <formula>40%</formula>
    </cfRule>
    <cfRule type="cellIs" dxfId="290" priority="256" operator="equal">
      <formula>0.2</formula>
    </cfRule>
    <cfRule type="containsText" dxfId="289" priority="257" operator="containsText" text="Extremo">
      <formula>NOT(ISERROR(SEARCH("Extremo",S7)))</formula>
    </cfRule>
    <cfRule type="containsText" dxfId="288" priority="258" operator="containsText" text="Alto">
      <formula>NOT(ISERROR(SEARCH("Alto",S7)))</formula>
    </cfRule>
    <cfRule type="containsText" dxfId="287" priority="259" operator="containsText" text="Bajo">
      <formula>NOT(ISERROR(SEARCH("Bajo",S7)))</formula>
    </cfRule>
    <cfRule type="containsText" dxfId="286" priority="260" operator="containsText" text="Catastrófico">
      <formula>NOT(ISERROR(SEARCH("Catastrófico",S7)))</formula>
    </cfRule>
    <cfRule type="containsText" dxfId="285" priority="261" operator="containsText" text="Mayor">
      <formula>NOT(ISERROR(SEARCH("Mayor",S7)))</formula>
    </cfRule>
    <cfRule type="containsText" dxfId="284" priority="262" operator="containsText" text="Moderado">
      <formula>NOT(ISERROR(SEARCH("Moderado",S7)))</formula>
    </cfRule>
    <cfRule type="containsText" dxfId="283" priority="263" operator="containsText" text="Menor">
      <formula>NOT(ISERROR(SEARCH("Menor",S7)))</formula>
    </cfRule>
    <cfRule type="containsText" dxfId="282" priority="264" operator="containsText" text="Leve">
      <formula>NOT(ISERROR(SEARCH("Leve",S7)))</formula>
    </cfRule>
    <cfRule type="containsText" dxfId="281" priority="265" operator="containsText" text="Muy a">
      <formula>NOT(ISERROR(SEARCH("Muy a",S7)))</formula>
    </cfRule>
    <cfRule type="containsText" dxfId="280" priority="266" operator="containsText" text="Muy b">
      <formula>NOT(ISERROR(SEARCH("Muy b",S7)))</formula>
    </cfRule>
    <cfRule type="containsText" dxfId="279" priority="267" operator="containsText" text="Baja">
      <formula>NOT(ISERROR(SEARCH("Baja",S7)))</formula>
    </cfRule>
    <cfRule type="containsText" dxfId="278" priority="268" operator="containsText" text="Media">
      <formula>NOT(ISERROR(SEARCH("Media",S7)))</formula>
    </cfRule>
    <cfRule type="containsText" dxfId="277" priority="269" operator="containsText" text="Alta">
      <formula>NOT(ISERROR(SEARCH("Alta",S7)))</formula>
    </cfRule>
  </conditionalFormatting>
  <conditionalFormatting sqref="T7">
    <cfRule type="cellIs" dxfId="276" priority="234" operator="equal">
      <formula>100%</formula>
    </cfRule>
    <cfRule type="cellIs" dxfId="275" priority="235" operator="equal">
      <formula>80%</formula>
    </cfRule>
    <cfRule type="cellIs" dxfId="274" priority="236" operator="equal">
      <formula>60%</formula>
    </cfRule>
    <cfRule type="cellIs" dxfId="273" priority="237" operator="equal">
      <formula>40%</formula>
    </cfRule>
    <cfRule type="cellIs" dxfId="272" priority="238" operator="equal">
      <formula>0.2</formula>
    </cfRule>
    <cfRule type="containsText" dxfId="271" priority="239" operator="containsText" text="Extremo">
      <formula>NOT(ISERROR(SEARCH("Extremo",T7)))</formula>
    </cfRule>
    <cfRule type="containsText" dxfId="270" priority="240" operator="containsText" text="Alto">
      <formula>NOT(ISERROR(SEARCH("Alto",T7)))</formula>
    </cfRule>
    <cfRule type="containsText" dxfId="269" priority="241" operator="containsText" text="Bajo">
      <formula>NOT(ISERROR(SEARCH("Bajo",T7)))</formula>
    </cfRule>
    <cfRule type="containsText" dxfId="268" priority="242" operator="containsText" text="Catastrófico">
      <formula>NOT(ISERROR(SEARCH("Catastrófico",T7)))</formula>
    </cfRule>
    <cfRule type="containsText" dxfId="267" priority="243" operator="containsText" text="Mayor">
      <formula>NOT(ISERROR(SEARCH("Mayor",T7)))</formula>
    </cfRule>
    <cfRule type="containsText" dxfId="266" priority="244" operator="containsText" text="Moderado">
      <formula>NOT(ISERROR(SEARCH("Moderado",T7)))</formula>
    </cfRule>
    <cfRule type="containsText" dxfId="265" priority="245" operator="containsText" text="Menor">
      <formula>NOT(ISERROR(SEARCH("Menor",T7)))</formula>
    </cfRule>
    <cfRule type="containsText" dxfId="264" priority="246" operator="containsText" text="Leve">
      <formula>NOT(ISERROR(SEARCH("Leve",T7)))</formula>
    </cfRule>
    <cfRule type="containsText" dxfId="263" priority="247" operator="containsText" text="Muy a">
      <formula>NOT(ISERROR(SEARCH("Muy a",T7)))</formula>
    </cfRule>
    <cfRule type="containsText" dxfId="262" priority="248" operator="containsText" text="Muy b">
      <formula>NOT(ISERROR(SEARCH("Muy b",T7)))</formula>
    </cfRule>
    <cfRule type="containsText" dxfId="261" priority="249" operator="containsText" text="Baja">
      <formula>NOT(ISERROR(SEARCH("Baja",T7)))</formula>
    </cfRule>
    <cfRule type="containsText" dxfId="260" priority="250" operator="containsText" text="Media">
      <formula>NOT(ISERROR(SEARCH("Media",T7)))</formula>
    </cfRule>
    <cfRule type="containsText" dxfId="259" priority="251" operator="containsText" text="Alta">
      <formula>NOT(ISERROR(SEARCH("Alta",T7)))</formula>
    </cfRule>
  </conditionalFormatting>
  <conditionalFormatting sqref="AP7:AP10">
    <cfRule type="containsText" dxfId="258" priority="231" operator="containsText" text="BAJA">
      <formula>NOT(ISERROR(SEARCH("BAJA",AP7)))</formula>
    </cfRule>
    <cfRule type="containsText" dxfId="257" priority="232" operator="containsText" text="MEDIA">
      <formula>NOT(ISERROR(SEARCH("MEDIA",AP7)))</formula>
    </cfRule>
    <cfRule type="containsText" dxfId="256" priority="233" operator="containsText" text="ALTA">
      <formula>NOT(ISERROR(SEARCH("ALTA",AP7)))</formula>
    </cfRule>
  </conditionalFormatting>
  <conditionalFormatting sqref="AQ7:AQ10">
    <cfRule type="containsText" dxfId="255" priority="228" operator="containsText" text="BAJA">
      <formula>NOT(ISERROR(SEARCH("BAJA",AQ7)))</formula>
    </cfRule>
    <cfRule type="containsText" dxfId="254" priority="229" operator="containsText" text="MEDIA">
      <formula>NOT(ISERROR(SEARCH("MEDIA",AQ7)))</formula>
    </cfRule>
    <cfRule type="containsText" dxfId="253" priority="230" operator="containsText" text="ALTA">
      <formula>NOT(ISERROR(SEARCH("ALTA",AQ7)))</formula>
    </cfRule>
  </conditionalFormatting>
  <conditionalFormatting sqref="AX9">
    <cfRule type="cellIs" dxfId="252" priority="182" operator="equal">
      <formula>100%</formula>
    </cfRule>
    <cfRule type="cellIs" dxfId="251" priority="183" operator="equal">
      <formula>80%</formula>
    </cfRule>
    <cfRule type="cellIs" dxfId="250" priority="184" operator="equal">
      <formula>60%</formula>
    </cfRule>
    <cfRule type="cellIs" dxfId="249" priority="185" operator="equal">
      <formula>40%</formula>
    </cfRule>
    <cfRule type="cellIs" dxfId="248" priority="186" operator="equal">
      <formula>0.2</formula>
    </cfRule>
    <cfRule type="containsText" dxfId="247" priority="200" operator="containsText" text="Extremo">
      <formula>NOT(ISERROR(SEARCH("Extremo",AX9)))</formula>
    </cfRule>
    <cfRule type="containsText" dxfId="246" priority="201" operator="containsText" text="Alto">
      <formula>NOT(ISERROR(SEARCH("Alto",AX9)))</formula>
    </cfRule>
    <cfRule type="containsText" dxfId="245" priority="202" operator="containsText" text="Bajo">
      <formula>NOT(ISERROR(SEARCH("Bajo",AX9)))</formula>
    </cfRule>
    <cfRule type="containsText" dxfId="244" priority="213" operator="containsText" text="Catastrófico">
      <formula>NOT(ISERROR(SEARCH("Catastrófico",AX9)))</formula>
    </cfRule>
    <cfRule type="containsText" dxfId="243" priority="214" operator="containsText" text="Mayor">
      <formula>NOT(ISERROR(SEARCH("Mayor",AX9)))</formula>
    </cfRule>
    <cfRule type="containsText" dxfId="242" priority="215" operator="containsText" text="Moderado">
      <formula>NOT(ISERROR(SEARCH("Moderado",AX9)))</formula>
    </cfRule>
    <cfRule type="containsText" dxfId="241" priority="216" operator="containsText" text="Menor">
      <formula>NOT(ISERROR(SEARCH("Menor",AX9)))</formula>
    </cfRule>
    <cfRule type="containsText" dxfId="240" priority="217" operator="containsText" text="Leve">
      <formula>NOT(ISERROR(SEARCH("Leve",AX9)))</formula>
    </cfRule>
    <cfRule type="containsText" dxfId="239" priority="223" operator="containsText" text="Muy a">
      <formula>NOT(ISERROR(SEARCH("Muy a",AX9)))</formula>
    </cfRule>
    <cfRule type="containsText" dxfId="238" priority="224" operator="containsText" text="Muy b">
      <formula>NOT(ISERROR(SEARCH("Muy b",AX9)))</formula>
    </cfRule>
    <cfRule type="containsText" dxfId="237" priority="225" operator="containsText" text="Baja">
      <formula>NOT(ISERROR(SEARCH("Baja",AX9)))</formula>
    </cfRule>
    <cfRule type="containsText" dxfId="236" priority="226" operator="containsText" text="Media">
      <formula>NOT(ISERROR(SEARCH("Media",AX9)))</formula>
    </cfRule>
    <cfRule type="containsText" dxfId="235" priority="227" operator="containsText" text="Alta">
      <formula>NOT(ISERROR(SEARCH("Alta",AX9)))</formula>
    </cfRule>
  </conditionalFormatting>
  <conditionalFormatting sqref="V9">
    <cfRule type="containsText" dxfId="234" priority="218" operator="containsText" text="Muy a">
      <formula>NOT(ISERROR(SEARCH("Muy a",V9)))</formula>
    </cfRule>
    <cfRule type="containsText" dxfId="233" priority="219" operator="containsText" text="Muy b">
      <formula>NOT(ISERROR(SEARCH("Muy b",V9)))</formula>
    </cfRule>
    <cfRule type="containsText" dxfId="232" priority="220" operator="containsText" text="Baja">
      <formula>NOT(ISERROR(SEARCH("Baja",V9)))</formula>
    </cfRule>
    <cfRule type="containsText" dxfId="231" priority="221" operator="containsText" text="Media">
      <formula>NOT(ISERROR(SEARCH("Media",V9)))</formula>
    </cfRule>
    <cfRule type="containsText" dxfId="230" priority="222" operator="containsText" text="Alta">
      <formula>NOT(ISERROR(SEARCH("Alta",V9)))</formula>
    </cfRule>
  </conditionalFormatting>
  <conditionalFormatting sqref="X9">
    <cfRule type="containsText" dxfId="229" priority="203" operator="containsText" text="Catastrófico">
      <formula>NOT(ISERROR(SEARCH("Catastrófico",X9)))</formula>
    </cfRule>
    <cfRule type="containsText" dxfId="228" priority="204" operator="containsText" text="Mayor">
      <formula>NOT(ISERROR(SEARCH("Mayor",X9)))</formula>
    </cfRule>
    <cfRule type="containsText" dxfId="227" priority="205" operator="containsText" text="Moderado">
      <formula>NOT(ISERROR(SEARCH("Moderado",X9)))</formula>
    </cfRule>
    <cfRule type="containsText" dxfId="226" priority="206" operator="containsText" text="Menor">
      <formula>NOT(ISERROR(SEARCH("Menor",X9)))</formula>
    </cfRule>
    <cfRule type="containsText" dxfId="225" priority="207" operator="containsText" text="Leve">
      <formula>NOT(ISERROR(SEARCH("Leve",X9)))</formula>
    </cfRule>
    <cfRule type="containsText" dxfId="224" priority="208" operator="containsText" text="Muy a">
      <formula>NOT(ISERROR(SEARCH("Muy a",X9)))</formula>
    </cfRule>
    <cfRule type="containsText" dxfId="223" priority="209" operator="containsText" text="Muy b">
      <formula>NOT(ISERROR(SEARCH("Muy b",X9)))</formula>
    </cfRule>
    <cfRule type="containsText" dxfId="222" priority="210" operator="containsText" text="Baja">
      <formula>NOT(ISERROR(SEARCH("Baja",X9)))</formula>
    </cfRule>
    <cfRule type="containsText" dxfId="221" priority="211" operator="containsText" text="Media">
      <formula>NOT(ISERROR(SEARCH("Media",X9)))</formula>
    </cfRule>
    <cfRule type="containsText" dxfId="220" priority="212" operator="containsText" text="Alta">
      <formula>NOT(ISERROR(SEARCH("Alta",X9)))</formula>
    </cfRule>
  </conditionalFormatting>
  <conditionalFormatting sqref="Z9">
    <cfRule type="containsText" dxfId="219" priority="187" operator="containsText" text="Extremo">
      <formula>NOT(ISERROR(SEARCH("Extremo",Z9)))</formula>
    </cfRule>
    <cfRule type="containsText" dxfId="218" priority="188" operator="containsText" text="Alto">
      <formula>NOT(ISERROR(SEARCH("Alto",Z9)))</formula>
    </cfRule>
    <cfRule type="containsText" dxfId="217" priority="189" operator="containsText" text="Bajo">
      <formula>NOT(ISERROR(SEARCH("Bajo",Z9)))</formula>
    </cfRule>
    <cfRule type="containsText" dxfId="216" priority="190" operator="containsText" text="Catastrófico">
      <formula>NOT(ISERROR(SEARCH("Catastrófico",Z9)))</formula>
    </cfRule>
    <cfRule type="containsText" dxfId="215" priority="191" operator="containsText" text="Mayor">
      <formula>NOT(ISERROR(SEARCH("Mayor",Z9)))</formula>
    </cfRule>
    <cfRule type="containsText" dxfId="214" priority="192" operator="containsText" text="Moderado">
      <formula>NOT(ISERROR(SEARCH("Moderado",Z9)))</formula>
    </cfRule>
    <cfRule type="containsText" dxfId="213" priority="193" operator="containsText" text="Menor">
      <formula>NOT(ISERROR(SEARCH("Menor",Z9)))</formula>
    </cfRule>
    <cfRule type="containsText" dxfId="212" priority="194" operator="containsText" text="Leve">
      <formula>NOT(ISERROR(SEARCH("Leve",Z9)))</formula>
    </cfRule>
    <cfRule type="containsText" dxfId="211" priority="195" operator="containsText" text="Muy a">
      <formula>NOT(ISERROR(SEARCH("Muy a",Z9)))</formula>
    </cfRule>
    <cfRule type="containsText" dxfId="210" priority="196" operator="containsText" text="Muy b">
      <formula>NOT(ISERROR(SEARCH("Muy b",Z9)))</formula>
    </cfRule>
    <cfRule type="containsText" dxfId="209" priority="197" operator="containsText" text="Baja">
      <formula>NOT(ISERROR(SEARCH("Baja",Z9)))</formula>
    </cfRule>
    <cfRule type="containsText" dxfId="208" priority="198" operator="containsText" text="Media">
      <formula>NOT(ISERROR(SEARCH("Media",Z9)))</formula>
    </cfRule>
    <cfRule type="containsText" dxfId="207" priority="199" operator="containsText" text="Alta">
      <formula>NOT(ISERROR(SEARCH("Alta",Z9)))</formula>
    </cfRule>
  </conditionalFormatting>
  <conditionalFormatting sqref="Y9">
    <cfRule type="cellIs" dxfId="206" priority="164" operator="equal">
      <formula>100%</formula>
    </cfRule>
    <cfRule type="cellIs" dxfId="205" priority="165" operator="equal">
      <formula>80%</formula>
    </cfRule>
    <cfRule type="cellIs" dxfId="204" priority="166" operator="equal">
      <formula>60%</formula>
    </cfRule>
    <cfRule type="cellIs" dxfId="203" priority="167" operator="equal">
      <formula>40%</formula>
    </cfRule>
    <cfRule type="cellIs" dxfId="202" priority="168" operator="equal">
      <formula>0.2</formula>
    </cfRule>
    <cfRule type="containsText" dxfId="201" priority="169" operator="containsText" text="Extremo">
      <formula>NOT(ISERROR(SEARCH("Extremo",Y9)))</formula>
    </cfRule>
    <cfRule type="containsText" dxfId="200" priority="170" operator="containsText" text="Alto">
      <formula>NOT(ISERROR(SEARCH("Alto",Y9)))</formula>
    </cfRule>
    <cfRule type="containsText" dxfId="199" priority="171" operator="containsText" text="Bajo">
      <formula>NOT(ISERROR(SEARCH("Bajo",Y9)))</formula>
    </cfRule>
    <cfRule type="containsText" dxfId="198" priority="172" operator="containsText" text="Catastrófico">
      <formula>NOT(ISERROR(SEARCH("Catastrófico",Y9)))</formula>
    </cfRule>
    <cfRule type="containsText" dxfId="197" priority="173" operator="containsText" text="Mayor">
      <formula>NOT(ISERROR(SEARCH("Mayor",Y9)))</formula>
    </cfRule>
    <cfRule type="containsText" dxfId="196" priority="174" operator="containsText" text="Moderado">
      <formula>NOT(ISERROR(SEARCH("Moderado",Y9)))</formula>
    </cfRule>
    <cfRule type="containsText" dxfId="195" priority="175" operator="containsText" text="Menor">
      <formula>NOT(ISERROR(SEARCH("Menor",Y9)))</formula>
    </cfRule>
    <cfRule type="containsText" dxfId="194" priority="176" operator="containsText" text="Leve">
      <formula>NOT(ISERROR(SEARCH("Leve",Y9)))</formula>
    </cfRule>
    <cfRule type="containsText" dxfId="193" priority="177" operator="containsText" text="Muy a">
      <formula>NOT(ISERROR(SEARCH("Muy a",Y9)))</formula>
    </cfRule>
    <cfRule type="containsText" dxfId="192" priority="178" operator="containsText" text="Muy b">
      <formula>NOT(ISERROR(SEARCH("Muy b",Y9)))</formula>
    </cfRule>
    <cfRule type="containsText" dxfId="191" priority="179" operator="containsText" text="Baja">
      <formula>NOT(ISERROR(SEARCH("Baja",Y9)))</formula>
    </cfRule>
    <cfRule type="containsText" dxfId="190" priority="180" operator="containsText" text="Media">
      <formula>NOT(ISERROR(SEARCH("Media",Y9)))</formula>
    </cfRule>
    <cfRule type="containsText" dxfId="189" priority="181" operator="containsText" text="Alta">
      <formula>NOT(ISERROR(SEARCH("Alta",Y9)))</formula>
    </cfRule>
  </conditionalFormatting>
  <conditionalFormatting sqref="W9">
    <cfRule type="cellIs" dxfId="188" priority="146" operator="equal">
      <formula>100%</formula>
    </cfRule>
    <cfRule type="cellIs" dxfId="187" priority="147" operator="equal">
      <formula>80%</formula>
    </cfRule>
    <cfRule type="cellIs" dxfId="186" priority="148" operator="equal">
      <formula>60%</formula>
    </cfRule>
    <cfRule type="cellIs" dxfId="185" priority="149" operator="equal">
      <formula>40%</formula>
    </cfRule>
    <cfRule type="cellIs" dxfId="184" priority="150" operator="equal">
      <formula>0.2</formula>
    </cfRule>
    <cfRule type="containsText" dxfId="183" priority="151" operator="containsText" text="Extremo">
      <formula>NOT(ISERROR(SEARCH("Extremo",W9)))</formula>
    </cfRule>
    <cfRule type="containsText" dxfId="182" priority="152" operator="containsText" text="Alto">
      <formula>NOT(ISERROR(SEARCH("Alto",W9)))</formula>
    </cfRule>
    <cfRule type="containsText" dxfId="181" priority="153" operator="containsText" text="Bajo">
      <formula>NOT(ISERROR(SEARCH("Bajo",W9)))</formula>
    </cfRule>
    <cfRule type="containsText" dxfId="180" priority="154" operator="containsText" text="Catastrófico">
      <formula>NOT(ISERROR(SEARCH("Catastrófico",W9)))</formula>
    </cfRule>
    <cfRule type="containsText" dxfId="179" priority="155" operator="containsText" text="Mayor">
      <formula>NOT(ISERROR(SEARCH("Mayor",W9)))</formula>
    </cfRule>
    <cfRule type="containsText" dxfId="178" priority="156" operator="containsText" text="Moderado">
      <formula>NOT(ISERROR(SEARCH("Moderado",W9)))</formula>
    </cfRule>
    <cfRule type="containsText" dxfId="177" priority="157" operator="containsText" text="Menor">
      <formula>NOT(ISERROR(SEARCH("Menor",W9)))</formula>
    </cfRule>
    <cfRule type="containsText" dxfId="176" priority="158" operator="containsText" text="Leve">
      <formula>NOT(ISERROR(SEARCH("Leve",W9)))</formula>
    </cfRule>
    <cfRule type="containsText" dxfId="175" priority="159" operator="containsText" text="Muy a">
      <formula>NOT(ISERROR(SEARCH("Muy a",W9)))</formula>
    </cfRule>
    <cfRule type="containsText" dxfId="174" priority="160" operator="containsText" text="Muy b">
      <formula>NOT(ISERROR(SEARCH("Muy b",W9)))</formula>
    </cfRule>
    <cfRule type="containsText" dxfId="173" priority="161" operator="containsText" text="Baja">
      <formula>NOT(ISERROR(SEARCH("Baja",W9)))</formula>
    </cfRule>
    <cfRule type="containsText" dxfId="172" priority="162" operator="containsText" text="Media">
      <formula>NOT(ISERROR(SEARCH("Media",W9)))</formula>
    </cfRule>
    <cfRule type="containsText" dxfId="171" priority="163" operator="containsText" text="Alta">
      <formula>NOT(ISERROR(SEARCH("Alta",W9)))</formula>
    </cfRule>
  </conditionalFormatting>
  <conditionalFormatting sqref="AA9">
    <cfRule type="cellIs" dxfId="170" priority="129" operator="equal">
      <formula>100%</formula>
    </cfRule>
    <cfRule type="cellIs" dxfId="169" priority="130" operator="equal">
      <formula>75%</formula>
    </cfRule>
    <cfRule type="cellIs" dxfId="168" priority="131" operator="equal">
      <formula>50%</formula>
    </cfRule>
    <cfRule type="cellIs" dxfId="167" priority="132" operator="equal">
      <formula>25%</formula>
    </cfRule>
    <cfRule type="containsText" dxfId="166" priority="133" operator="containsText" text="Extremo">
      <formula>NOT(ISERROR(SEARCH("Extremo",AA9)))</formula>
    </cfRule>
    <cfRule type="containsText" dxfId="165" priority="134" operator="containsText" text="Alto">
      <formula>NOT(ISERROR(SEARCH("Alto",AA9)))</formula>
    </cfRule>
    <cfRule type="containsText" dxfId="164" priority="135" operator="containsText" text="Bajo">
      <formula>NOT(ISERROR(SEARCH("Bajo",AA9)))</formula>
    </cfRule>
    <cfRule type="containsText" dxfId="163" priority="136" operator="containsText" text="Catastrófico">
      <formula>NOT(ISERROR(SEARCH("Catastrófico",AA9)))</formula>
    </cfRule>
    <cfRule type="containsText" dxfId="162" priority="137" operator="containsText" text="Mayor">
      <formula>NOT(ISERROR(SEARCH("Mayor",AA9)))</formula>
    </cfRule>
    <cfRule type="containsText" dxfId="161" priority="138" operator="containsText" text="Moderado">
      <formula>NOT(ISERROR(SEARCH("Moderado",AA9)))</formula>
    </cfRule>
    <cfRule type="containsText" dxfId="160" priority="139" operator="containsText" text="Menor">
      <formula>NOT(ISERROR(SEARCH("Menor",AA9)))</formula>
    </cfRule>
    <cfRule type="containsText" dxfId="159" priority="140" operator="containsText" text="Leve">
      <formula>NOT(ISERROR(SEARCH("Leve",AA9)))</formula>
    </cfRule>
    <cfRule type="containsText" dxfId="158" priority="141" operator="containsText" text="Muy a">
      <formula>NOT(ISERROR(SEARCH("Muy a",AA9)))</formula>
    </cfRule>
    <cfRule type="containsText" dxfId="157" priority="142" operator="containsText" text="Muy b">
      <formula>NOT(ISERROR(SEARCH("Muy b",AA9)))</formula>
    </cfRule>
    <cfRule type="containsText" dxfId="156" priority="143" operator="containsText" text="Baja">
      <formula>NOT(ISERROR(SEARCH("Baja",AA9)))</formula>
    </cfRule>
    <cfRule type="containsText" dxfId="155" priority="144" operator="containsText" text="Media">
      <formula>NOT(ISERROR(SEARCH("Media",AA9)))</formula>
    </cfRule>
    <cfRule type="containsText" dxfId="154" priority="145" operator="containsText" text="Alta">
      <formula>NOT(ISERROR(SEARCH("Alta",AA9)))</formula>
    </cfRule>
  </conditionalFormatting>
  <conditionalFormatting sqref="AU9">
    <cfRule type="containsText" dxfId="153" priority="126" operator="containsText" text="BAJA">
      <formula>NOT(ISERROR(SEARCH("BAJA",AU9)))</formula>
    </cfRule>
    <cfRule type="containsText" dxfId="152" priority="127" operator="containsText" text="MEDIA">
      <formula>NOT(ISERROR(SEARCH("MEDIA",AU9)))</formula>
    </cfRule>
    <cfRule type="containsText" dxfId="151" priority="128" operator="containsText" text="ALTA">
      <formula>NOT(ISERROR(SEARCH("ALTA",AU9)))</formula>
    </cfRule>
  </conditionalFormatting>
  <conditionalFormatting sqref="AU10">
    <cfRule type="containsText" dxfId="150" priority="123" operator="containsText" text="BAJA">
      <formula>NOT(ISERROR(SEARCH("BAJA",AU10)))</formula>
    </cfRule>
    <cfRule type="containsText" dxfId="149" priority="124" operator="containsText" text="MEDIA">
      <formula>NOT(ISERROR(SEARCH("MEDIA",AU10)))</formula>
    </cfRule>
    <cfRule type="containsText" dxfId="148" priority="125" operator="containsText" text="ALTA">
      <formula>NOT(ISERROR(SEARCH("ALTA",AU10)))</formula>
    </cfRule>
  </conditionalFormatting>
  <conditionalFormatting sqref="AW9">
    <cfRule type="cellIs" dxfId="147" priority="105" operator="equal">
      <formula>100%</formula>
    </cfRule>
    <cfRule type="cellIs" dxfId="146" priority="106" operator="equal">
      <formula>80%</formula>
    </cfRule>
    <cfRule type="cellIs" dxfId="145" priority="107" operator="equal">
      <formula>60%</formula>
    </cfRule>
    <cfRule type="cellIs" dxfId="144" priority="108" operator="equal">
      <formula>40%</formula>
    </cfRule>
    <cfRule type="cellIs" dxfId="143" priority="109" operator="equal">
      <formula>0.2</formula>
    </cfRule>
    <cfRule type="containsText" dxfId="142" priority="110" operator="containsText" text="Extremo">
      <formula>NOT(ISERROR(SEARCH("Extremo",AW9)))</formula>
    </cfRule>
    <cfRule type="containsText" dxfId="141" priority="111" operator="containsText" text="Alto">
      <formula>NOT(ISERROR(SEARCH("Alto",AW9)))</formula>
    </cfRule>
    <cfRule type="containsText" dxfId="140" priority="112" operator="containsText" text="Bajo">
      <formula>NOT(ISERROR(SEARCH("Bajo",AW9)))</formula>
    </cfRule>
    <cfRule type="containsText" dxfId="139" priority="113" operator="containsText" text="Catastrófico">
      <formula>NOT(ISERROR(SEARCH("Catastrófico",AW9)))</formula>
    </cfRule>
    <cfRule type="containsText" dxfId="138" priority="114" operator="containsText" text="Mayor">
      <formula>NOT(ISERROR(SEARCH("Mayor",AW9)))</formula>
    </cfRule>
    <cfRule type="containsText" dxfId="137" priority="115" operator="containsText" text="Moderado">
      <formula>NOT(ISERROR(SEARCH("Moderado",AW9)))</formula>
    </cfRule>
    <cfRule type="containsText" dxfId="136" priority="116" operator="containsText" text="Menor">
      <formula>NOT(ISERROR(SEARCH("Menor",AW9)))</formula>
    </cfRule>
    <cfRule type="containsText" dxfId="135" priority="117" operator="containsText" text="Leve">
      <formula>NOT(ISERROR(SEARCH("Leve",AW9)))</formula>
    </cfRule>
    <cfRule type="containsText" dxfId="134" priority="118" operator="containsText" text="Muy a">
      <formula>NOT(ISERROR(SEARCH("Muy a",AW9)))</formula>
    </cfRule>
    <cfRule type="containsText" dxfId="133" priority="119" operator="containsText" text="Muy b">
      <formula>NOT(ISERROR(SEARCH("Muy b",AW9)))</formula>
    </cfRule>
    <cfRule type="containsText" dxfId="132" priority="120" operator="containsText" text="Baja">
      <formula>NOT(ISERROR(SEARCH("Baja",AW9)))</formula>
    </cfRule>
    <cfRule type="containsText" dxfId="131" priority="121" operator="containsText" text="Media">
      <formula>NOT(ISERROR(SEARCH("Media",AW9)))</formula>
    </cfRule>
    <cfRule type="containsText" dxfId="130" priority="122" operator="containsText" text="Alta">
      <formula>NOT(ISERROR(SEARCH("Alta",AW9)))</formula>
    </cfRule>
  </conditionalFormatting>
  <conditionalFormatting sqref="AV9">
    <cfRule type="cellIs" dxfId="129" priority="98" operator="greaterThan">
      <formula>75%</formula>
    </cfRule>
    <cfRule type="cellIs" dxfId="128" priority="99" operator="between">
      <formula>51%</formula>
      <formula>75%</formula>
    </cfRule>
    <cfRule type="cellIs" dxfId="127" priority="100" operator="between">
      <formula>26%</formula>
      <formula>50%</formula>
    </cfRule>
    <cfRule type="cellIs" dxfId="126" priority="101" operator="between">
      <formula>0%</formula>
      <formula>25%</formula>
    </cfRule>
    <cfRule type="containsText" dxfId="125" priority="102" operator="containsText" text="BAJA">
      <formula>NOT(ISERROR(SEARCH("BAJA",AV9)))</formula>
    </cfRule>
    <cfRule type="containsText" dxfId="124" priority="103" operator="containsText" text="MEDIA">
      <formula>NOT(ISERROR(SEARCH("MEDIA",AV9)))</formula>
    </cfRule>
    <cfRule type="containsText" dxfId="123" priority="104" operator="containsText" text="ALTA">
      <formula>NOT(ISERROR(SEARCH("ALTA",AV9)))</formula>
    </cfRule>
  </conditionalFormatting>
  <conditionalFormatting sqref="AV10">
    <cfRule type="cellIs" dxfId="122" priority="91" operator="greaterThan">
      <formula>75%</formula>
    </cfRule>
    <cfRule type="cellIs" dxfId="121" priority="92" operator="between">
      <formula>51%</formula>
      <formula>75%</formula>
    </cfRule>
    <cfRule type="cellIs" dxfId="120" priority="93" operator="between">
      <formula>26%</formula>
      <formula>50%</formula>
    </cfRule>
    <cfRule type="cellIs" dxfId="119" priority="94" operator="between">
      <formula>0%</formula>
      <formula>25%</formula>
    </cfRule>
    <cfRule type="containsText" dxfId="118" priority="95" operator="containsText" text="BAJA">
      <formula>NOT(ISERROR(SEARCH("BAJA",AV10)))</formula>
    </cfRule>
    <cfRule type="containsText" dxfId="117" priority="96" operator="containsText" text="MEDIA">
      <formula>NOT(ISERROR(SEARCH("MEDIA",AV10)))</formula>
    </cfRule>
    <cfRule type="containsText" dxfId="116" priority="97" operator="containsText" text="ALTA">
      <formula>NOT(ISERROR(SEARCH("ALTA",AV10)))</formula>
    </cfRule>
  </conditionalFormatting>
  <conditionalFormatting sqref="S9">
    <cfRule type="cellIs" dxfId="115" priority="73" operator="equal">
      <formula>100%</formula>
    </cfRule>
    <cfRule type="cellIs" dxfId="114" priority="74" operator="equal">
      <formula>80%</formula>
    </cfRule>
    <cfRule type="cellIs" dxfId="113" priority="75" operator="equal">
      <formula>60%</formula>
    </cfRule>
    <cfRule type="cellIs" dxfId="112" priority="76" operator="equal">
      <formula>40%</formula>
    </cfRule>
    <cfRule type="cellIs" dxfId="111" priority="77" operator="equal">
      <formula>0.2</formula>
    </cfRule>
    <cfRule type="containsText" dxfId="110" priority="78" operator="containsText" text="Extremo">
      <formula>NOT(ISERROR(SEARCH("Extremo",S9)))</formula>
    </cfRule>
    <cfRule type="containsText" dxfId="109" priority="79" operator="containsText" text="Alto">
      <formula>NOT(ISERROR(SEARCH("Alto",S9)))</formula>
    </cfRule>
    <cfRule type="containsText" dxfId="108" priority="80" operator="containsText" text="Bajo">
      <formula>NOT(ISERROR(SEARCH("Bajo",S9)))</formula>
    </cfRule>
    <cfRule type="containsText" dxfId="107" priority="81" operator="containsText" text="Catastrófico">
      <formula>NOT(ISERROR(SEARCH("Catastrófico",S9)))</formula>
    </cfRule>
    <cfRule type="containsText" dxfId="106" priority="82" operator="containsText" text="Mayor">
      <formula>NOT(ISERROR(SEARCH("Mayor",S9)))</formula>
    </cfRule>
    <cfRule type="containsText" dxfId="105" priority="83" operator="containsText" text="Moderado">
      <formula>NOT(ISERROR(SEARCH("Moderado",S9)))</formula>
    </cfRule>
    <cfRule type="containsText" dxfId="104" priority="84" operator="containsText" text="Menor">
      <formula>NOT(ISERROR(SEARCH("Menor",S9)))</formula>
    </cfRule>
    <cfRule type="containsText" dxfId="103" priority="85" operator="containsText" text="Leve">
      <formula>NOT(ISERROR(SEARCH("Leve",S9)))</formula>
    </cfRule>
    <cfRule type="containsText" dxfId="102" priority="86" operator="containsText" text="Muy a">
      <formula>NOT(ISERROR(SEARCH("Muy a",S9)))</formula>
    </cfRule>
    <cfRule type="containsText" dxfId="101" priority="87" operator="containsText" text="Muy b">
      <formula>NOT(ISERROR(SEARCH("Muy b",S9)))</formula>
    </cfRule>
    <cfRule type="containsText" dxfId="100" priority="88" operator="containsText" text="Baja">
      <formula>NOT(ISERROR(SEARCH("Baja",S9)))</formula>
    </cfRule>
    <cfRule type="containsText" dxfId="99" priority="89" operator="containsText" text="Media">
      <formula>NOT(ISERROR(SEARCH("Media",S9)))</formula>
    </cfRule>
    <cfRule type="containsText" dxfId="98" priority="90" operator="containsText" text="Alta">
      <formula>NOT(ISERROR(SEARCH("Alta",S9)))</formula>
    </cfRule>
  </conditionalFormatting>
  <conditionalFormatting sqref="T9">
    <cfRule type="cellIs" dxfId="97" priority="55" operator="equal">
      <formula>100%</formula>
    </cfRule>
    <cfRule type="cellIs" dxfId="96" priority="56" operator="equal">
      <formula>80%</formula>
    </cfRule>
    <cfRule type="cellIs" dxfId="95" priority="57" operator="equal">
      <formula>60%</formula>
    </cfRule>
    <cfRule type="cellIs" dxfId="94" priority="58" operator="equal">
      <formula>40%</formula>
    </cfRule>
    <cfRule type="cellIs" dxfId="93" priority="59" operator="equal">
      <formula>0.2</formula>
    </cfRule>
    <cfRule type="containsText" dxfId="92" priority="60" operator="containsText" text="Extremo">
      <formula>NOT(ISERROR(SEARCH("Extremo",T9)))</formula>
    </cfRule>
    <cfRule type="containsText" dxfId="91" priority="61" operator="containsText" text="Alto">
      <formula>NOT(ISERROR(SEARCH("Alto",T9)))</formula>
    </cfRule>
    <cfRule type="containsText" dxfId="90" priority="62" operator="containsText" text="Bajo">
      <formula>NOT(ISERROR(SEARCH("Bajo",T9)))</formula>
    </cfRule>
    <cfRule type="containsText" dxfId="89" priority="63" operator="containsText" text="Catastrófico">
      <formula>NOT(ISERROR(SEARCH("Catastrófico",T9)))</formula>
    </cfRule>
    <cfRule type="containsText" dxfId="88" priority="64" operator="containsText" text="Mayor">
      <formula>NOT(ISERROR(SEARCH("Mayor",T9)))</formula>
    </cfRule>
    <cfRule type="containsText" dxfId="87" priority="65" operator="containsText" text="Moderado">
      <formula>NOT(ISERROR(SEARCH("Moderado",T9)))</formula>
    </cfRule>
    <cfRule type="containsText" dxfId="86" priority="66" operator="containsText" text="Menor">
      <formula>NOT(ISERROR(SEARCH("Menor",T9)))</formula>
    </cfRule>
    <cfRule type="containsText" dxfId="85" priority="67" operator="containsText" text="Leve">
      <formula>NOT(ISERROR(SEARCH("Leve",T9)))</formula>
    </cfRule>
    <cfRule type="containsText" dxfId="84" priority="68" operator="containsText" text="Muy a">
      <formula>NOT(ISERROR(SEARCH("Muy a",T9)))</formula>
    </cfRule>
    <cfRule type="containsText" dxfId="83" priority="69" operator="containsText" text="Muy b">
      <formula>NOT(ISERROR(SEARCH("Muy b",T9)))</formula>
    </cfRule>
    <cfRule type="containsText" dxfId="82" priority="70" operator="containsText" text="Baja">
      <formula>NOT(ISERROR(SEARCH("Baja",T9)))</formula>
    </cfRule>
    <cfRule type="containsText" dxfId="81" priority="71" operator="containsText" text="Media">
      <formula>NOT(ISERROR(SEARCH("Media",T9)))</formula>
    </cfRule>
    <cfRule type="containsText" dxfId="80" priority="72" operator="containsText" text="Alta">
      <formula>NOT(ISERROR(SEARCH("Alta",T9)))</formula>
    </cfRule>
  </conditionalFormatting>
  <conditionalFormatting sqref="U4">
    <cfRule type="cellIs" dxfId="79" priority="37" operator="equal">
      <formula>100%</formula>
    </cfRule>
    <cfRule type="cellIs" dxfId="78" priority="38" operator="equal">
      <formula>80%</formula>
    </cfRule>
    <cfRule type="cellIs" dxfId="77" priority="39" operator="equal">
      <formula>60%</formula>
    </cfRule>
    <cfRule type="cellIs" dxfId="76" priority="40" operator="equal">
      <formula>40%</formula>
    </cfRule>
    <cfRule type="cellIs" dxfId="75" priority="41" operator="equal">
      <formula>0.2</formula>
    </cfRule>
    <cfRule type="containsText" dxfId="74" priority="42" operator="containsText" text="Extremo">
      <formula>NOT(ISERROR(SEARCH("Extremo",U4)))</formula>
    </cfRule>
    <cfRule type="containsText" dxfId="73" priority="43" operator="containsText" text="Alto">
      <formula>NOT(ISERROR(SEARCH("Alto",U4)))</formula>
    </cfRule>
    <cfRule type="containsText" dxfId="72" priority="44" operator="containsText" text="Bajo">
      <formula>NOT(ISERROR(SEARCH("Bajo",U4)))</formula>
    </cfRule>
    <cfRule type="containsText" dxfId="71" priority="45" operator="containsText" text="Catastrófico">
      <formula>NOT(ISERROR(SEARCH("Catastrófico",U4)))</formula>
    </cfRule>
    <cfRule type="containsText" dxfId="70" priority="46" operator="containsText" text="Mayor">
      <formula>NOT(ISERROR(SEARCH("Mayor",U4)))</formula>
    </cfRule>
    <cfRule type="containsText" dxfId="69" priority="47" operator="containsText" text="Moderado">
      <formula>NOT(ISERROR(SEARCH("Moderado",U4)))</formula>
    </cfRule>
    <cfRule type="containsText" dxfId="68" priority="48" operator="containsText" text="Menor">
      <formula>NOT(ISERROR(SEARCH("Menor",U4)))</formula>
    </cfRule>
    <cfRule type="containsText" dxfId="67" priority="49" operator="containsText" text="Leve">
      <formula>NOT(ISERROR(SEARCH("Leve",U4)))</formula>
    </cfRule>
    <cfRule type="containsText" dxfId="66" priority="50" operator="containsText" text="Muy a">
      <formula>NOT(ISERROR(SEARCH("Muy a",U4)))</formula>
    </cfRule>
    <cfRule type="containsText" dxfId="65" priority="51" operator="containsText" text="Muy b">
      <formula>NOT(ISERROR(SEARCH("Muy b",U4)))</formula>
    </cfRule>
    <cfRule type="containsText" dxfId="64" priority="52" operator="containsText" text="Baja">
      <formula>NOT(ISERROR(SEARCH("Baja",U4)))</formula>
    </cfRule>
    <cfRule type="containsText" dxfId="63" priority="53" operator="containsText" text="Media">
      <formula>NOT(ISERROR(SEARCH("Media",U4)))</formula>
    </cfRule>
    <cfRule type="containsText" dxfId="62" priority="54" operator="containsText" text="Alta">
      <formula>NOT(ISERROR(SEARCH("Alta",U4)))</formula>
    </cfRule>
  </conditionalFormatting>
  <conditionalFormatting sqref="U7">
    <cfRule type="cellIs" dxfId="61" priority="19" operator="equal">
      <formula>100%</formula>
    </cfRule>
    <cfRule type="cellIs" dxfId="60" priority="20" operator="equal">
      <formula>80%</formula>
    </cfRule>
    <cfRule type="cellIs" dxfId="59" priority="21" operator="equal">
      <formula>60%</formula>
    </cfRule>
    <cfRule type="cellIs" dxfId="58" priority="22" operator="equal">
      <formula>40%</formula>
    </cfRule>
    <cfRule type="cellIs" dxfId="57" priority="23" operator="equal">
      <formula>0.2</formula>
    </cfRule>
    <cfRule type="containsText" dxfId="56" priority="24" operator="containsText" text="Extremo">
      <formula>NOT(ISERROR(SEARCH("Extremo",U7)))</formula>
    </cfRule>
    <cfRule type="containsText" dxfId="55" priority="25" operator="containsText" text="Alto">
      <formula>NOT(ISERROR(SEARCH("Alto",U7)))</formula>
    </cfRule>
    <cfRule type="containsText" dxfId="54" priority="26" operator="containsText" text="Bajo">
      <formula>NOT(ISERROR(SEARCH("Bajo",U7)))</formula>
    </cfRule>
    <cfRule type="containsText" dxfId="53" priority="27" operator="containsText" text="Catastrófico">
      <formula>NOT(ISERROR(SEARCH("Catastrófico",U7)))</formula>
    </cfRule>
    <cfRule type="containsText" dxfId="52" priority="28" operator="containsText" text="Mayor">
      <formula>NOT(ISERROR(SEARCH("Mayor",U7)))</formula>
    </cfRule>
    <cfRule type="containsText" dxfId="51" priority="29" operator="containsText" text="Moderado">
      <formula>NOT(ISERROR(SEARCH("Moderado",U7)))</formula>
    </cfRule>
    <cfRule type="containsText" dxfId="50" priority="30" operator="containsText" text="Menor">
      <formula>NOT(ISERROR(SEARCH("Menor",U7)))</formula>
    </cfRule>
    <cfRule type="containsText" dxfId="49" priority="31" operator="containsText" text="Leve">
      <formula>NOT(ISERROR(SEARCH("Leve",U7)))</formula>
    </cfRule>
    <cfRule type="containsText" dxfId="48" priority="32" operator="containsText" text="Muy a">
      <formula>NOT(ISERROR(SEARCH("Muy a",U7)))</formula>
    </cfRule>
    <cfRule type="containsText" dxfId="47" priority="33" operator="containsText" text="Muy b">
      <formula>NOT(ISERROR(SEARCH("Muy b",U7)))</formula>
    </cfRule>
    <cfRule type="containsText" dxfId="46" priority="34" operator="containsText" text="Baja">
      <formula>NOT(ISERROR(SEARCH("Baja",U7)))</formula>
    </cfRule>
    <cfRule type="containsText" dxfId="45" priority="35" operator="containsText" text="Media">
      <formula>NOT(ISERROR(SEARCH("Media",U7)))</formula>
    </cfRule>
    <cfRule type="containsText" dxfId="44" priority="36" operator="containsText" text="Alta">
      <formula>NOT(ISERROR(SEARCH("Alta",U7)))</formula>
    </cfRule>
  </conditionalFormatting>
  <conditionalFormatting sqref="U9">
    <cfRule type="cellIs" dxfId="43" priority="1" operator="equal">
      <formula>100%</formula>
    </cfRule>
    <cfRule type="cellIs" dxfId="42" priority="2" operator="equal">
      <formula>80%</formula>
    </cfRule>
    <cfRule type="cellIs" dxfId="41" priority="3" operator="equal">
      <formula>60%</formula>
    </cfRule>
    <cfRule type="cellIs" dxfId="40" priority="4" operator="equal">
      <formula>40%</formula>
    </cfRule>
    <cfRule type="cellIs" dxfId="39" priority="5" operator="equal">
      <formula>0.2</formula>
    </cfRule>
    <cfRule type="containsText" dxfId="38" priority="6" operator="containsText" text="Extremo">
      <formula>NOT(ISERROR(SEARCH("Extremo",U9)))</formula>
    </cfRule>
    <cfRule type="containsText" dxfId="37" priority="7" operator="containsText" text="Alto">
      <formula>NOT(ISERROR(SEARCH("Alto",U9)))</formula>
    </cfRule>
    <cfRule type="containsText" dxfId="36" priority="8" operator="containsText" text="Bajo">
      <formula>NOT(ISERROR(SEARCH("Bajo",U9)))</formula>
    </cfRule>
    <cfRule type="containsText" dxfId="35" priority="9" operator="containsText" text="Catastrófico">
      <formula>NOT(ISERROR(SEARCH("Catastrófico",U9)))</formula>
    </cfRule>
    <cfRule type="containsText" dxfId="34" priority="10" operator="containsText" text="Mayor">
      <formula>NOT(ISERROR(SEARCH("Mayor",U9)))</formula>
    </cfRule>
    <cfRule type="containsText" dxfId="33" priority="11" operator="containsText" text="Moderado">
      <formula>NOT(ISERROR(SEARCH("Moderado",U9)))</formula>
    </cfRule>
    <cfRule type="containsText" dxfId="32" priority="12" operator="containsText" text="Menor">
      <formula>NOT(ISERROR(SEARCH("Menor",U9)))</formula>
    </cfRule>
    <cfRule type="containsText" dxfId="31" priority="13" operator="containsText" text="Leve">
      <formula>NOT(ISERROR(SEARCH("Leve",U9)))</formula>
    </cfRule>
    <cfRule type="containsText" dxfId="30" priority="14" operator="containsText" text="Muy a">
      <formula>NOT(ISERROR(SEARCH("Muy a",U9)))</formula>
    </cfRule>
    <cfRule type="containsText" dxfId="29" priority="15" operator="containsText" text="Muy b">
      <formula>NOT(ISERROR(SEARCH("Muy b",U9)))</formula>
    </cfRule>
    <cfRule type="containsText" dxfId="28" priority="16" operator="containsText" text="Baja">
      <formula>NOT(ISERROR(SEARCH("Baja",U9)))</formula>
    </cfRule>
    <cfRule type="containsText" dxfId="27" priority="17" operator="containsText" text="Media">
      <formula>NOT(ISERROR(SEARCH("Media",U9)))</formula>
    </cfRule>
    <cfRule type="containsText" dxfId="26" priority="18" operator="containsText" text="Alta">
      <formula>NOT(ISERROR(SEARCH("Alta",U9)))</formula>
    </cfRule>
  </conditionalFormatting>
  <dataValidations count="5">
    <dataValidation type="list" allowBlank="1" showInputMessage="1" showErrorMessage="1" sqref="AT4:AT10" xr:uid="{00000000-0002-0000-1100-000004000000}">
      <formula1>"Adecuado,Inadecuado"</formula1>
    </dataValidation>
    <dataValidation type="list" allowBlank="1" showInputMessage="1" showErrorMessage="1" sqref="AR4:AR10" xr:uid="{00000000-0002-0000-1100-000003000000}">
      <formula1>"Asignado,No Asignado"</formula1>
    </dataValidation>
    <dataValidation type="list" allowBlank="1" showInputMessage="1" showErrorMessage="1" sqref="AJ4:AJ10" xr:uid="{00000000-0002-0000-1100-000002000000}">
      <formula1>"Confiable,No confiable"</formula1>
    </dataValidation>
    <dataValidation type="list" allowBlank="1" showInputMessage="1" showErrorMessage="1" sqref="AG4:AG10" xr:uid="{00000000-0002-0000-1100-000001000000}">
      <formula1>"Manual,Automático"</formula1>
    </dataValidation>
    <dataValidation type="list" allowBlank="1" showInputMessage="1" showErrorMessage="1" sqref="A4 A7 A9 AK4:AK10" xr:uid="{00000000-0002-0000-1100-000000000000}">
      <formula1>"SI,NO"</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X29"/>
  <sheetViews>
    <sheetView showGridLines="0" topLeftCell="Y4" zoomScale="160" zoomScaleNormal="160" workbookViewId="0">
      <selection activeCell="AB5" sqref="AB5"/>
    </sheetView>
  </sheetViews>
  <sheetFormatPr defaultColWidth="11.42578125" defaultRowHeight="14.45"/>
  <cols>
    <col min="1" max="1" width="3.7109375" customWidth="1"/>
    <col min="8" max="8" width="9.7109375" customWidth="1"/>
    <col min="26" max="27" width="15" bestFit="1" customWidth="1"/>
    <col min="41" max="41" width="2.7109375" customWidth="1"/>
  </cols>
  <sheetData>
    <row r="1" spans="2:50">
      <c r="B1" t="s">
        <v>109</v>
      </c>
    </row>
    <row r="3" spans="2:50">
      <c r="B3" s="9" t="s">
        <v>110</v>
      </c>
      <c r="R3" s="9" t="s">
        <v>111</v>
      </c>
    </row>
    <row r="4" spans="2:50">
      <c r="R4" s="9" t="s">
        <v>112</v>
      </c>
      <c r="AG4" s="9" t="s">
        <v>113</v>
      </c>
    </row>
    <row r="5" spans="2:50">
      <c r="B5" s="9" t="s">
        <v>114</v>
      </c>
      <c r="J5" s="9" t="s">
        <v>115</v>
      </c>
      <c r="R5" s="9" t="s">
        <v>116</v>
      </c>
      <c r="Y5" s="9" t="s">
        <v>117</v>
      </c>
      <c r="AG5" s="9" t="s">
        <v>118</v>
      </c>
      <c r="AP5" s="9" t="s">
        <v>119</v>
      </c>
      <c r="AX5" s="9" t="s">
        <v>120</v>
      </c>
    </row>
    <row r="23" spans="25:27">
      <c r="Y23" t="s">
        <v>121</v>
      </c>
    </row>
    <row r="24" spans="25:27">
      <c r="Z24" s="60">
        <v>2020</v>
      </c>
      <c r="AA24" s="60" t="s">
        <v>122</v>
      </c>
    </row>
    <row r="25" spans="25:27" ht="43.5">
      <c r="Y25" s="61" t="s">
        <v>123</v>
      </c>
      <c r="Z25" s="62">
        <v>26968000000</v>
      </c>
      <c r="AA25" s="62">
        <v>27831000000</v>
      </c>
    </row>
    <row r="26" spans="25:27">
      <c r="Y26" s="63">
        <v>0.01</v>
      </c>
      <c r="Z26" s="64">
        <f>+$Z$25*Y26</f>
        <v>269680000</v>
      </c>
      <c r="AA26" s="64">
        <f>+$AA$25*Y26</f>
        <v>278310000</v>
      </c>
    </row>
    <row r="27" spans="25:27">
      <c r="Y27" s="63">
        <v>0.03</v>
      </c>
      <c r="Z27" s="64">
        <f>+$Z$25*Y27</f>
        <v>809040000</v>
      </c>
      <c r="AA27" s="64">
        <f>+$AA$25*Y27</f>
        <v>834930000</v>
      </c>
    </row>
    <row r="28" spans="25:27">
      <c r="Y28" s="63">
        <v>0.06</v>
      </c>
      <c r="Z28" s="64">
        <f>+$Z$25*Y28</f>
        <v>1618080000</v>
      </c>
      <c r="AA28" s="64">
        <f>+$AA$25*Y28</f>
        <v>1669860000</v>
      </c>
    </row>
    <row r="29" spans="25:27">
      <c r="Y29" s="63">
        <v>0.1</v>
      </c>
      <c r="Z29" s="64">
        <f>+$Z$25*Y29</f>
        <v>2696800000</v>
      </c>
      <c r="AA29" s="64">
        <f>+$AA$25*Y29</f>
        <v>2783100000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U316"/>
  <sheetViews>
    <sheetView zoomScale="70" zoomScaleNormal="70" workbookViewId="0">
      <pane ySplit="3" topLeftCell="A4" activePane="bottomLeft" state="frozen"/>
      <selection pane="bottomLeft" sqref="A1:T2"/>
      <selection activeCell="G4" sqref="G4:G13"/>
    </sheetView>
  </sheetViews>
  <sheetFormatPr defaultColWidth="11.42578125" defaultRowHeight="14.4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8.28515625" style="2" customWidth="1"/>
    <col min="11" max="11" width="22.42578125" style="2" customWidth="1"/>
    <col min="12" max="12" width="20.28515625" style="2" customWidth="1"/>
    <col min="13" max="13" width="15.85546875" style="2" customWidth="1"/>
    <col min="14" max="14" width="3.42578125" style="2" hidden="1" customWidth="1"/>
    <col min="15" max="15" width="20.42578125" style="2" customWidth="1"/>
    <col min="16" max="16" width="3.42578125"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6.5703125" style="2"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35.85546875" style="2" customWidth="1"/>
    <col min="29" max="29" width="28" style="2" customWidth="1"/>
    <col min="30" max="30" width="86.28515625" style="2" customWidth="1"/>
    <col min="31" max="31" width="10" style="2"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2.7109375" style="2" customWidth="1"/>
    <col min="43" max="43" width="14.85546875" style="2" customWidth="1"/>
    <col min="44" max="44" width="9.140625" style="2" customWidth="1"/>
    <col min="45" max="45" width="33.7109375" style="2" customWidth="1"/>
    <col min="46" max="46" width="19.85546875" style="2" customWidth="1"/>
    <col min="47" max="47" width="2.85546875" style="2" hidden="1" customWidth="1"/>
    <col min="48" max="48" width="13.7109375" style="25"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84" hidden="1" customWidth="1"/>
    <col min="58" max="58" width="41.7109375" style="1" hidden="1" customWidth="1"/>
    <col min="59" max="59" width="14.85546875" style="1" hidden="1" customWidth="1"/>
    <col min="60" max="60" width="35" style="1" hidden="1" customWidth="1"/>
    <col min="61" max="61" width="27.42578125" style="1" hidden="1" customWidth="1"/>
    <col min="62" max="62" width="14.85546875" style="1" customWidth="1"/>
    <col min="63" max="64" width="29.5703125" style="1" customWidth="1"/>
    <col min="65" max="65" width="12.5703125" style="1" customWidth="1"/>
    <col min="66" max="67" width="26.28515625" style="1" customWidth="1"/>
    <col min="68" max="68" width="11.42578125" style="1"/>
    <col min="69" max="69" width="22.5703125" style="1" customWidth="1"/>
    <col min="70" max="70" width="27.42578125" style="1" customWidth="1"/>
    <col min="71" max="71" width="11.42578125" style="1"/>
    <col min="72" max="72" width="23.28515625" style="1" customWidth="1"/>
    <col min="73" max="73" width="23.85546875" style="1" customWidth="1"/>
    <col min="74"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42578125" style="1"/>
    <col min="16383" max="16384" width="11.5703125" style="1" customWidth="1"/>
  </cols>
  <sheetData>
    <row r="1" spans="1:73" ht="18.7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8"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33.75"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2" t="s">
        <v>181</v>
      </c>
      <c r="Y3" s="245" t="s">
        <v>152</v>
      </c>
      <c r="Z3" s="242" t="s">
        <v>182</v>
      </c>
      <c r="AA3" s="242" t="s">
        <v>152</v>
      </c>
      <c r="AB3" s="242" t="s">
        <v>183</v>
      </c>
      <c r="AC3" s="450"/>
      <c r="AD3" s="450"/>
      <c r="AE3" s="246" t="s">
        <v>5</v>
      </c>
      <c r="AF3" s="247" t="s">
        <v>184</v>
      </c>
      <c r="AG3" s="246" t="s">
        <v>185</v>
      </c>
      <c r="AH3" s="246" t="s">
        <v>184</v>
      </c>
      <c r="AI3" s="450"/>
      <c r="AJ3" s="246" t="s">
        <v>186</v>
      </c>
      <c r="AK3" s="450" t="s">
        <v>187</v>
      </c>
      <c r="AL3" s="450"/>
      <c r="AM3" s="450" t="s">
        <v>7</v>
      </c>
      <c r="AN3" s="450"/>
      <c r="AO3" s="450" t="s">
        <v>8</v>
      </c>
      <c r="AP3" s="450"/>
      <c r="AQ3" s="246" t="s">
        <v>188</v>
      </c>
      <c r="AR3" s="450" t="s">
        <v>128</v>
      </c>
      <c r="AS3" s="450"/>
      <c r="AT3" s="246" t="s">
        <v>189</v>
      </c>
      <c r="AU3" s="431"/>
      <c r="AV3" s="431"/>
      <c r="AW3" s="431"/>
      <c r="AX3" s="433"/>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48.15" customHeight="1">
      <c r="A4" s="129" t="s">
        <v>241</v>
      </c>
      <c r="B4" s="89" t="s">
        <v>44</v>
      </c>
      <c r="C4" s="89" t="s">
        <v>89</v>
      </c>
      <c r="D4" s="89" t="s">
        <v>12</v>
      </c>
      <c r="E4" s="89" t="s">
        <v>34</v>
      </c>
      <c r="F4" s="92" t="s">
        <v>1800</v>
      </c>
      <c r="G4" s="89" t="s">
        <v>1801</v>
      </c>
      <c r="H4" s="89" t="s">
        <v>1802</v>
      </c>
      <c r="I4" s="92" t="s">
        <v>1803</v>
      </c>
      <c r="J4" s="89" t="s">
        <v>63</v>
      </c>
      <c r="K4" s="89">
        <v>2</v>
      </c>
      <c r="L4" s="127">
        <f>IF(J4="Diaria",+(K4/360),IF(J4="Mensual",+(K4/12),IF(J4="Bimestral",+(K4/6),IF(J4="Trimestral",+(K4/4),IF(J4="Semestral",+(K4/2),IF(J4="Anual",+(K4/1),""))))))</f>
        <v>0.16666666666666666</v>
      </c>
      <c r="M4" s="89" t="s">
        <v>70</v>
      </c>
      <c r="N4" s="8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89" t="s">
        <v>73</v>
      </c>
      <c r="P4" s="8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0.8</v>
      </c>
      <c r="Q4" s="89" t="s">
        <v>70</v>
      </c>
      <c r="R4" s="8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26" t="s">
        <v>70</v>
      </c>
      <c r="T4" s="126" t="s">
        <v>70</v>
      </c>
      <c r="U4" s="126">
        <f>+MAX(N4,P4,R4)</f>
        <v>0.8</v>
      </c>
      <c r="V4" s="254" t="str">
        <f>IF(L4&lt;=20%,"Muy baja",IF(L4&lt;=40%,"Baja",IF(L4&lt;=60%,"Media",IF(L4&lt;=80%,"Alta",IF(L4&lt;=100%,"Muy alta",IF(L4&gt;=100%,"Muy alta",""))))))</f>
        <v>Muy baja</v>
      </c>
      <c r="W4" s="128">
        <f>+IFERROR(VLOOKUP(V4,Fórmula!$F$1:$G$6,2,FALSE),"")</f>
        <v>0.2</v>
      </c>
      <c r="X4" s="257" t="str">
        <f>IF(U4=20%,"Leve",IF(U4=40%,"Menor",IF(U4=60%,"Moderado",IF(U4=80%,"Mayor",IF(U4=100%,"Catastrófico","")))))</f>
        <v>Mayor</v>
      </c>
      <c r="Y4" s="128">
        <f>+IFERROR(VLOOKUP(X4,Fórmula!$H$1:$I$6,2,FALSE),"")</f>
        <v>0.8</v>
      </c>
      <c r="Z4" s="260" t="str">
        <f>+IFERROR(VLOOKUP(V4&amp;X4,Fórmula!$C$2:$D$26,2,FALSE),"")</f>
        <v>Alto</v>
      </c>
      <c r="AA4" s="128">
        <f>IF(Z4="Bajo",25%,IF(Z4="Moderado",50%,IF(Z4="Alto",75%,IF(Z4="Extremo",100%,""))))</f>
        <v>0.75</v>
      </c>
      <c r="AB4" s="322" t="s">
        <v>1804</v>
      </c>
      <c r="AC4" s="52" t="s">
        <v>1805</v>
      </c>
      <c r="AD4" s="52" t="s">
        <v>1806</v>
      </c>
      <c r="AE4" s="52" t="s">
        <v>54</v>
      </c>
      <c r="AF4" s="32">
        <f>IF(AE4="Preventivo",25%,IF(AE4="Detectivo",15%,IF(AE4="Correctivo",10%,"")))</f>
        <v>0.25</v>
      </c>
      <c r="AG4" s="92" t="s">
        <v>201</v>
      </c>
      <c r="AH4" s="32">
        <f>IF(AG4="Manual",15%,IF(AG4="Automático",25%,""))</f>
        <v>0.15</v>
      </c>
      <c r="AI4" s="32">
        <f>+AH4+AF4</f>
        <v>0.4</v>
      </c>
      <c r="AJ4" s="92" t="s">
        <v>202</v>
      </c>
      <c r="AK4" s="89" t="s">
        <v>193</v>
      </c>
      <c r="AL4" s="52" t="s">
        <v>1807</v>
      </c>
      <c r="AM4" s="89" t="s">
        <v>23</v>
      </c>
      <c r="AN4" s="92" t="s">
        <v>1808</v>
      </c>
      <c r="AO4" s="92" t="s">
        <v>24</v>
      </c>
      <c r="AP4" s="92" t="s">
        <v>63</v>
      </c>
      <c r="AQ4" s="92" t="s">
        <v>1809</v>
      </c>
      <c r="AR4" s="92" t="s">
        <v>206</v>
      </c>
      <c r="AS4" s="92" t="s">
        <v>1810</v>
      </c>
      <c r="AT4" s="92" t="s">
        <v>208</v>
      </c>
      <c r="AU4" s="92">
        <f>+AA4*AI4</f>
        <v>0.30000000000000004</v>
      </c>
      <c r="AV4" s="33">
        <f>+AA4-AU4</f>
        <v>0.44999999999999996</v>
      </c>
      <c r="AW4" s="263" t="str">
        <f>+IF(C4="Corrupción","Moderado",IF(AV4&lt;=25%,"Bajo",IF(AV4&lt;=50%,"Moderado",IF(AV4&lt;=75%,"Alto",IF(AV4&gt;75%,"Extremo","")))))</f>
        <v>Moderado</v>
      </c>
      <c r="AX4" s="264" t="s">
        <v>56</v>
      </c>
      <c r="AY4" s="266">
        <v>1</v>
      </c>
      <c r="AZ4" s="34" t="s">
        <v>1811</v>
      </c>
      <c r="BA4" s="212" t="str">
        <f>+AS4</f>
        <v>Jefe de Control Disciplinario Interno</v>
      </c>
      <c r="BB4" s="31">
        <v>44743</v>
      </c>
      <c r="BC4" s="31">
        <v>44926</v>
      </c>
      <c r="BD4" s="134" t="s">
        <v>1812</v>
      </c>
      <c r="BE4" s="136">
        <v>44620</v>
      </c>
      <c r="BF4" s="137"/>
      <c r="BG4" s="35">
        <v>44681</v>
      </c>
      <c r="BH4" s="137"/>
      <c r="BI4" s="200"/>
      <c r="BJ4" s="35">
        <v>44742</v>
      </c>
      <c r="BK4" s="217" t="s">
        <v>1813</v>
      </c>
      <c r="BL4" s="165"/>
      <c r="BM4" s="35">
        <v>44804</v>
      </c>
      <c r="BN4" s="165"/>
      <c r="BO4" s="165"/>
      <c r="BP4" s="35">
        <v>44865</v>
      </c>
      <c r="BQ4" s="165"/>
      <c r="BR4" s="165"/>
      <c r="BS4" s="35">
        <v>44926</v>
      </c>
      <c r="BT4" s="165"/>
      <c r="BU4" s="267"/>
    </row>
    <row r="5" spans="1:73" ht="140.25" customHeight="1" thickBot="1">
      <c r="A5" s="124" t="s">
        <v>241</v>
      </c>
      <c r="B5" s="90" t="s">
        <v>44</v>
      </c>
      <c r="C5" s="90" t="s">
        <v>55</v>
      </c>
      <c r="D5" s="90" t="s">
        <v>76</v>
      </c>
      <c r="E5" s="90" t="s">
        <v>34</v>
      </c>
      <c r="F5" s="93" t="s">
        <v>1814</v>
      </c>
      <c r="G5" s="90" t="s">
        <v>1815</v>
      </c>
      <c r="H5" s="90" t="s">
        <v>1816</v>
      </c>
      <c r="I5" s="93" t="s">
        <v>1817</v>
      </c>
      <c r="J5" s="90" t="s">
        <v>63</v>
      </c>
      <c r="K5" s="90">
        <v>0</v>
      </c>
      <c r="L5" s="125">
        <f>IF(J5="Diaria",+(K5/360),IF(J5="Mensual",+(K5/12),IF(J5="Bimestral",+(K5/6),IF(J5="Trimestral",+(K5/4),IF(J5="Semestral",+(K5/2),IF(J5="Anual",+(K5/1),""))))))</f>
        <v>0</v>
      </c>
      <c r="M5" s="90" t="s">
        <v>70</v>
      </c>
      <c r="N5" s="90">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90" t="s">
        <v>84</v>
      </c>
      <c r="P5" s="8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1</v>
      </c>
      <c r="Q5" s="90" t="s">
        <v>70</v>
      </c>
      <c r="R5" s="90">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98" t="s">
        <v>70</v>
      </c>
      <c r="T5" s="98" t="s">
        <v>70</v>
      </c>
      <c r="U5" s="98">
        <f>+MAX(N5,P5,R5)</f>
        <v>1</v>
      </c>
      <c r="V5" s="255" t="str">
        <f>IF(L5&lt;=20%,"Muy baja",IF(L5&lt;=40%,"Baja",IF(L5&lt;=60%,"Media",IF(L5&lt;=80%,"Alta",IF(L5&lt;=100%,"Muy alta",IF(L5&gt;=100%,"Muy alta",""))))))</f>
        <v>Muy baja</v>
      </c>
      <c r="W5" s="96">
        <f>+IFERROR(VLOOKUP(V5,Fórmula!$F$1:$G$6,2,FALSE),"")</f>
        <v>0.2</v>
      </c>
      <c r="X5" s="258" t="str">
        <f>IF(U5=20%,"Leve",IF(U5=40%,"Menor",IF(U5=60%,"Moderado",IF(U5=80%,"Mayor",IF(U5=100%,"Catastrófico","")))))</f>
        <v>Catastrófico</v>
      </c>
      <c r="Y5" s="96">
        <f>+IFERROR(VLOOKUP(X5,Fórmula!$H$1:$I$6,2,FALSE),"")</f>
        <v>1</v>
      </c>
      <c r="Z5" s="259" t="str">
        <f>+IFERROR(VLOOKUP(V5&amp;X5,Fórmula!$C$2:$D$26,2,FALSE),"")</f>
        <v>Extremo</v>
      </c>
      <c r="AA5" s="96">
        <f>IF(Z5="Bajo",25%,IF(Z5="Moderado",50%,IF(Z5="Alto",75%,IF(Z5="Extremo",100%,""))))</f>
        <v>1</v>
      </c>
      <c r="AB5" s="323" t="s">
        <v>1804</v>
      </c>
      <c r="AC5" s="29" t="s">
        <v>1818</v>
      </c>
      <c r="AD5" s="29" t="s">
        <v>1819</v>
      </c>
      <c r="AE5" s="29" t="s">
        <v>37</v>
      </c>
      <c r="AF5" s="38">
        <f>IF(AE5="Preventivo",25%,IF(AE5="Detectivo",15%,IF(AE5="Correctivo",10%,"")))</f>
        <v>0.15</v>
      </c>
      <c r="AG5" s="93" t="s">
        <v>201</v>
      </c>
      <c r="AH5" s="38">
        <f>IF(AG5="Manual",15%,IF(AG5="Automático",25%,""))</f>
        <v>0.15</v>
      </c>
      <c r="AI5" s="38">
        <f>+AH5+AF5</f>
        <v>0.3</v>
      </c>
      <c r="AJ5" s="93" t="s">
        <v>202</v>
      </c>
      <c r="AK5" s="90" t="s">
        <v>193</v>
      </c>
      <c r="AL5" s="29" t="s">
        <v>1820</v>
      </c>
      <c r="AM5" s="90" t="s">
        <v>39</v>
      </c>
      <c r="AN5" s="93"/>
      <c r="AO5" s="93" t="s">
        <v>24</v>
      </c>
      <c r="AP5" s="93" t="s">
        <v>86</v>
      </c>
      <c r="AQ5" s="93" t="s">
        <v>1821</v>
      </c>
      <c r="AR5" s="93" t="s">
        <v>206</v>
      </c>
      <c r="AS5" s="93" t="s">
        <v>1810</v>
      </c>
      <c r="AT5" s="93" t="s">
        <v>208</v>
      </c>
      <c r="AU5" s="93">
        <f>+AI5*AA5</f>
        <v>0.3</v>
      </c>
      <c r="AV5" s="104">
        <f>+AA5-AU5</f>
        <v>0.7</v>
      </c>
      <c r="AW5" s="262" t="str">
        <f>+IF(C5="Corrupción","Alto",IF(AV5&lt;=25%,"Bajo",IF(AV5&lt;=50%,"Moderado",IF(AV5&lt;=75%,"Alto",IF(AV5&gt;75%,"Extremo","")))))</f>
        <v>Alto</v>
      </c>
      <c r="AX5" s="265" t="s">
        <v>56</v>
      </c>
      <c r="AY5" s="268">
        <v>1</v>
      </c>
      <c r="AZ5" s="14" t="s">
        <v>1822</v>
      </c>
      <c r="BA5" s="215" t="str">
        <f>+AS5</f>
        <v>Jefe de Control Disciplinario Interno</v>
      </c>
      <c r="BB5" s="15">
        <v>44743</v>
      </c>
      <c r="BC5" s="26">
        <v>44926</v>
      </c>
      <c r="BD5" s="215" t="str">
        <f>+AQ5</f>
        <v>Informe</v>
      </c>
      <c r="BE5" s="219">
        <v>44620</v>
      </c>
      <c r="BF5" s="220"/>
      <c r="BG5" s="221">
        <v>44681</v>
      </c>
      <c r="BH5" s="222"/>
      <c r="BI5" s="222"/>
      <c r="BJ5" s="221">
        <v>44742</v>
      </c>
      <c r="BK5" s="223"/>
      <c r="BL5" s="222"/>
      <c r="BM5" s="221">
        <v>44804</v>
      </c>
      <c r="BN5" s="222"/>
      <c r="BO5" s="222"/>
      <c r="BP5" s="221">
        <v>44865</v>
      </c>
      <c r="BQ5" s="222"/>
      <c r="BR5" s="222"/>
      <c r="BS5" s="221">
        <v>44926</v>
      </c>
      <c r="BT5" s="222"/>
      <c r="BU5" s="269"/>
    </row>
    <row r="6" spans="1:73">
      <c r="W6" s="21"/>
      <c r="Y6" s="21"/>
      <c r="AF6" s="21"/>
      <c r="AG6" s="21"/>
      <c r="AH6" s="21"/>
      <c r="AI6" s="21"/>
      <c r="AV6" s="24"/>
    </row>
    <row r="7" spans="1:73">
      <c r="W7" s="21"/>
      <c r="Y7" s="21"/>
      <c r="AF7" s="21"/>
      <c r="AG7" s="21"/>
      <c r="AH7" s="21"/>
      <c r="AI7" s="21"/>
      <c r="AV7" s="24"/>
    </row>
    <row r="8" spans="1:73">
      <c r="I8" s="2" t="s">
        <v>1823</v>
      </c>
      <c r="W8" s="21"/>
      <c r="Y8" s="21"/>
      <c r="AF8" s="21"/>
      <c r="AG8" s="21"/>
      <c r="AH8" s="21"/>
      <c r="AI8" s="21"/>
      <c r="AV8" s="24"/>
    </row>
    <row r="9" spans="1:73">
      <c r="W9" s="21"/>
      <c r="Y9" s="21"/>
      <c r="AF9" s="21"/>
      <c r="AG9" s="21"/>
      <c r="AH9" s="21"/>
      <c r="AI9" s="21"/>
      <c r="AV9" s="24"/>
    </row>
    <row r="10" spans="1:73">
      <c r="W10" s="21"/>
      <c r="Y10" s="21"/>
      <c r="AF10" s="21"/>
      <c r="AG10" s="21"/>
      <c r="AH10" s="21"/>
      <c r="AI10" s="21"/>
      <c r="AV10" s="24"/>
    </row>
    <row r="11" spans="1:73">
      <c r="W11" s="21"/>
      <c r="Y11" s="21"/>
      <c r="AF11" s="21"/>
      <c r="AG11" s="21"/>
      <c r="AH11" s="21"/>
      <c r="AI11" s="21"/>
      <c r="AV11" s="24"/>
    </row>
    <row r="12" spans="1:73">
      <c r="W12" s="21"/>
      <c r="Y12" s="21"/>
      <c r="AF12" s="21"/>
      <c r="AG12" s="21"/>
      <c r="AH12" s="21"/>
      <c r="AI12" s="21"/>
      <c r="AV12" s="24"/>
    </row>
    <row r="13" spans="1:73">
      <c r="W13" s="21"/>
      <c r="Y13" s="21"/>
      <c r="AF13" s="21"/>
      <c r="AG13" s="21"/>
      <c r="AH13" s="21"/>
      <c r="AI13" s="21"/>
      <c r="AV13" s="24"/>
    </row>
    <row r="14" spans="1:73">
      <c r="W14" s="21"/>
      <c r="Y14" s="21"/>
      <c r="AF14" s="21"/>
      <c r="AG14" s="21"/>
      <c r="AH14" s="21"/>
      <c r="AI14" s="21"/>
      <c r="AV14" s="24"/>
    </row>
    <row r="15" spans="1:73">
      <c r="W15" s="21"/>
      <c r="Y15" s="21"/>
      <c r="AF15" s="21"/>
      <c r="AG15" s="21"/>
      <c r="AH15" s="21"/>
      <c r="AI15" s="21"/>
      <c r="AV15" s="24"/>
    </row>
    <row r="16" spans="1:73">
      <c r="W16" s="21"/>
      <c r="Y16" s="21"/>
      <c r="AF16" s="21"/>
      <c r="AG16" s="21"/>
      <c r="AH16" s="21"/>
      <c r="AI16" s="21"/>
      <c r="AV16" s="24"/>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row r="299" spans="23:48">
      <c r="W299" s="21"/>
      <c r="Y299" s="21"/>
      <c r="AF299" s="21"/>
      <c r="AG299" s="21"/>
      <c r="AH299" s="21"/>
      <c r="AI299" s="21"/>
      <c r="AV299" s="24"/>
    </row>
    <row r="300" spans="23:48">
      <c r="W300" s="21"/>
      <c r="Y300" s="21"/>
      <c r="AF300" s="21"/>
      <c r="AG300" s="21"/>
      <c r="AH300" s="21"/>
      <c r="AI300" s="21"/>
      <c r="AV300" s="24"/>
    </row>
    <row r="301" spans="23:48">
      <c r="W301" s="21"/>
      <c r="Y301" s="21"/>
      <c r="AF301" s="21"/>
      <c r="AG301" s="21"/>
      <c r="AH301" s="21"/>
      <c r="AI301" s="21"/>
      <c r="AV301" s="24"/>
    </row>
    <row r="302" spans="23:48">
      <c r="W302" s="21"/>
      <c r="Y302" s="21"/>
      <c r="AF302" s="21"/>
      <c r="AG302" s="21"/>
      <c r="AH302" s="21"/>
      <c r="AI302" s="21"/>
      <c r="AV302" s="24"/>
    </row>
    <row r="303" spans="23:48">
      <c r="W303" s="21"/>
      <c r="Y303" s="21"/>
      <c r="AF303" s="21"/>
      <c r="AG303" s="21"/>
      <c r="AH303" s="21"/>
      <c r="AI303" s="21"/>
      <c r="AV303" s="24"/>
    </row>
    <row r="304" spans="23:48">
      <c r="W304" s="21"/>
      <c r="Y304" s="21"/>
      <c r="AF304" s="21"/>
      <c r="AG304" s="21"/>
      <c r="AH304" s="21"/>
      <c r="AI304" s="21"/>
      <c r="AV304" s="24"/>
    </row>
    <row r="305" spans="23:48">
      <c r="W305" s="21"/>
      <c r="Y305" s="21"/>
      <c r="AF305" s="21"/>
      <c r="AG305" s="21"/>
      <c r="AH305" s="21"/>
      <c r="AI305" s="21"/>
      <c r="AV305" s="24"/>
    </row>
    <row r="306" spans="23:48">
      <c r="W306" s="21"/>
      <c r="Y306" s="21"/>
      <c r="AF306" s="21"/>
      <c r="AG306" s="21"/>
      <c r="AH306" s="21"/>
      <c r="AI306" s="21"/>
      <c r="AV306" s="24"/>
    </row>
    <row r="307" spans="23:48">
      <c r="W307" s="21"/>
      <c r="Y307" s="21"/>
      <c r="AF307" s="21"/>
      <c r="AG307" s="21"/>
      <c r="AH307" s="21"/>
      <c r="AI307" s="21"/>
      <c r="AV307" s="24"/>
    </row>
    <row r="308" spans="23:48">
      <c r="W308" s="21"/>
      <c r="Y308" s="21"/>
      <c r="AF308" s="21"/>
      <c r="AG308" s="21"/>
      <c r="AH308" s="21"/>
      <c r="AI308" s="21"/>
      <c r="AV308" s="24"/>
    </row>
    <row r="309" spans="23:48">
      <c r="W309" s="21"/>
      <c r="Y309" s="21"/>
      <c r="AF309" s="21"/>
      <c r="AG309" s="21"/>
      <c r="AH309" s="21"/>
      <c r="AI309" s="21"/>
      <c r="AV309" s="24"/>
    </row>
    <row r="310" spans="23:48">
      <c r="W310" s="21"/>
      <c r="Y310" s="21"/>
      <c r="AF310" s="21"/>
      <c r="AG310" s="21"/>
      <c r="AH310" s="21"/>
      <c r="AI310" s="21"/>
      <c r="AV310" s="24"/>
    </row>
    <row r="311" spans="23:48">
      <c r="W311" s="21"/>
      <c r="Y311" s="21"/>
      <c r="AF311" s="21"/>
      <c r="AG311" s="21"/>
      <c r="AH311" s="21"/>
      <c r="AI311" s="21"/>
      <c r="AV311" s="24"/>
    </row>
    <row r="312" spans="23:48">
      <c r="W312" s="21"/>
      <c r="Y312" s="21"/>
      <c r="AF312" s="21"/>
      <c r="AG312" s="21"/>
      <c r="AH312" s="21"/>
      <c r="AI312" s="21"/>
      <c r="AV312" s="24"/>
    </row>
    <row r="313" spans="23:48">
      <c r="W313" s="21"/>
      <c r="Y313" s="21"/>
      <c r="AF313" s="21"/>
      <c r="AG313" s="21"/>
      <c r="AH313" s="21"/>
      <c r="AI313" s="21"/>
      <c r="AV313" s="24"/>
    </row>
    <row r="314" spans="23:48">
      <c r="W314" s="21"/>
      <c r="Y314" s="21"/>
      <c r="AF314" s="21"/>
      <c r="AG314" s="21"/>
      <c r="AH314" s="21"/>
      <c r="AI314" s="21"/>
      <c r="AV314" s="24"/>
    </row>
    <row r="315" spans="23:48">
      <c r="W315" s="21"/>
      <c r="Y315" s="21"/>
      <c r="AF315" s="21"/>
      <c r="AG315" s="21"/>
      <c r="AH315" s="21"/>
      <c r="AI315" s="21"/>
      <c r="AV315" s="24"/>
    </row>
    <row r="316" spans="23:48">
      <c r="W316" s="21"/>
      <c r="Y316" s="21"/>
      <c r="AF316" s="21"/>
      <c r="AG316" s="21"/>
      <c r="AH316" s="21"/>
      <c r="AI316" s="21"/>
      <c r="AV316" s="24"/>
    </row>
  </sheetData>
  <sheetProtection formatCells="0" formatColumns="0" formatRows="0"/>
  <autoFilter ref="A1:BT5" xr:uid="{00000000-0009-0000-0000-00001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autoFilter>
  <mergeCells count="23">
    <mergeCell ref="AV1:AX1"/>
    <mergeCell ref="AC2:AC3"/>
    <mergeCell ref="AD2:AD3"/>
    <mergeCell ref="AE2:AH2"/>
    <mergeCell ref="AI2:AI3"/>
    <mergeCell ref="AJ2:AT2"/>
    <mergeCell ref="AC1:AT1"/>
    <mergeCell ref="AY1:BU1"/>
    <mergeCell ref="BE2:BU2"/>
    <mergeCell ref="BD2:BD3"/>
    <mergeCell ref="G3:H3"/>
    <mergeCell ref="AK3:AL3"/>
    <mergeCell ref="AM3:AN3"/>
    <mergeCell ref="AO3:AP3"/>
    <mergeCell ref="AR3:AS3"/>
    <mergeCell ref="AU2:AW3"/>
    <mergeCell ref="AX2:AX3"/>
    <mergeCell ref="AY2:AZ3"/>
    <mergeCell ref="BA2:BA3"/>
    <mergeCell ref="BB2:BB3"/>
    <mergeCell ref="BC2:BC3"/>
    <mergeCell ref="A1:T2"/>
    <mergeCell ref="U1:AB2"/>
  </mergeCells>
  <conditionalFormatting sqref="AJ4:AK5">
    <cfRule type="containsText" dxfId="25" priority="1061" operator="containsText" text="BAJA">
      <formula>NOT(ISERROR(SEARCH("BAJA",AJ4)))</formula>
    </cfRule>
    <cfRule type="containsText" dxfId="24" priority="1062" operator="containsText" text="MEDIA">
      <formula>NOT(ISERROR(SEARCH("MEDIA",AJ4)))</formula>
    </cfRule>
    <cfRule type="containsText" dxfId="23" priority="1063" operator="containsText" text="ALTA">
      <formula>NOT(ISERROR(SEARCH("ALTA",AJ4)))</formula>
    </cfRule>
  </conditionalFormatting>
  <conditionalFormatting sqref="AR5">
    <cfRule type="containsText" dxfId="22" priority="1067" operator="containsText" text="BAJA">
      <formula>NOT(ISERROR(SEARCH("BAJA",AR5)))</formula>
    </cfRule>
    <cfRule type="containsText" dxfId="21" priority="1068" operator="containsText" text="MEDIA">
      <formula>NOT(ISERROR(SEARCH("MEDIA",AR5)))</formula>
    </cfRule>
    <cfRule type="containsText" dxfId="20" priority="1069" operator="containsText" text="ALTA">
      <formula>NOT(ISERROR(SEARCH("ALTA",AR5)))</formula>
    </cfRule>
  </conditionalFormatting>
  <conditionalFormatting sqref="AU4:AV4">
    <cfRule type="cellIs" dxfId="19" priority="856" operator="greaterThan">
      <formula>75%</formula>
    </cfRule>
    <cfRule type="cellIs" dxfId="18" priority="857" operator="between">
      <formula>51%</formula>
      <formula>75%</formula>
    </cfRule>
    <cfRule type="cellIs" dxfId="17" priority="858" operator="between">
      <formula>26%</formula>
      <formula>50%</formula>
    </cfRule>
    <cfRule type="cellIs" dxfId="16" priority="859" operator="between">
      <formula>0%</formula>
      <formula>25%</formula>
    </cfRule>
    <cfRule type="containsText" dxfId="15" priority="1070" operator="containsText" text="BAJA">
      <formula>NOT(ISERROR(SEARCH("BAJA",AU4)))</formula>
    </cfRule>
    <cfRule type="containsText" dxfId="14" priority="1071" operator="containsText" text="MEDIA">
      <formula>NOT(ISERROR(SEARCH("MEDIA",AU4)))</formula>
    </cfRule>
    <cfRule type="containsText" dxfId="13" priority="1072" operator="containsText" text="ALTA">
      <formula>NOT(ISERROR(SEARCH("ALTA",AU4)))</formula>
    </cfRule>
  </conditionalFormatting>
  <conditionalFormatting sqref="AC5">
    <cfRule type="containsText" dxfId="12" priority="1052" operator="containsText" text="BAJA">
      <formula>NOT(ISERROR(SEARCH("BAJA",AC5)))</formula>
    </cfRule>
    <cfRule type="containsText" dxfId="11" priority="1053" operator="containsText" text="MEDIA">
      <formula>NOT(ISERROR(SEARCH("MEDIA",AC5)))</formula>
    </cfRule>
    <cfRule type="containsText" dxfId="10" priority="1054" operator="containsText" text="ALTA">
      <formula>NOT(ISERROR(SEARCH("ALTA",AC5)))</formula>
    </cfRule>
  </conditionalFormatting>
  <conditionalFormatting sqref="AU5">
    <cfRule type="containsText" dxfId="9" priority="885" operator="containsText" text="BAJA">
      <formula>NOT(ISERROR(SEARCH("BAJA",AU5)))</formula>
    </cfRule>
    <cfRule type="containsText" dxfId="8" priority="886" operator="containsText" text="MEDIA">
      <formula>NOT(ISERROR(SEARCH("MEDIA",AU5)))</formula>
    </cfRule>
    <cfRule type="containsText" dxfId="7" priority="887" operator="containsText" text="ALTA">
      <formula>NOT(ISERROR(SEARCH("ALTA",AU5)))</formula>
    </cfRule>
  </conditionalFormatting>
  <conditionalFormatting sqref="AV5">
    <cfRule type="cellIs" dxfId="6" priority="842" operator="greaterThan">
      <formula>75%</formula>
    </cfRule>
    <cfRule type="cellIs" dxfId="5" priority="843" operator="between">
      <formula>51%</formula>
      <formula>75%</formula>
    </cfRule>
    <cfRule type="cellIs" dxfId="4" priority="844" operator="between">
      <formula>26%</formula>
      <formula>50%</formula>
    </cfRule>
    <cfRule type="cellIs" dxfId="3" priority="845" operator="between">
      <formula>0%</formula>
      <formula>25%</formula>
    </cfRule>
    <cfRule type="containsText" dxfId="2" priority="846" operator="containsText" text="BAJA">
      <formula>NOT(ISERROR(SEARCH("BAJA",AV5)))</formula>
    </cfRule>
    <cfRule type="containsText" dxfId="1" priority="847" operator="containsText" text="MEDIA">
      <formula>NOT(ISERROR(SEARCH("MEDIA",AV5)))</formula>
    </cfRule>
    <cfRule type="containsText" dxfId="0" priority="848" operator="containsText" text="ALTA">
      <formula>NOT(ISERROR(SEARCH("ALTA",AV5)))</formula>
    </cfRule>
  </conditionalFormatting>
  <dataValidations count="5">
    <dataValidation type="list" allowBlank="1" showInputMessage="1" showErrorMessage="1" sqref="AJ4:AJ5" xr:uid="{00000000-0002-0000-1200-000000000000}">
      <formula1>"Confiable,No confiable"</formula1>
    </dataValidation>
    <dataValidation type="list" allowBlank="1" showInputMessage="1" showErrorMessage="1" sqref="AT4:AT5" xr:uid="{00000000-0002-0000-1200-000001000000}">
      <formula1>"Adecuado,Inadecuado"</formula1>
    </dataValidation>
    <dataValidation type="list" allowBlank="1" showInputMessage="1" showErrorMessage="1" sqref="AR4:AR5" xr:uid="{00000000-0002-0000-1200-000002000000}">
      <formula1>"Asignado,No Asignado"</formula1>
    </dataValidation>
    <dataValidation type="list" allowBlank="1" showInputMessage="1" showErrorMessage="1" sqref="AG4:AG5" xr:uid="{00000000-0002-0000-1200-000003000000}">
      <formula1>"Manual,Automático"</formula1>
    </dataValidation>
    <dataValidation type="list" allowBlank="1" showInputMessage="1" showErrorMessage="1" sqref="A4:A5 AK4:AK5" xr:uid="{00000000-0002-0000-1200-000004000000}">
      <formula1>"SI,NO"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1200-000005000000}">
          <x14:formula1>
            <xm:f>Listas!$L$2:$L$5</xm:f>
          </x14:formula1>
          <xm:sqref>T4:T5</xm:sqref>
        </x14:dataValidation>
        <x14:dataValidation type="list" allowBlank="1" showInputMessage="1" showErrorMessage="1" xr:uid="{00000000-0002-0000-1200-000006000000}">
          <x14:formula1>
            <xm:f>Listas!$K$2:$K$6</xm:f>
          </x14:formula1>
          <xm:sqref>S4:S5</xm:sqref>
        </x14:dataValidation>
        <x14:dataValidation type="list" allowBlank="1" showInputMessage="1" showErrorMessage="1" xr:uid="{00000000-0002-0000-1200-000007000000}">
          <x14:formula1>
            <xm:f>Listas!$Q$2:$Q$8</xm:f>
          </x14:formula1>
          <xm:sqref>J4:J5</xm:sqref>
        </x14:dataValidation>
        <x14:dataValidation type="list" allowBlank="1" showInputMessage="1" showErrorMessage="1" xr:uid="{00000000-0002-0000-1200-000008000000}">
          <x14:formula1>
            <xm:f>Listas!$P$2:$P$7</xm:f>
          </x14:formula1>
          <xm:sqref>Q4:Q5</xm:sqref>
        </x14:dataValidation>
        <x14:dataValidation type="list" allowBlank="1" showInputMessage="1" showErrorMessage="1" xr:uid="{00000000-0002-0000-1200-000009000000}">
          <x14:formula1>
            <xm:f>Listas!$O$2:$O$7</xm:f>
          </x14:formula1>
          <xm:sqref>O4:O5</xm:sqref>
        </x14:dataValidation>
        <x14:dataValidation type="list" allowBlank="1" showInputMessage="1" showErrorMessage="1" xr:uid="{00000000-0002-0000-1200-00000A000000}">
          <x14:formula1>
            <xm:f>Listas!$N$2:$N$7</xm:f>
          </x14:formula1>
          <xm:sqref>M4:M5</xm:sqref>
        </x14:dataValidation>
        <x14:dataValidation type="list" allowBlank="1" showInputMessage="1" showErrorMessage="1" xr:uid="{00000000-0002-0000-1200-00000B000000}">
          <x14:formula1>
            <xm:f>Listas!$G$2:$G$11</xm:f>
          </x14:formula1>
          <xm:sqref>C4:C5</xm:sqref>
        </x14:dataValidation>
        <x14:dataValidation type="list" allowBlank="1" showInputMessage="1" showErrorMessage="1" xr:uid="{00000000-0002-0000-1200-00000C000000}">
          <x14:formula1>
            <xm:f>Listas!$B$2:$B$7</xm:f>
          </x14:formula1>
          <xm:sqref>D4:D5</xm:sqref>
        </x14:dataValidation>
        <x14:dataValidation type="list" allowBlank="1" showInputMessage="1" showErrorMessage="1" xr:uid="{00000000-0002-0000-1200-00000D000000}">
          <x14:formula1>
            <xm:f>Listas!$J$2:$J$6</xm:f>
          </x14:formula1>
          <xm:sqref>AX4:AX5</xm:sqref>
        </x14:dataValidation>
        <x14:dataValidation type="list" allowBlank="1" showInputMessage="1" showErrorMessage="1" xr:uid="{00000000-0002-0000-1200-00000E000000}">
          <x14:formula1>
            <xm:f>Listas!$I$2:$I$3</xm:f>
          </x14:formula1>
          <xm:sqref>AO4:AO5</xm:sqref>
        </x14:dataValidation>
        <x14:dataValidation type="list" allowBlank="1" showInputMessage="1" showErrorMessage="1" xr:uid="{00000000-0002-0000-1200-00000F000000}">
          <x14:formula1>
            <xm:f>Listas!$H$2:$H$3</xm:f>
          </x14:formula1>
          <xm:sqref>AM4:AM5</xm:sqref>
        </x14:dataValidation>
        <x14:dataValidation type="list" allowBlank="1" showInputMessage="1" showErrorMessage="1" xr:uid="{00000000-0002-0000-1200-000010000000}">
          <x14:formula1>
            <xm:f>Listas!$C$2:$C$8</xm:f>
          </x14:formula1>
          <xm:sqref>E4:E5</xm:sqref>
        </x14:dataValidation>
        <x14:dataValidation type="list" allowBlank="1" showInputMessage="1" showErrorMessage="1" xr:uid="{00000000-0002-0000-1200-000011000000}">
          <x14:formula1>
            <xm:f>Listas!$F$2:$F$4</xm:f>
          </x14:formula1>
          <xm:sqref>AE4:AE5</xm:sqref>
        </x14:dataValidation>
        <x14:dataValidation type="list" allowBlank="1" showInputMessage="1" showErrorMessage="1" xr:uid="{00000000-0002-0000-1200-000012000000}">
          <x14:formula1>
            <xm:f>Listas!$M$2:$M$15</xm:f>
          </x14:formula1>
          <xm:sqref>B4:B5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ColWidth="9.140625" defaultRowHeight="14.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38"/>
  <sheetViews>
    <sheetView showGridLines="0" topLeftCell="A9" zoomScale="90" zoomScaleNormal="90" workbookViewId="0">
      <selection activeCell="B19" sqref="B19:B20"/>
    </sheetView>
  </sheetViews>
  <sheetFormatPr defaultColWidth="11.42578125" defaultRowHeight="14.45"/>
  <cols>
    <col min="1" max="1" width="2.85546875" customWidth="1"/>
    <col min="2" max="2" width="29.7109375" style="78" customWidth="1"/>
    <col min="3" max="3" width="18.7109375" style="76" customWidth="1"/>
    <col min="4" max="4" width="11.5703125" style="77"/>
    <col min="5" max="5" width="26.7109375" style="76" customWidth="1"/>
    <col min="7" max="7" width="17.42578125" customWidth="1"/>
    <col min="8" max="8" width="16.28515625" customWidth="1"/>
  </cols>
  <sheetData>
    <row r="1" spans="2:8" ht="15" thickBot="1"/>
    <row r="2" spans="2:8" ht="31.9" customHeight="1">
      <c r="B2" s="396" t="s">
        <v>124</v>
      </c>
      <c r="C2" s="397"/>
      <c r="D2" s="397"/>
      <c r="E2" s="398"/>
      <c r="G2" s="394" t="s">
        <v>125</v>
      </c>
      <c r="H2" s="395"/>
    </row>
    <row r="3" spans="2:8">
      <c r="B3" s="224" t="s">
        <v>126</v>
      </c>
      <c r="C3" s="80" t="s">
        <v>6</v>
      </c>
      <c r="D3" s="80" t="s">
        <v>127</v>
      </c>
      <c r="E3" s="225" t="s">
        <v>128</v>
      </c>
      <c r="G3" s="224" t="s">
        <v>6</v>
      </c>
      <c r="H3" s="225" t="s">
        <v>129</v>
      </c>
    </row>
    <row r="4" spans="2:8" ht="43.15" customHeight="1">
      <c r="B4" s="387" t="s">
        <v>107</v>
      </c>
      <c r="C4" s="79" t="s">
        <v>67</v>
      </c>
      <c r="D4" s="83">
        <v>3</v>
      </c>
      <c r="E4" s="392" t="s">
        <v>130</v>
      </c>
      <c r="G4" s="230" t="s">
        <v>22</v>
      </c>
      <c r="H4" s="231">
        <v>1</v>
      </c>
    </row>
    <row r="5" spans="2:8">
      <c r="B5" s="387"/>
      <c r="C5" s="79" t="s">
        <v>33</v>
      </c>
      <c r="D5" s="83">
        <v>1</v>
      </c>
      <c r="E5" s="392"/>
      <c r="G5" s="230" t="s">
        <v>55</v>
      </c>
      <c r="H5" s="231">
        <v>14</v>
      </c>
    </row>
    <row r="6" spans="2:8">
      <c r="B6" s="387"/>
      <c r="C6" s="79" t="s">
        <v>12</v>
      </c>
      <c r="D6" s="83">
        <v>1</v>
      </c>
      <c r="E6" s="392"/>
      <c r="G6" s="230" t="s">
        <v>12</v>
      </c>
      <c r="H6" s="231">
        <v>1</v>
      </c>
    </row>
    <row r="7" spans="2:8">
      <c r="B7" s="387"/>
      <c r="C7" s="79" t="s">
        <v>89</v>
      </c>
      <c r="D7" s="83">
        <v>1</v>
      </c>
      <c r="E7" s="392"/>
      <c r="G7" s="230" t="s">
        <v>67</v>
      </c>
      <c r="H7" s="231">
        <f>+D4</f>
        <v>3</v>
      </c>
    </row>
    <row r="8" spans="2:8" ht="43.5">
      <c r="B8" s="226" t="s">
        <v>95</v>
      </c>
      <c r="C8" s="79" t="s">
        <v>89</v>
      </c>
      <c r="D8" s="83">
        <v>3</v>
      </c>
      <c r="E8" s="227" t="s">
        <v>131</v>
      </c>
      <c r="G8" s="230" t="s">
        <v>33</v>
      </c>
      <c r="H8" s="231">
        <f>+D5+D22</f>
        <v>3</v>
      </c>
    </row>
    <row r="9" spans="2:8" ht="43.15" customHeight="1">
      <c r="B9" s="387" t="s">
        <v>132</v>
      </c>
      <c r="C9" s="79" t="s">
        <v>55</v>
      </c>
      <c r="D9" s="83">
        <v>3</v>
      </c>
      <c r="E9" s="392" t="s">
        <v>133</v>
      </c>
      <c r="F9" s="77"/>
      <c r="G9" s="230" t="s">
        <v>89</v>
      </c>
      <c r="H9" s="231">
        <v>37</v>
      </c>
    </row>
    <row r="10" spans="2:8" ht="29.1">
      <c r="B10" s="387"/>
      <c r="C10" s="79" t="s">
        <v>89</v>
      </c>
      <c r="D10" s="83">
        <v>4</v>
      </c>
      <c r="E10" s="392"/>
      <c r="G10" s="230" t="s">
        <v>134</v>
      </c>
      <c r="H10" s="231">
        <v>2</v>
      </c>
    </row>
    <row r="11" spans="2:8" ht="28.9" customHeight="1">
      <c r="B11" s="387" t="s">
        <v>135</v>
      </c>
      <c r="C11" s="79" t="s">
        <v>55</v>
      </c>
      <c r="D11" s="83">
        <v>1</v>
      </c>
      <c r="E11" s="392" t="s">
        <v>136</v>
      </c>
      <c r="G11" s="230" t="s">
        <v>104</v>
      </c>
      <c r="H11" s="231">
        <v>3</v>
      </c>
    </row>
    <row r="12" spans="2:8" ht="28.9" customHeight="1" thickBot="1">
      <c r="B12" s="387"/>
      <c r="C12" s="79" t="s">
        <v>104</v>
      </c>
      <c r="D12" s="83">
        <v>1</v>
      </c>
      <c r="E12" s="392"/>
      <c r="G12" s="232" t="s">
        <v>137</v>
      </c>
      <c r="H12" s="233">
        <f>+SUM(H4:H11)</f>
        <v>64</v>
      </c>
    </row>
    <row r="13" spans="2:8">
      <c r="B13" s="387"/>
      <c r="C13" s="79" t="s">
        <v>89</v>
      </c>
      <c r="D13" s="83">
        <v>3</v>
      </c>
      <c r="E13" s="392"/>
    </row>
    <row r="14" spans="2:8">
      <c r="B14" s="387" t="s">
        <v>138</v>
      </c>
      <c r="C14" s="79" t="s">
        <v>55</v>
      </c>
      <c r="D14" s="83">
        <v>1</v>
      </c>
      <c r="E14" s="392" t="s">
        <v>139</v>
      </c>
    </row>
    <row r="15" spans="2:8">
      <c r="B15" s="387"/>
      <c r="C15" s="79" t="s">
        <v>89</v>
      </c>
      <c r="D15" s="83">
        <v>4</v>
      </c>
      <c r="E15" s="392"/>
    </row>
    <row r="16" spans="2:8" ht="15.6" customHeight="1">
      <c r="B16" s="387" t="s">
        <v>59</v>
      </c>
      <c r="C16" s="79" t="s">
        <v>104</v>
      </c>
      <c r="D16" s="83">
        <v>1</v>
      </c>
      <c r="E16" s="392" t="s">
        <v>133</v>
      </c>
    </row>
    <row r="17" spans="2:5" ht="15.6" customHeight="1">
      <c r="B17" s="387"/>
      <c r="C17" s="79" t="s">
        <v>89</v>
      </c>
      <c r="D17" s="83">
        <v>2</v>
      </c>
      <c r="E17" s="392"/>
    </row>
    <row r="18" spans="2:5" ht="29.1">
      <c r="B18" s="226" t="s">
        <v>28</v>
      </c>
      <c r="C18" s="79" t="s">
        <v>89</v>
      </c>
      <c r="D18" s="83">
        <v>2</v>
      </c>
      <c r="E18" s="227" t="s">
        <v>140</v>
      </c>
    </row>
    <row r="19" spans="2:5" ht="30" customHeight="1">
      <c r="B19" s="390" t="s">
        <v>141</v>
      </c>
      <c r="C19" s="79" t="s">
        <v>89</v>
      </c>
      <c r="D19" s="83">
        <v>5</v>
      </c>
      <c r="E19" s="399" t="s">
        <v>142</v>
      </c>
    </row>
    <row r="20" spans="2:5">
      <c r="B20" s="391"/>
      <c r="C20" s="79" t="s">
        <v>55</v>
      </c>
      <c r="D20" s="83">
        <v>3</v>
      </c>
      <c r="E20" s="400"/>
    </row>
    <row r="21" spans="2:5" ht="28.9" customHeight="1">
      <c r="B21" s="387" t="s">
        <v>103</v>
      </c>
      <c r="C21" s="79" t="s">
        <v>55</v>
      </c>
      <c r="D21" s="83">
        <v>1</v>
      </c>
      <c r="E21" s="392" t="s">
        <v>143</v>
      </c>
    </row>
    <row r="22" spans="2:5">
      <c r="B22" s="387"/>
      <c r="C22" s="79" t="s">
        <v>33</v>
      </c>
      <c r="D22" s="83">
        <v>2</v>
      </c>
      <c r="E22" s="392"/>
    </row>
    <row r="23" spans="2:5">
      <c r="B23" s="387"/>
      <c r="C23" s="79" t="s">
        <v>89</v>
      </c>
      <c r="D23" s="83">
        <v>1</v>
      </c>
      <c r="E23" s="392"/>
    </row>
    <row r="24" spans="2:5" ht="28.9" customHeight="1">
      <c r="B24" s="387" t="s">
        <v>91</v>
      </c>
      <c r="C24" s="79" t="s">
        <v>55</v>
      </c>
      <c r="D24" s="83">
        <v>2</v>
      </c>
      <c r="E24" s="392" t="s">
        <v>144</v>
      </c>
    </row>
    <row r="25" spans="2:5">
      <c r="B25" s="387"/>
      <c r="C25" s="79" t="s">
        <v>104</v>
      </c>
      <c r="D25" s="83">
        <v>1</v>
      </c>
      <c r="E25" s="392"/>
    </row>
    <row r="26" spans="2:5">
      <c r="B26" s="387"/>
      <c r="C26" s="79" t="s">
        <v>22</v>
      </c>
      <c r="D26" s="83">
        <v>1</v>
      </c>
      <c r="E26" s="392"/>
    </row>
    <row r="27" spans="2:5">
      <c r="B27" s="387"/>
      <c r="C27" s="79" t="s">
        <v>89</v>
      </c>
      <c r="D27" s="83">
        <v>1</v>
      </c>
      <c r="E27" s="392"/>
    </row>
    <row r="28" spans="2:5">
      <c r="B28" s="387" t="s">
        <v>101</v>
      </c>
      <c r="C28" s="79" t="s">
        <v>55</v>
      </c>
      <c r="D28" s="83">
        <v>1</v>
      </c>
      <c r="E28" s="392" t="s">
        <v>145</v>
      </c>
    </row>
    <row r="29" spans="2:5">
      <c r="B29" s="387"/>
      <c r="C29" s="79" t="s">
        <v>89</v>
      </c>
      <c r="D29" s="83">
        <v>2</v>
      </c>
      <c r="E29" s="392"/>
    </row>
    <row r="30" spans="2:5" ht="33" customHeight="1">
      <c r="B30" s="387" t="s">
        <v>146</v>
      </c>
      <c r="C30" s="79" t="s">
        <v>134</v>
      </c>
      <c r="D30" s="83">
        <v>1</v>
      </c>
      <c r="E30" s="392" t="s">
        <v>147</v>
      </c>
    </row>
    <row r="31" spans="2:5" ht="22.9" customHeight="1">
      <c r="B31" s="387"/>
      <c r="C31" s="79" t="s">
        <v>89</v>
      </c>
      <c r="D31" s="83">
        <v>3</v>
      </c>
      <c r="E31" s="392"/>
    </row>
    <row r="32" spans="2:5">
      <c r="B32" s="387" t="s">
        <v>105</v>
      </c>
      <c r="C32" s="79" t="s">
        <v>55</v>
      </c>
      <c r="D32" s="83">
        <v>1</v>
      </c>
      <c r="E32" s="392" t="s">
        <v>148</v>
      </c>
    </row>
    <row r="33" spans="2:5">
      <c r="B33" s="387"/>
      <c r="C33" s="79" t="s">
        <v>89</v>
      </c>
      <c r="D33" s="83">
        <v>3</v>
      </c>
      <c r="E33" s="392"/>
    </row>
    <row r="34" spans="2:5">
      <c r="B34" s="390" t="s">
        <v>71</v>
      </c>
      <c r="C34" s="79" t="s">
        <v>89</v>
      </c>
      <c r="D34" s="83">
        <v>2</v>
      </c>
      <c r="E34" s="227" t="s">
        <v>149</v>
      </c>
    </row>
    <row r="35" spans="2:5" ht="29.1">
      <c r="B35" s="391"/>
      <c r="C35" s="79" t="s">
        <v>134</v>
      </c>
      <c r="D35" s="83">
        <v>1</v>
      </c>
      <c r="E35" s="227"/>
    </row>
    <row r="36" spans="2:5" ht="30.75" customHeight="1">
      <c r="B36" s="388" t="s">
        <v>44</v>
      </c>
      <c r="C36" s="79" t="s">
        <v>55</v>
      </c>
      <c r="D36" s="83">
        <v>1</v>
      </c>
      <c r="E36" s="392" t="s">
        <v>150</v>
      </c>
    </row>
    <row r="37" spans="2:5" ht="15" thickBot="1">
      <c r="B37" s="389"/>
      <c r="C37" s="228" t="s">
        <v>89</v>
      </c>
      <c r="D37" s="229">
        <v>1</v>
      </c>
      <c r="E37" s="393"/>
    </row>
    <row r="38" spans="2:5" ht="15" thickBot="1">
      <c r="B38" s="385" t="s">
        <v>137</v>
      </c>
      <c r="C38" s="386"/>
      <c r="D38" s="135">
        <f>+SUM(D4:D37)</f>
        <v>64</v>
      </c>
      <c r="E38"/>
    </row>
  </sheetData>
  <mergeCells count="28">
    <mergeCell ref="E36:E37"/>
    <mergeCell ref="G2:H2"/>
    <mergeCell ref="B4:B7"/>
    <mergeCell ref="E4:E7"/>
    <mergeCell ref="B2:E2"/>
    <mergeCell ref="E9:E10"/>
    <mergeCell ref="E30:E31"/>
    <mergeCell ref="E32:E33"/>
    <mergeCell ref="E16:E17"/>
    <mergeCell ref="E11:E13"/>
    <mergeCell ref="E21:E23"/>
    <mergeCell ref="E28:E29"/>
    <mergeCell ref="E14:E15"/>
    <mergeCell ref="E24:E27"/>
    <mergeCell ref="E19:E20"/>
    <mergeCell ref="B19:B20"/>
    <mergeCell ref="B38:C38"/>
    <mergeCell ref="B9:B10"/>
    <mergeCell ref="B11:B13"/>
    <mergeCell ref="B21:B23"/>
    <mergeCell ref="B28:B29"/>
    <mergeCell ref="B30:B31"/>
    <mergeCell ref="B16:B17"/>
    <mergeCell ref="B14:B15"/>
    <mergeCell ref="B24:B27"/>
    <mergeCell ref="B32:B33"/>
    <mergeCell ref="B36:B37"/>
    <mergeCell ref="B34:B35"/>
  </mergeCells>
  <hyperlinks>
    <hyperlink ref="B4:B5" location="'Planeación y D Estratégico'!A1" display="Planeación y Direccionamiento Estratégico" xr:uid="{00000000-0004-0000-0200-000000000000}"/>
    <hyperlink ref="B8" location="'G. Comunicaciones'!A1" display="Gestión de Comunicaciones" xr:uid="{00000000-0004-0000-0200-000001000000}"/>
    <hyperlink ref="B11:B13" location="'Explotación JSA Loterías'!A1" display="Explotación JSA Loterías" xr:uid="{00000000-0004-0000-0200-000002000000}"/>
    <hyperlink ref="B14" location="'Recaudo'!A1" display="Gestión de Recaudo" xr:uid="{00000000-0004-0000-0200-000003000000}"/>
    <hyperlink ref="B16:B17" location="'Control, Ins y Fisca'!A1" display="Control, Inspección y Fiscalización" xr:uid="{00000000-0004-0000-0200-000004000000}"/>
    <hyperlink ref="B18" location="'Atención al cliente'!A1" display="Atención y Servicio al Cliente" xr:uid="{00000000-0004-0000-0200-000005000000}"/>
    <hyperlink ref="B19" location="'G TH'!A1" display="Gestión de Talento Humano" xr:uid="{00000000-0004-0000-0200-000006000000}"/>
    <hyperlink ref="B21:B23" location="'G. Financiera'!A1" display="Gestión Financiera y Contable" xr:uid="{00000000-0004-0000-0200-000007000000}"/>
    <hyperlink ref="B24:B26" location="'Gestión ByS'!A1" display="Gestión de Bienes y Servicios" xr:uid="{00000000-0004-0000-0200-000008000000}"/>
    <hyperlink ref="B28:B29" location="'G. Documental'!A1" display="Gestión Documental" xr:uid="{00000000-0004-0000-0200-000009000000}"/>
    <hyperlink ref="B30:B31" location="'G. TIC'!A1" display="Gestión de las Tecnologías y la Información" xr:uid="{00000000-0004-0000-0200-00000A000000}"/>
    <hyperlink ref="B32:B33" location="'G Jurídica'!A1" display="Gestión Jurídica" xr:uid="{00000000-0004-0000-0200-00000B000000}"/>
    <hyperlink ref="B34" location="'Evaluación Independiente G'!A1" display="Evaluación Independiente y Control a la Gestión" xr:uid="{00000000-0004-0000-0200-00000C000000}"/>
    <hyperlink ref="B9:B10" location="'Explotación JSA AP'!A1" display="Explotación JSA Apuestas Permanentes" xr:uid="{00000000-0004-0000-0200-00000D000000}"/>
    <hyperlink ref="B36:B37" location="'Control Disciplinario Interno'!A1" display="Control Disciplinario Interno" xr:uid="{00000000-0004-0000-0200-00000E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defaultColWidth="11.42578125" defaultRowHeight="14.45"/>
  <cols>
    <col min="3" max="3" width="11.5703125" style="12"/>
  </cols>
  <sheetData>
    <row r="1" spans="1:11" ht="29.1">
      <c r="A1" s="8" t="s">
        <v>3</v>
      </c>
      <c r="B1" s="8" t="s">
        <v>4</v>
      </c>
      <c r="C1" s="8"/>
      <c r="D1" s="8" t="s">
        <v>151</v>
      </c>
      <c r="F1" s="17" t="s">
        <v>3</v>
      </c>
      <c r="G1" s="17" t="s">
        <v>152</v>
      </c>
      <c r="H1" s="8" t="s">
        <v>4</v>
      </c>
      <c r="I1" s="17" t="s">
        <v>152</v>
      </c>
      <c r="J1" s="8" t="s">
        <v>151</v>
      </c>
      <c r="K1" s="17" t="s">
        <v>152</v>
      </c>
    </row>
    <row r="2" spans="1:11" ht="29.1">
      <c r="A2" s="7" t="s">
        <v>19</v>
      </c>
      <c r="B2" s="7" t="s">
        <v>20</v>
      </c>
      <c r="C2" s="7" t="str">
        <f t="shared" ref="C2:C26" si="0">+A2&amp;B2</f>
        <v>Muy bajaLeve</v>
      </c>
      <c r="D2" s="11" t="s">
        <v>153</v>
      </c>
      <c r="F2" s="18" t="s">
        <v>19</v>
      </c>
      <c r="G2" s="19">
        <v>0.2</v>
      </c>
      <c r="H2" s="18" t="s">
        <v>20</v>
      </c>
      <c r="I2" s="19">
        <v>0.2</v>
      </c>
      <c r="J2" s="18" t="s">
        <v>153</v>
      </c>
    </row>
    <row r="3" spans="1:11" ht="29.1">
      <c r="A3" s="7" t="s">
        <v>19</v>
      </c>
      <c r="B3" s="7" t="s">
        <v>36</v>
      </c>
      <c r="C3" s="7" t="str">
        <f t="shared" si="0"/>
        <v>Muy bajaMenor</v>
      </c>
      <c r="D3" s="11" t="s">
        <v>153</v>
      </c>
      <c r="F3" s="7" t="s">
        <v>35</v>
      </c>
      <c r="G3" s="20">
        <v>0.4</v>
      </c>
      <c r="H3" s="10" t="s">
        <v>36</v>
      </c>
      <c r="I3" s="20">
        <v>0.4</v>
      </c>
      <c r="J3" s="10" t="s">
        <v>154</v>
      </c>
    </row>
    <row r="4" spans="1:11" ht="43.5">
      <c r="A4" s="7" t="s">
        <v>19</v>
      </c>
      <c r="B4" s="7" t="s">
        <v>53</v>
      </c>
      <c r="C4" s="7" t="str">
        <f t="shared" si="0"/>
        <v>Muy bajaModerado</v>
      </c>
      <c r="D4" s="11" t="s">
        <v>53</v>
      </c>
      <c r="F4" s="7" t="s">
        <v>52</v>
      </c>
      <c r="G4" s="20">
        <v>0.6</v>
      </c>
      <c r="H4" s="10" t="s">
        <v>53</v>
      </c>
      <c r="I4" s="20">
        <v>0.6</v>
      </c>
      <c r="J4" s="10" t="s">
        <v>53</v>
      </c>
    </row>
    <row r="5" spans="1:11" ht="29.1">
      <c r="A5" s="7" t="s">
        <v>19</v>
      </c>
      <c r="B5" s="7" t="s">
        <v>66</v>
      </c>
      <c r="C5" s="7" t="str">
        <f t="shared" si="0"/>
        <v>Muy bajaMayor</v>
      </c>
      <c r="D5" s="11" t="s">
        <v>154</v>
      </c>
      <c r="F5" s="7" t="s">
        <v>65</v>
      </c>
      <c r="G5" s="19">
        <v>0.8</v>
      </c>
      <c r="H5" s="18" t="s">
        <v>66</v>
      </c>
      <c r="I5" s="19">
        <v>0.8</v>
      </c>
      <c r="J5" s="18" t="s">
        <v>153</v>
      </c>
    </row>
    <row r="6" spans="1:11" ht="43.5">
      <c r="A6" s="7" t="s">
        <v>19</v>
      </c>
      <c r="B6" s="7" t="s">
        <v>79</v>
      </c>
      <c r="C6" s="7" t="str">
        <f t="shared" si="0"/>
        <v>Muy bajaCatastrófico</v>
      </c>
      <c r="D6" s="11" t="s">
        <v>155</v>
      </c>
      <c r="F6" s="7" t="s">
        <v>78</v>
      </c>
      <c r="G6" s="19">
        <v>1</v>
      </c>
      <c r="H6" s="18" t="s">
        <v>79</v>
      </c>
      <c r="I6" s="19">
        <v>1</v>
      </c>
    </row>
    <row r="7" spans="1:11">
      <c r="A7" s="7" t="s">
        <v>35</v>
      </c>
      <c r="B7" s="7" t="s">
        <v>20</v>
      </c>
      <c r="C7" s="7" t="str">
        <f t="shared" si="0"/>
        <v>BajaLeve</v>
      </c>
      <c r="D7" s="11" t="s">
        <v>153</v>
      </c>
    </row>
    <row r="8" spans="1:11">
      <c r="A8" s="7" t="s">
        <v>35</v>
      </c>
      <c r="B8" s="7" t="s">
        <v>36</v>
      </c>
      <c r="C8" s="7" t="str">
        <f t="shared" si="0"/>
        <v>BajaMenor</v>
      </c>
      <c r="D8" s="11" t="s">
        <v>53</v>
      </c>
    </row>
    <row r="9" spans="1:11" ht="29.1">
      <c r="A9" s="7" t="s">
        <v>35</v>
      </c>
      <c r="B9" s="7" t="s">
        <v>53</v>
      </c>
      <c r="C9" s="7" t="str">
        <f t="shared" si="0"/>
        <v>BajaModerado</v>
      </c>
      <c r="D9" s="11" t="s">
        <v>53</v>
      </c>
    </row>
    <row r="10" spans="1:11">
      <c r="A10" s="7" t="s">
        <v>35</v>
      </c>
      <c r="B10" s="7" t="s">
        <v>66</v>
      </c>
      <c r="C10" s="7" t="str">
        <f t="shared" si="0"/>
        <v>BajaMayor</v>
      </c>
      <c r="D10" s="11" t="s">
        <v>154</v>
      </c>
    </row>
    <row r="11" spans="1:11" ht="29.1">
      <c r="A11" s="7" t="s">
        <v>35</v>
      </c>
      <c r="B11" s="7" t="s">
        <v>79</v>
      </c>
      <c r="C11" s="7" t="str">
        <f t="shared" si="0"/>
        <v>BajaCatastrófico</v>
      </c>
      <c r="D11" s="11" t="s">
        <v>155</v>
      </c>
    </row>
    <row r="12" spans="1:11">
      <c r="A12" s="7" t="s">
        <v>52</v>
      </c>
      <c r="B12" s="7" t="s">
        <v>20</v>
      </c>
      <c r="C12" s="7" t="str">
        <f t="shared" si="0"/>
        <v>MediaLeve</v>
      </c>
      <c r="D12" s="11" t="s">
        <v>53</v>
      </c>
    </row>
    <row r="13" spans="1:11" ht="29.1">
      <c r="A13" s="7" t="s">
        <v>52</v>
      </c>
      <c r="B13" s="7" t="s">
        <v>36</v>
      </c>
      <c r="C13" s="7" t="str">
        <f t="shared" si="0"/>
        <v>MediaMenor</v>
      </c>
      <c r="D13" s="11" t="s">
        <v>53</v>
      </c>
    </row>
    <row r="14" spans="1:11" ht="29.1">
      <c r="A14" s="7" t="s">
        <v>52</v>
      </c>
      <c r="B14" s="7" t="s">
        <v>53</v>
      </c>
      <c r="C14" s="7" t="str">
        <f t="shared" si="0"/>
        <v>MediaModerado</v>
      </c>
      <c r="D14" s="11" t="s">
        <v>53</v>
      </c>
    </row>
    <row r="15" spans="1:11">
      <c r="A15" s="7" t="s">
        <v>52</v>
      </c>
      <c r="B15" s="7" t="s">
        <v>66</v>
      </c>
      <c r="C15" s="7" t="str">
        <f t="shared" si="0"/>
        <v>MediaMayor</v>
      </c>
      <c r="D15" s="11" t="s">
        <v>154</v>
      </c>
    </row>
    <row r="16" spans="1:11" ht="29.1">
      <c r="A16" s="7" t="s">
        <v>52</v>
      </c>
      <c r="B16" s="7" t="s">
        <v>79</v>
      </c>
      <c r="C16" s="7" t="str">
        <f t="shared" si="0"/>
        <v>MediaCatastrófico</v>
      </c>
      <c r="D16" s="11" t="s">
        <v>155</v>
      </c>
    </row>
    <row r="17" spans="1:4">
      <c r="A17" s="7" t="s">
        <v>65</v>
      </c>
      <c r="B17" s="7" t="s">
        <v>20</v>
      </c>
      <c r="C17" s="7" t="str">
        <f t="shared" si="0"/>
        <v>AltaLeve</v>
      </c>
      <c r="D17" s="11" t="s">
        <v>53</v>
      </c>
    </row>
    <row r="18" spans="1:4">
      <c r="A18" s="7" t="s">
        <v>65</v>
      </c>
      <c r="B18" s="7" t="s">
        <v>36</v>
      </c>
      <c r="C18" s="7" t="str">
        <f t="shared" si="0"/>
        <v>AltaMenor</v>
      </c>
      <c r="D18" s="11" t="s">
        <v>53</v>
      </c>
    </row>
    <row r="19" spans="1:4" ht="29.1">
      <c r="A19" s="7" t="s">
        <v>65</v>
      </c>
      <c r="B19" s="7" t="s">
        <v>53</v>
      </c>
      <c r="C19" s="7" t="str">
        <f t="shared" si="0"/>
        <v>AltaModerado</v>
      </c>
      <c r="D19" s="11" t="s">
        <v>154</v>
      </c>
    </row>
    <row r="20" spans="1:4">
      <c r="A20" s="7" t="s">
        <v>65</v>
      </c>
      <c r="B20" s="7" t="s">
        <v>66</v>
      </c>
      <c r="C20" s="7" t="str">
        <f t="shared" si="0"/>
        <v>AltaMayor</v>
      </c>
      <c r="D20" s="11" t="s">
        <v>154</v>
      </c>
    </row>
    <row r="21" spans="1:4" ht="29.1">
      <c r="A21" s="7" t="s">
        <v>65</v>
      </c>
      <c r="B21" s="7" t="s">
        <v>79</v>
      </c>
      <c r="C21" s="7" t="str">
        <f t="shared" si="0"/>
        <v>AltaCatastrófico</v>
      </c>
      <c r="D21" s="11" t="s">
        <v>155</v>
      </c>
    </row>
    <row r="22" spans="1:4" ht="29.1">
      <c r="A22" s="7" t="s">
        <v>78</v>
      </c>
      <c r="B22" s="7" t="s">
        <v>20</v>
      </c>
      <c r="C22" s="7" t="str">
        <f t="shared" si="0"/>
        <v>Muy altaLeve</v>
      </c>
      <c r="D22" s="11" t="s">
        <v>154</v>
      </c>
    </row>
    <row r="23" spans="1:4" ht="29.1">
      <c r="A23" s="7" t="s">
        <v>78</v>
      </c>
      <c r="B23" s="7" t="s">
        <v>36</v>
      </c>
      <c r="C23" s="7" t="str">
        <f t="shared" si="0"/>
        <v>Muy altaMenor</v>
      </c>
      <c r="D23" s="11" t="s">
        <v>154</v>
      </c>
    </row>
    <row r="24" spans="1:4" ht="43.5">
      <c r="A24" s="7" t="s">
        <v>78</v>
      </c>
      <c r="B24" s="7" t="s">
        <v>53</v>
      </c>
      <c r="C24" s="7" t="str">
        <f t="shared" si="0"/>
        <v>Muy altaModerado</v>
      </c>
      <c r="D24" s="11" t="s">
        <v>154</v>
      </c>
    </row>
    <row r="25" spans="1:4" ht="29.1">
      <c r="A25" s="7" t="s">
        <v>78</v>
      </c>
      <c r="B25" s="7" t="s">
        <v>66</v>
      </c>
      <c r="C25" s="7" t="str">
        <f t="shared" si="0"/>
        <v>Muy altaMayor</v>
      </c>
      <c r="D25" s="11" t="s">
        <v>154</v>
      </c>
    </row>
    <row r="26" spans="1:4" ht="52.9" customHeight="1">
      <c r="A26" s="7" t="s">
        <v>78</v>
      </c>
      <c r="B26" s="7" t="s">
        <v>79</v>
      </c>
      <c r="C26" s="7" t="str">
        <f t="shared" si="0"/>
        <v>Muy altaCatastrófico</v>
      </c>
      <c r="D26" s="11" t="s">
        <v>155</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334"/>
  <sheetViews>
    <sheetView topLeftCell="X1" zoomScale="85" zoomScaleNormal="85" workbookViewId="0">
      <pane ySplit="3" topLeftCell="A5" activePane="bottomLeft" state="frozen"/>
      <selection pane="bottomLeft" activeCell="AD5" sqref="AD5"/>
      <selection activeCell="G4" sqref="G4:G13"/>
    </sheetView>
  </sheetViews>
  <sheetFormatPr defaultColWidth="11.42578125" defaultRowHeight="14.4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22.42578125" style="2" customWidth="1"/>
    <col min="12" max="12" width="20.28515625" style="2" customWidth="1"/>
    <col min="13" max="13" width="15.85546875" style="2" customWidth="1"/>
    <col min="14" max="14" width="3.42578125" style="2" hidden="1" customWidth="1"/>
    <col min="15" max="15" width="20.42578125" style="2" customWidth="1"/>
    <col min="16" max="16" width="3.42578125"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35.85546875" style="2" customWidth="1"/>
    <col min="29" max="29" width="54.42578125" style="2" customWidth="1"/>
    <col min="30" max="30" width="86.28515625" style="2" customWidth="1"/>
    <col min="31" max="31" width="10" style="2"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2.7109375" style="2" customWidth="1"/>
    <col min="43" max="43" width="14.85546875" style="2" customWidth="1"/>
    <col min="44" max="44" width="9.140625" style="2" customWidth="1"/>
    <col min="45" max="45" width="33.7109375" style="2" customWidth="1"/>
    <col min="46" max="46" width="19.85546875" style="2" customWidth="1"/>
    <col min="47" max="47" width="2.85546875" style="2" hidden="1" customWidth="1"/>
    <col min="48" max="48" width="13.7109375" style="25"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84" customWidth="1"/>
    <col min="58" max="58" width="41.7109375" style="1" customWidth="1"/>
    <col min="59" max="59" width="14.85546875" style="1" customWidth="1"/>
    <col min="60" max="60" width="35" style="1" customWidth="1"/>
    <col min="61" max="61" width="27.42578125" style="1" customWidth="1"/>
    <col min="62" max="62" width="14.85546875" style="1" customWidth="1"/>
    <col min="63" max="63" width="29.5703125" style="1" customWidth="1"/>
    <col min="64" max="64" width="19.7109375" style="1" customWidth="1"/>
    <col min="65" max="65" width="12.5703125" style="1" customWidth="1"/>
    <col min="66" max="66" width="26.28515625" style="1" customWidth="1"/>
    <col min="67" max="67" width="21.85546875" style="1" customWidth="1"/>
    <col min="68" max="68" width="11.5703125" style="1"/>
    <col min="69" max="70" width="22.7109375" style="1" customWidth="1"/>
    <col min="71" max="71" width="11.5703125" style="1"/>
    <col min="72" max="72" width="23.28515625" style="1" customWidth="1"/>
    <col min="73" max="73" width="22.42578125"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18.7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8"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33.75" customHeight="1" thickBot="1">
      <c r="A3" s="235" t="s">
        <v>172</v>
      </c>
      <c r="B3" s="236" t="s">
        <v>126</v>
      </c>
      <c r="C3" s="236" t="s">
        <v>6</v>
      </c>
      <c r="D3" s="236" t="s">
        <v>1</v>
      </c>
      <c r="E3" s="236" t="s">
        <v>2</v>
      </c>
      <c r="F3" s="236" t="s">
        <v>173</v>
      </c>
      <c r="G3" s="448" t="s">
        <v>174</v>
      </c>
      <c r="H3" s="448"/>
      <c r="I3" s="236" t="s">
        <v>175</v>
      </c>
      <c r="J3" s="236" t="s">
        <v>16</v>
      </c>
      <c r="K3" s="236" t="s">
        <v>176</v>
      </c>
      <c r="L3" s="236" t="s">
        <v>177</v>
      </c>
      <c r="M3" s="236" t="s">
        <v>13</v>
      </c>
      <c r="N3" s="236" t="s">
        <v>152</v>
      </c>
      <c r="O3" s="236" t="s">
        <v>14</v>
      </c>
      <c r="P3" s="236" t="s">
        <v>152</v>
      </c>
      <c r="Q3" s="236" t="s">
        <v>15</v>
      </c>
      <c r="R3" s="236" t="s">
        <v>152</v>
      </c>
      <c r="S3" s="236" t="s">
        <v>178</v>
      </c>
      <c r="T3" s="236" t="s">
        <v>11</v>
      </c>
      <c r="U3" s="237" t="s">
        <v>179</v>
      </c>
      <c r="V3" s="238" t="s">
        <v>180</v>
      </c>
      <c r="W3" s="237" t="s">
        <v>152</v>
      </c>
      <c r="X3" s="238" t="s">
        <v>181</v>
      </c>
      <c r="Y3" s="237" t="s">
        <v>152</v>
      </c>
      <c r="Z3" s="238" t="s">
        <v>182</v>
      </c>
      <c r="AA3" s="238" t="s">
        <v>152</v>
      </c>
      <c r="AB3" s="238" t="s">
        <v>183</v>
      </c>
      <c r="AC3" s="449"/>
      <c r="AD3" s="449"/>
      <c r="AE3" s="239" t="s">
        <v>5</v>
      </c>
      <c r="AF3" s="240" t="s">
        <v>184</v>
      </c>
      <c r="AG3" s="239" t="s">
        <v>185</v>
      </c>
      <c r="AH3" s="239" t="s">
        <v>184</v>
      </c>
      <c r="AI3" s="449"/>
      <c r="AJ3" s="239" t="s">
        <v>186</v>
      </c>
      <c r="AK3" s="449" t="s">
        <v>187</v>
      </c>
      <c r="AL3" s="449"/>
      <c r="AM3" s="449" t="s">
        <v>7</v>
      </c>
      <c r="AN3" s="449"/>
      <c r="AO3" s="449" t="s">
        <v>8</v>
      </c>
      <c r="AP3" s="449"/>
      <c r="AQ3" s="239" t="s">
        <v>188</v>
      </c>
      <c r="AR3" s="449" t="s">
        <v>128</v>
      </c>
      <c r="AS3" s="449"/>
      <c r="AT3" s="239" t="s">
        <v>189</v>
      </c>
      <c r="AU3" s="432"/>
      <c r="AV3" s="432"/>
      <c r="AW3" s="432"/>
      <c r="AX3" s="434"/>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48.15" customHeight="1">
      <c r="A4" s="421" t="s">
        <v>193</v>
      </c>
      <c r="B4" s="417" t="s">
        <v>107</v>
      </c>
      <c r="C4" s="417" t="s">
        <v>67</v>
      </c>
      <c r="D4" s="417" t="s">
        <v>12</v>
      </c>
      <c r="E4" s="417" t="s">
        <v>34</v>
      </c>
      <c r="F4" s="423" t="s">
        <v>194</v>
      </c>
      <c r="G4" s="417" t="s">
        <v>195</v>
      </c>
      <c r="H4" s="417" t="s">
        <v>196</v>
      </c>
      <c r="I4" s="423" t="s">
        <v>197</v>
      </c>
      <c r="J4" s="417" t="s">
        <v>86</v>
      </c>
      <c r="K4" s="417">
        <v>2</v>
      </c>
      <c r="L4" s="419">
        <f>IF(J4="Diaria",+(K4/360),IF(J4="Mensual",+(K4/12),IF(J4="Bimestral",+(K4/6),IF(J4="Trimestral",+(K4/4),IF(J4="Semestral",+(K4/2),IF(J4="Anual",+(K4/1),""))))))</f>
        <v>0.5</v>
      </c>
      <c r="M4" s="417" t="s">
        <v>29</v>
      </c>
      <c r="N4" s="41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17" t="s">
        <v>46</v>
      </c>
      <c r="P4" s="41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417" t="s">
        <v>70</v>
      </c>
      <c r="R4" s="41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07" t="s">
        <v>57</v>
      </c>
      <c r="T4" s="407" t="s">
        <v>70</v>
      </c>
      <c r="U4" s="407">
        <f>+MAX(N4,P4,R4)</f>
        <v>0.4</v>
      </c>
      <c r="V4" s="413" t="str">
        <f>IF(L4&lt;=20%,"Muy baja",IF(L4&lt;=40%,"Baja",IF(L4&lt;=60%,"Media",IF(L4&lt;=80%,"Alta",IF(L4&lt;=100%,"Muy alta",IF(L4&gt;=100%,"Muy alta",""))))))</f>
        <v>Media</v>
      </c>
      <c r="W4" s="411">
        <f>+IFERROR(VLOOKUP(V4,Fórmula!$F$1:$G$6,2,FALSE),"")</f>
        <v>0.6</v>
      </c>
      <c r="X4" s="442" t="str">
        <f>IF(U4=20%,"Leve",IF(U4=40%,"Menor",IF(U4=60%,"Moderado",IF(U4=80%,"Mayor",IF(U4=100%,"Catastrófico","")))))</f>
        <v>Menor</v>
      </c>
      <c r="Y4" s="411">
        <f>+IFERROR(VLOOKUP(X4,Fórmula!$H$1:$I$6,2,FALSE),"")</f>
        <v>0.4</v>
      </c>
      <c r="Z4" s="403" t="str">
        <f>+IFERROR(VLOOKUP(V4&amp;X4,Fórmula!$C$2:$D$26,2,FALSE),"")</f>
        <v>Moderado</v>
      </c>
      <c r="AA4" s="411">
        <f>IF(Z4="Bajo",25%,IF(Z4="Moderado",50%,IF(Z4="Alto",75%,IF(Z4="Extremo",100%,""))))</f>
        <v>0.5</v>
      </c>
      <c r="AB4" s="401" t="s">
        <v>198</v>
      </c>
      <c r="AC4" s="53" t="s">
        <v>199</v>
      </c>
      <c r="AD4" s="53" t="s">
        <v>200</v>
      </c>
      <c r="AE4" s="53" t="s">
        <v>37</v>
      </c>
      <c r="AF4" s="23">
        <f t="shared" ref="AF4:AF16" si="0">IF(AE4="Preventivo",25%,IF(AE4="Detectivo",15%,IF(AE4="Correctivo",10%,"")))</f>
        <v>0.15</v>
      </c>
      <c r="AG4" s="91" t="s">
        <v>201</v>
      </c>
      <c r="AH4" s="23">
        <f t="shared" ref="AH4:AH16" si="1">IF(AG4="Manual",15%,IF(AG4="Automático",25%,""))</f>
        <v>0.15</v>
      </c>
      <c r="AI4" s="23">
        <f>+AH4+AF4</f>
        <v>0.3</v>
      </c>
      <c r="AJ4" s="91" t="s">
        <v>202</v>
      </c>
      <c r="AK4" s="88" t="s">
        <v>193</v>
      </c>
      <c r="AL4" s="53" t="s">
        <v>203</v>
      </c>
      <c r="AM4" s="88" t="s">
        <v>23</v>
      </c>
      <c r="AN4" s="91" t="s">
        <v>204</v>
      </c>
      <c r="AO4" s="91" t="s">
        <v>24</v>
      </c>
      <c r="AP4" s="91" t="s">
        <v>86</v>
      </c>
      <c r="AQ4" s="91" t="s">
        <v>205</v>
      </c>
      <c r="AR4" s="91" t="s">
        <v>206</v>
      </c>
      <c r="AS4" s="91" t="s">
        <v>207</v>
      </c>
      <c r="AT4" s="91" t="s">
        <v>208</v>
      </c>
      <c r="AU4" s="91">
        <f>+AA4*AI4</f>
        <v>0.15</v>
      </c>
      <c r="AV4" s="103">
        <f>+AA4-AU4</f>
        <v>0.35</v>
      </c>
      <c r="AW4" s="458" t="str">
        <f>+IF(C4="Corrupción","Moderado",IF(AV5&lt;=25%,"Bajo",IF(AV5&lt;=50%,"Moderado",IF(AV5&lt;=75%,"Alto",IF(AV5&gt;75%,"Extremo","")))))</f>
        <v>Bajo</v>
      </c>
      <c r="AX4" s="405" t="s">
        <v>56</v>
      </c>
      <c r="AY4" s="266">
        <v>1</v>
      </c>
      <c r="AZ4" s="34" t="s">
        <v>209</v>
      </c>
      <c r="BA4" s="212" t="str">
        <f>+AS4</f>
        <v>Profesional de Planeación
Comité Institucional de Gestión y Desempeño</v>
      </c>
      <c r="BB4" s="31">
        <v>44651</v>
      </c>
      <c r="BC4" s="31">
        <v>44926</v>
      </c>
      <c r="BD4" s="134" t="str">
        <f>+AQ4</f>
        <v>Cuadro de mando de indicadores
Acta Comité Institucional de Gestión y Desempeño</v>
      </c>
      <c r="BE4" s="136">
        <v>44620</v>
      </c>
      <c r="BF4" s="137" t="s">
        <v>210</v>
      </c>
      <c r="BG4" s="35">
        <v>44681</v>
      </c>
      <c r="BH4" s="137" t="s">
        <v>211</v>
      </c>
      <c r="BI4" s="200" t="s">
        <v>212</v>
      </c>
      <c r="BJ4" s="35">
        <v>44742</v>
      </c>
      <c r="BK4" s="165"/>
      <c r="BL4" s="165"/>
      <c r="BM4" s="35">
        <v>44804</v>
      </c>
      <c r="BN4" s="165"/>
      <c r="BO4" s="165"/>
      <c r="BP4" s="35">
        <v>44865</v>
      </c>
      <c r="BQ4" s="165"/>
      <c r="BR4" s="165"/>
      <c r="BS4" s="35">
        <v>44926</v>
      </c>
      <c r="BT4" s="165"/>
      <c r="BU4" s="267"/>
    </row>
    <row r="5" spans="1:73" ht="246" customHeight="1" thickBot="1">
      <c r="A5" s="422"/>
      <c r="B5" s="418"/>
      <c r="C5" s="418"/>
      <c r="D5" s="418"/>
      <c r="E5" s="418"/>
      <c r="F5" s="424"/>
      <c r="G5" s="418"/>
      <c r="H5" s="418"/>
      <c r="I5" s="424"/>
      <c r="J5" s="418"/>
      <c r="K5" s="418"/>
      <c r="L5" s="420"/>
      <c r="M5" s="418"/>
      <c r="N5" s="418"/>
      <c r="O5" s="418"/>
      <c r="P5" s="418"/>
      <c r="Q5" s="418"/>
      <c r="R5" s="418"/>
      <c r="S5" s="408"/>
      <c r="T5" s="408"/>
      <c r="U5" s="408"/>
      <c r="V5" s="414"/>
      <c r="W5" s="412"/>
      <c r="X5" s="443"/>
      <c r="Y5" s="412"/>
      <c r="Z5" s="404"/>
      <c r="AA5" s="412"/>
      <c r="AB5" s="402"/>
      <c r="AC5" s="29" t="s">
        <v>213</v>
      </c>
      <c r="AD5" s="29" t="s">
        <v>214</v>
      </c>
      <c r="AE5" s="29" t="s">
        <v>54</v>
      </c>
      <c r="AF5" s="38">
        <f t="shared" si="0"/>
        <v>0.25</v>
      </c>
      <c r="AG5" s="93" t="s">
        <v>201</v>
      </c>
      <c r="AH5" s="38">
        <f t="shared" si="1"/>
        <v>0.15</v>
      </c>
      <c r="AI5" s="38">
        <f t="shared" ref="AI5:AI10" si="2">+AH5+AF5</f>
        <v>0.4</v>
      </c>
      <c r="AJ5" s="93" t="s">
        <v>202</v>
      </c>
      <c r="AK5" s="90" t="s">
        <v>193</v>
      </c>
      <c r="AL5" s="29" t="s">
        <v>215</v>
      </c>
      <c r="AM5" s="90" t="s">
        <v>23</v>
      </c>
      <c r="AN5" s="93" t="s">
        <v>216</v>
      </c>
      <c r="AO5" s="93" t="s">
        <v>24</v>
      </c>
      <c r="AP5" s="93" t="s">
        <v>96</v>
      </c>
      <c r="AQ5" s="93" t="s">
        <v>217</v>
      </c>
      <c r="AR5" s="93" t="s">
        <v>206</v>
      </c>
      <c r="AS5" s="93" t="s">
        <v>218</v>
      </c>
      <c r="AT5" s="93" t="s">
        <v>208</v>
      </c>
      <c r="AU5" s="93">
        <f>+AV4*AI5</f>
        <v>0.13999999999999999</v>
      </c>
      <c r="AV5" s="104">
        <f>+AV4-AU5</f>
        <v>0.21</v>
      </c>
      <c r="AW5" s="459"/>
      <c r="AX5" s="406"/>
      <c r="AY5" s="272">
        <v>2</v>
      </c>
      <c r="AZ5" s="34" t="s">
        <v>219</v>
      </c>
      <c r="BA5" s="212" t="str">
        <f>+AS5</f>
        <v>Profesional de Planeación
Líderes y facilitadores de proceso</v>
      </c>
      <c r="BB5" s="31">
        <v>44562</v>
      </c>
      <c r="BC5" s="31">
        <v>44926</v>
      </c>
      <c r="BD5" s="212" t="s">
        <v>220</v>
      </c>
      <c r="BE5" s="136">
        <v>44620</v>
      </c>
      <c r="BF5" s="137" t="s">
        <v>221</v>
      </c>
      <c r="BG5" s="35">
        <v>44681</v>
      </c>
      <c r="BH5" s="137"/>
      <c r="BI5" s="137"/>
      <c r="BJ5" s="35">
        <v>44742</v>
      </c>
      <c r="BK5" s="165"/>
      <c r="BL5" s="165"/>
      <c r="BM5" s="35">
        <v>44804</v>
      </c>
      <c r="BN5" s="165"/>
      <c r="BO5" s="165"/>
      <c r="BP5" s="35">
        <v>44865</v>
      </c>
      <c r="BQ5" s="165"/>
      <c r="BR5" s="165"/>
      <c r="BS5" s="35">
        <v>44926</v>
      </c>
      <c r="BT5" s="165"/>
      <c r="BU5" s="267"/>
    </row>
    <row r="6" spans="1:73" ht="183" customHeight="1">
      <c r="A6" s="421" t="s">
        <v>193</v>
      </c>
      <c r="B6" s="417" t="s">
        <v>107</v>
      </c>
      <c r="C6" s="417" t="s">
        <v>33</v>
      </c>
      <c r="D6" s="417" t="s">
        <v>33</v>
      </c>
      <c r="E6" s="417" t="s">
        <v>34</v>
      </c>
      <c r="F6" s="423" t="s">
        <v>222</v>
      </c>
      <c r="G6" s="417" t="s">
        <v>223</v>
      </c>
      <c r="H6" s="417" t="s">
        <v>224</v>
      </c>
      <c r="I6" s="423" t="s">
        <v>225</v>
      </c>
      <c r="J6" s="417" t="s">
        <v>63</v>
      </c>
      <c r="K6" s="417">
        <v>3</v>
      </c>
      <c r="L6" s="419">
        <f>IF(J6="Diaria",+(K6/360),IF(J6="Mensual",+(K6/12),IF(J6="Bimestral",+(K6/6),IF(J6="Trimestral",+(K6/4),IF(J6="Semestral",+(K6/2),IF(J6="Anual",+(K6/1),""))))))</f>
        <v>0.25</v>
      </c>
      <c r="M6" s="417" t="s">
        <v>45</v>
      </c>
      <c r="N6" s="417">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417" t="s">
        <v>46</v>
      </c>
      <c r="P6" s="417">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417" t="s">
        <v>70</v>
      </c>
      <c r="R6" s="417">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407" t="s">
        <v>57</v>
      </c>
      <c r="T6" s="407" t="s">
        <v>43</v>
      </c>
      <c r="U6" s="407">
        <f>+MAX(N6,P6,R6)</f>
        <v>0.4</v>
      </c>
      <c r="V6" s="442" t="str">
        <f>IF(L6&lt;=20%,"Muy baja",IF(L6&lt;=40%,"Baja",IF(L6&lt;=60%,"Media",IF(L6&lt;=80%,"Alta",IF(L6&lt;=100%,"Muy alta",IF(L6&gt;=100%,"Muy alta",""))))))</f>
        <v>Baja</v>
      </c>
      <c r="W6" s="411">
        <f>+IFERROR(VLOOKUP(V6,Fórmula!$F$1:$G$6,2,FALSE),"")</f>
        <v>0.4</v>
      </c>
      <c r="X6" s="442" t="str">
        <f>IF(U6=20%,"Leve",IF(U6=40%,"Menor",IF(U6=60%,"Moderado",IF(U6=80%,"Mayor",IF(U6=100%,"Catastrófico","")))))</f>
        <v>Menor</v>
      </c>
      <c r="Y6" s="411">
        <f>+IFERROR(VLOOKUP(X6,Fórmula!$H$1:$I$6,2,FALSE),"")</f>
        <v>0.4</v>
      </c>
      <c r="Z6" s="403" t="str">
        <f>+IFERROR(VLOOKUP(V6&amp;X6,Fórmula!$C$2:$D$26,2,FALSE),"")</f>
        <v>Moderado</v>
      </c>
      <c r="AA6" s="411">
        <f>IF(Z6="Bajo",25%,IF(Z6="Moderado",50%,IF(Z6="Alto",75%,IF(Z6="Extremo",100%,""))))</f>
        <v>0.5</v>
      </c>
      <c r="AB6" s="401" t="s">
        <v>226</v>
      </c>
      <c r="AC6" s="53" t="s">
        <v>227</v>
      </c>
      <c r="AD6" s="53" t="s">
        <v>200</v>
      </c>
      <c r="AE6" s="53" t="s">
        <v>37</v>
      </c>
      <c r="AF6" s="23">
        <f t="shared" si="0"/>
        <v>0.15</v>
      </c>
      <c r="AG6" s="91" t="s">
        <v>201</v>
      </c>
      <c r="AH6" s="23">
        <f t="shared" si="1"/>
        <v>0.15</v>
      </c>
      <c r="AI6" s="23">
        <f>+AH6+AF6</f>
        <v>0.3</v>
      </c>
      <c r="AJ6" s="91" t="s">
        <v>202</v>
      </c>
      <c r="AK6" s="88" t="s">
        <v>193</v>
      </c>
      <c r="AL6" s="53" t="s">
        <v>228</v>
      </c>
      <c r="AM6" s="88" t="s">
        <v>23</v>
      </c>
      <c r="AN6" s="91" t="s">
        <v>204</v>
      </c>
      <c r="AO6" s="91" t="s">
        <v>24</v>
      </c>
      <c r="AP6" s="91" t="s">
        <v>86</v>
      </c>
      <c r="AQ6" s="91" t="s">
        <v>205</v>
      </c>
      <c r="AR6" s="91" t="s">
        <v>206</v>
      </c>
      <c r="AS6" s="91" t="s">
        <v>207</v>
      </c>
      <c r="AT6" s="91" t="s">
        <v>208</v>
      </c>
      <c r="AU6" s="91">
        <f>+AI6*AA6</f>
        <v>0.15</v>
      </c>
      <c r="AV6" s="103">
        <f>+AA6-AU6</f>
        <v>0.35</v>
      </c>
      <c r="AW6" s="458" t="str">
        <f>+IF(C6="Corrupción","Moderado",IF(AV7&lt;=25%,"Bajo",IF(AV7&lt;=50%,"Moderado",IF(AV7&lt;=75%,"Alto",IF(AV7&gt;75%,"Extremo","")))))</f>
        <v>Bajo</v>
      </c>
      <c r="AX6" s="405" t="s">
        <v>56</v>
      </c>
      <c r="AY6" s="266">
        <v>1</v>
      </c>
      <c r="AZ6" s="34" t="s">
        <v>229</v>
      </c>
      <c r="BA6" s="212" t="str">
        <f>+AS6</f>
        <v>Profesional de Planeación
Comité Institucional de Gestión y Desempeño</v>
      </c>
      <c r="BB6" s="37">
        <v>44562</v>
      </c>
      <c r="BC6" s="31">
        <v>44926</v>
      </c>
      <c r="BD6" s="212" t="str">
        <f>+AQ6</f>
        <v>Cuadro de mando de indicadores
Acta Comité Institucional de Gestión y Desempeño</v>
      </c>
      <c r="BE6" s="136">
        <v>44620</v>
      </c>
      <c r="BF6" s="137" t="s">
        <v>230</v>
      </c>
      <c r="BG6" s="35">
        <v>44681</v>
      </c>
      <c r="BH6" s="138"/>
      <c r="BI6" s="138"/>
      <c r="BJ6" s="35">
        <v>44742</v>
      </c>
      <c r="BK6" s="138"/>
      <c r="BL6" s="138"/>
      <c r="BM6" s="35">
        <v>44804</v>
      </c>
      <c r="BN6" s="138"/>
      <c r="BO6" s="138"/>
      <c r="BP6" s="35">
        <v>44865</v>
      </c>
      <c r="BQ6" s="138"/>
      <c r="BR6" s="138"/>
      <c r="BS6" s="35">
        <v>44926</v>
      </c>
      <c r="BT6" s="138"/>
      <c r="BU6" s="267"/>
    </row>
    <row r="7" spans="1:73" ht="133.15" customHeight="1" thickBot="1">
      <c r="A7" s="422"/>
      <c r="B7" s="418"/>
      <c r="C7" s="418"/>
      <c r="D7" s="418"/>
      <c r="E7" s="418"/>
      <c r="F7" s="424"/>
      <c r="G7" s="418"/>
      <c r="H7" s="418"/>
      <c r="I7" s="424"/>
      <c r="J7" s="418"/>
      <c r="K7" s="418"/>
      <c r="L7" s="420"/>
      <c r="M7" s="418"/>
      <c r="N7" s="418"/>
      <c r="O7" s="418"/>
      <c r="P7" s="418"/>
      <c r="Q7" s="418"/>
      <c r="R7" s="418"/>
      <c r="S7" s="408"/>
      <c r="T7" s="408"/>
      <c r="U7" s="408"/>
      <c r="V7" s="443"/>
      <c r="W7" s="412"/>
      <c r="X7" s="443"/>
      <c r="Y7" s="412"/>
      <c r="Z7" s="404"/>
      <c r="AA7" s="412"/>
      <c r="AB7" s="402"/>
      <c r="AC7" s="29" t="s">
        <v>231</v>
      </c>
      <c r="AD7" s="29" t="s">
        <v>232</v>
      </c>
      <c r="AE7" s="29" t="s">
        <v>54</v>
      </c>
      <c r="AF7" s="38">
        <f t="shared" si="0"/>
        <v>0.25</v>
      </c>
      <c r="AG7" s="93" t="s">
        <v>201</v>
      </c>
      <c r="AH7" s="38">
        <f t="shared" si="1"/>
        <v>0.15</v>
      </c>
      <c r="AI7" s="38">
        <f>+AH7+AF7</f>
        <v>0.4</v>
      </c>
      <c r="AJ7" s="93" t="s">
        <v>202</v>
      </c>
      <c r="AK7" s="90" t="s">
        <v>193</v>
      </c>
      <c r="AL7" s="29" t="s">
        <v>233</v>
      </c>
      <c r="AM7" s="90" t="s">
        <v>23</v>
      </c>
      <c r="AN7" s="93" t="s">
        <v>234</v>
      </c>
      <c r="AO7" s="93" t="s">
        <v>24</v>
      </c>
      <c r="AP7" s="93" t="s">
        <v>86</v>
      </c>
      <c r="AQ7" s="93" t="s">
        <v>235</v>
      </c>
      <c r="AR7" s="93" t="s">
        <v>206</v>
      </c>
      <c r="AS7" s="93" t="s">
        <v>236</v>
      </c>
      <c r="AT7" s="93" t="s">
        <v>208</v>
      </c>
      <c r="AU7" s="93">
        <f>+AV6*AI7</f>
        <v>0.13999999999999999</v>
      </c>
      <c r="AV7" s="104">
        <f>+AV6-AU7</f>
        <v>0.21</v>
      </c>
      <c r="AW7" s="459"/>
      <c r="AX7" s="406"/>
      <c r="AY7" s="272">
        <v>2</v>
      </c>
      <c r="AZ7" s="34" t="s">
        <v>237</v>
      </c>
      <c r="BA7" s="212" t="s">
        <v>238</v>
      </c>
      <c r="BB7" s="37">
        <v>44562</v>
      </c>
      <c r="BC7" s="37">
        <v>44865</v>
      </c>
      <c r="BD7" s="212" t="s">
        <v>239</v>
      </c>
      <c r="BE7" s="136">
        <v>44620</v>
      </c>
      <c r="BF7" s="137" t="s">
        <v>240</v>
      </c>
      <c r="BG7" s="35">
        <v>44681</v>
      </c>
      <c r="BH7" s="137"/>
      <c r="BI7" s="137"/>
      <c r="BJ7" s="35">
        <v>44742</v>
      </c>
      <c r="BK7" s="137"/>
      <c r="BL7" s="137"/>
      <c r="BM7" s="35">
        <v>44804</v>
      </c>
      <c r="BN7" s="137"/>
      <c r="BO7" s="137"/>
      <c r="BP7" s="35">
        <v>44865</v>
      </c>
      <c r="BQ7" s="137"/>
      <c r="BR7" s="137"/>
      <c r="BS7" s="35">
        <v>44926</v>
      </c>
      <c r="BT7" s="137"/>
      <c r="BU7" s="267"/>
    </row>
    <row r="8" spans="1:73" ht="283.89999999999998" customHeight="1">
      <c r="A8" s="421" t="s">
        <v>241</v>
      </c>
      <c r="B8" s="417" t="s">
        <v>107</v>
      </c>
      <c r="C8" s="417" t="s">
        <v>67</v>
      </c>
      <c r="D8" s="417" t="s">
        <v>76</v>
      </c>
      <c r="E8" s="417" t="s">
        <v>34</v>
      </c>
      <c r="F8" s="423" t="s">
        <v>242</v>
      </c>
      <c r="G8" s="417" t="s">
        <v>243</v>
      </c>
      <c r="H8" s="417" t="s">
        <v>244</v>
      </c>
      <c r="I8" s="423" t="s">
        <v>245</v>
      </c>
      <c r="J8" s="417" t="s">
        <v>96</v>
      </c>
      <c r="K8" s="417">
        <v>1</v>
      </c>
      <c r="L8" s="419">
        <f>IF(J8="Diaria",+(K8/360),IF(J8="Mensual",+(K8/12),IF(J8="Bimestral",+(K8/6),IF(J8="Trimestral",+(K8/4),IF(J8="Semestral",+(K8/2),IF(J8="Anual",+(K8/1),""))))))</f>
        <v>1</v>
      </c>
      <c r="M8" s="417" t="s">
        <v>45</v>
      </c>
      <c r="N8" s="417">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417" t="s">
        <v>46</v>
      </c>
      <c r="P8" s="417">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417" t="s">
        <v>70</v>
      </c>
      <c r="R8" s="417">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07" t="s">
        <v>57</v>
      </c>
      <c r="T8" s="407" t="s">
        <v>43</v>
      </c>
      <c r="U8" s="407">
        <f>+MAX(N8,P8,R8)</f>
        <v>0.4</v>
      </c>
      <c r="V8" s="409" t="str">
        <f>IF(L8&lt;=20%,"Muy baja",IF(L8&lt;=40%,"Baja",IF(L8&lt;=60%,"Media",IF(L8&lt;=80%,"Alta",IF(L8&lt;=100%,"Muy alta",IF(L8&gt;=100%,"Muy alta",""))))))</f>
        <v>Muy alta</v>
      </c>
      <c r="W8" s="411">
        <f>+IFERROR(VLOOKUP(V8,Fórmula!$F$1:$G$6,2,FALSE),"")</f>
        <v>1</v>
      </c>
      <c r="X8" s="442" t="str">
        <f>IF(U8=20%,"Leve",IF(U8=40%,"Menor",IF(U8=60%,"Moderado",IF(U8=80%,"Mayor",IF(U8=100%,"Catastrófico","")))))</f>
        <v>Menor</v>
      </c>
      <c r="Y8" s="411">
        <f>+IFERROR(VLOOKUP(X8,Fórmula!$H$1:$I$6,2,FALSE),"")</f>
        <v>0.4</v>
      </c>
      <c r="Z8" s="415" t="str">
        <f>+IFERROR(VLOOKUP(V8&amp;X8,Fórmula!$C$2:$D$26,2,FALSE),"")</f>
        <v>Alto</v>
      </c>
      <c r="AA8" s="411">
        <f>IF(Z8="Bajo",25%,IF(Z8="Moderado",50%,IF(Z8="Alto",75%,IF(Z8="Extremo",100%,""))))</f>
        <v>0.75</v>
      </c>
      <c r="AB8" s="401" t="s">
        <v>246</v>
      </c>
      <c r="AC8" s="53" t="s">
        <v>247</v>
      </c>
      <c r="AD8" s="53" t="s">
        <v>248</v>
      </c>
      <c r="AE8" s="53" t="s">
        <v>54</v>
      </c>
      <c r="AF8" s="23">
        <f t="shared" si="0"/>
        <v>0.25</v>
      </c>
      <c r="AG8" s="91" t="s">
        <v>201</v>
      </c>
      <c r="AH8" s="23">
        <f t="shared" si="1"/>
        <v>0.15</v>
      </c>
      <c r="AI8" s="23">
        <f t="shared" si="2"/>
        <v>0.4</v>
      </c>
      <c r="AJ8" s="91" t="s">
        <v>202</v>
      </c>
      <c r="AK8" s="88" t="s">
        <v>193</v>
      </c>
      <c r="AL8" s="53" t="s">
        <v>249</v>
      </c>
      <c r="AM8" s="88" t="s">
        <v>23</v>
      </c>
      <c r="AN8" s="53" t="s">
        <v>204</v>
      </c>
      <c r="AO8" s="91" t="s">
        <v>24</v>
      </c>
      <c r="AP8" s="91" t="s">
        <v>250</v>
      </c>
      <c r="AQ8" s="91" t="s">
        <v>251</v>
      </c>
      <c r="AR8" s="91" t="s">
        <v>206</v>
      </c>
      <c r="AS8" s="91" t="s">
        <v>252</v>
      </c>
      <c r="AT8" s="91" t="s">
        <v>208</v>
      </c>
      <c r="AU8" s="91">
        <f>+AA8*AI8</f>
        <v>0.30000000000000004</v>
      </c>
      <c r="AV8" s="103">
        <f>+AA8-AU8</f>
        <v>0.44999999999999996</v>
      </c>
      <c r="AW8" s="458" t="str">
        <f>+IF(C8="Corrupción","Moderado",IF(AV10&lt;=25%,"Bajo",IF(AV10&lt;=50%,"Moderado",IF(AV10&lt;=75%,"Alto",IF(AV10&gt;75%,"Extremo","")))))</f>
        <v>Bajo</v>
      </c>
      <c r="AX8" s="405" t="s">
        <v>56</v>
      </c>
      <c r="AY8" s="266">
        <v>1</v>
      </c>
      <c r="AZ8" s="34" t="s">
        <v>253</v>
      </c>
      <c r="BA8" s="212" t="str">
        <f>+AS8</f>
        <v>Profesional Planeación</v>
      </c>
      <c r="BB8" s="31">
        <v>44562</v>
      </c>
      <c r="BC8" s="31">
        <v>44926</v>
      </c>
      <c r="BD8" s="212" t="str">
        <f>+AQ8</f>
        <v>Diagnóstico organizacional
Aprobado</v>
      </c>
      <c r="BE8" s="136">
        <v>44620</v>
      </c>
      <c r="BF8" s="137" t="s">
        <v>254</v>
      </c>
      <c r="BG8" s="35">
        <v>44681</v>
      </c>
      <c r="BH8" s="147"/>
      <c r="BI8" s="147"/>
      <c r="BJ8" s="35">
        <v>44742</v>
      </c>
      <c r="BK8" s="147"/>
      <c r="BL8" s="147"/>
      <c r="BM8" s="35">
        <v>44804</v>
      </c>
      <c r="BN8" s="147"/>
      <c r="BO8" s="147"/>
      <c r="BP8" s="35">
        <v>44865</v>
      </c>
      <c r="BQ8" s="147"/>
      <c r="BR8" s="147"/>
      <c r="BS8" s="35">
        <v>44926</v>
      </c>
      <c r="BT8" s="147"/>
      <c r="BU8" s="267"/>
    </row>
    <row r="9" spans="1:73" ht="137.44999999999999" customHeight="1">
      <c r="A9" s="425"/>
      <c r="B9" s="426"/>
      <c r="C9" s="426"/>
      <c r="D9" s="426"/>
      <c r="E9" s="426"/>
      <c r="F9" s="427"/>
      <c r="G9" s="426"/>
      <c r="H9" s="426"/>
      <c r="I9" s="427"/>
      <c r="J9" s="426"/>
      <c r="K9" s="426"/>
      <c r="L9" s="462"/>
      <c r="M9" s="426"/>
      <c r="N9" s="426"/>
      <c r="O9" s="426"/>
      <c r="P9" s="426"/>
      <c r="Q9" s="426"/>
      <c r="R9" s="426"/>
      <c r="S9" s="461"/>
      <c r="T9" s="461"/>
      <c r="U9" s="461"/>
      <c r="V9" s="444"/>
      <c r="W9" s="441"/>
      <c r="X9" s="445"/>
      <c r="Y9" s="441"/>
      <c r="Z9" s="446"/>
      <c r="AA9" s="441"/>
      <c r="AB9" s="447"/>
      <c r="AC9" s="52" t="s">
        <v>255</v>
      </c>
      <c r="AD9" s="52" t="s">
        <v>256</v>
      </c>
      <c r="AE9" s="52" t="s">
        <v>54</v>
      </c>
      <c r="AF9" s="32">
        <f t="shared" si="0"/>
        <v>0.25</v>
      </c>
      <c r="AG9" s="92" t="s">
        <v>201</v>
      </c>
      <c r="AH9" s="32">
        <f t="shared" si="1"/>
        <v>0.15</v>
      </c>
      <c r="AI9" s="32">
        <f t="shared" si="2"/>
        <v>0.4</v>
      </c>
      <c r="AJ9" s="92" t="s">
        <v>202</v>
      </c>
      <c r="AK9" s="89" t="s">
        <v>193</v>
      </c>
      <c r="AL9" s="52" t="s">
        <v>257</v>
      </c>
      <c r="AM9" s="89" t="s">
        <v>23</v>
      </c>
      <c r="AN9" s="52" t="s">
        <v>204</v>
      </c>
      <c r="AO9" s="92" t="s">
        <v>24</v>
      </c>
      <c r="AP9" s="92" t="s">
        <v>250</v>
      </c>
      <c r="AQ9" s="92" t="s">
        <v>258</v>
      </c>
      <c r="AR9" s="92" t="s">
        <v>206</v>
      </c>
      <c r="AS9" s="92" t="s">
        <v>252</v>
      </c>
      <c r="AT9" s="92" t="s">
        <v>208</v>
      </c>
      <c r="AU9" s="92">
        <f>+AV8*AI9</f>
        <v>0.18</v>
      </c>
      <c r="AV9" s="33">
        <f>+AV8-AU9</f>
        <v>0.26999999999999996</v>
      </c>
      <c r="AW9" s="460"/>
      <c r="AX9" s="457"/>
      <c r="AY9" s="272">
        <v>2</v>
      </c>
      <c r="AZ9" s="34"/>
      <c r="BA9" s="212"/>
      <c r="BB9" s="31"/>
      <c r="BC9" s="31"/>
      <c r="BD9" s="212"/>
      <c r="BE9" s="136">
        <v>44620</v>
      </c>
      <c r="BF9" s="137" t="s">
        <v>230</v>
      </c>
      <c r="BG9" s="35">
        <v>44681</v>
      </c>
      <c r="BH9" s="137"/>
      <c r="BI9" s="137"/>
      <c r="BJ9" s="35">
        <v>44742</v>
      </c>
      <c r="BK9" s="35"/>
      <c r="BL9" s="35"/>
      <c r="BM9" s="35">
        <v>44804</v>
      </c>
      <c r="BN9" s="35"/>
      <c r="BO9" s="35"/>
      <c r="BP9" s="35">
        <v>44865</v>
      </c>
      <c r="BQ9" s="35"/>
      <c r="BR9" s="35"/>
      <c r="BS9" s="35">
        <v>44926</v>
      </c>
      <c r="BT9" s="35"/>
      <c r="BU9" s="267"/>
    </row>
    <row r="10" spans="1:73" ht="132.6" customHeight="1" thickBot="1">
      <c r="A10" s="422"/>
      <c r="B10" s="418"/>
      <c r="C10" s="418"/>
      <c r="D10" s="418"/>
      <c r="E10" s="418"/>
      <c r="F10" s="424"/>
      <c r="G10" s="418"/>
      <c r="H10" s="418"/>
      <c r="I10" s="424"/>
      <c r="J10" s="418"/>
      <c r="K10" s="418"/>
      <c r="L10" s="420"/>
      <c r="M10" s="418"/>
      <c r="N10" s="418"/>
      <c r="O10" s="418"/>
      <c r="P10" s="418"/>
      <c r="Q10" s="418"/>
      <c r="R10" s="418"/>
      <c r="S10" s="408"/>
      <c r="T10" s="408"/>
      <c r="U10" s="408"/>
      <c r="V10" s="410"/>
      <c r="W10" s="412"/>
      <c r="X10" s="443"/>
      <c r="Y10" s="412"/>
      <c r="Z10" s="416"/>
      <c r="AA10" s="412"/>
      <c r="AB10" s="402"/>
      <c r="AC10" s="29" t="s">
        <v>227</v>
      </c>
      <c r="AD10" s="29" t="s">
        <v>200</v>
      </c>
      <c r="AE10" s="29" t="s">
        <v>37</v>
      </c>
      <c r="AF10" s="38">
        <f t="shared" si="0"/>
        <v>0.15</v>
      </c>
      <c r="AG10" s="93" t="s">
        <v>201</v>
      </c>
      <c r="AH10" s="38">
        <f t="shared" si="1"/>
        <v>0.15</v>
      </c>
      <c r="AI10" s="38">
        <f t="shared" si="2"/>
        <v>0.3</v>
      </c>
      <c r="AJ10" s="29" t="str">
        <f>+AJ4</f>
        <v>Confiable</v>
      </c>
      <c r="AK10" s="29" t="str">
        <f>+AK4</f>
        <v>SI</v>
      </c>
      <c r="AL10" s="29" t="s">
        <v>203</v>
      </c>
      <c r="AM10" s="90" t="s">
        <v>23</v>
      </c>
      <c r="AN10" s="29" t="str">
        <f>+AN4</f>
        <v>Procedimiento Plan Estratégico PRO-332-187</v>
      </c>
      <c r="AO10" s="93" t="s">
        <v>24</v>
      </c>
      <c r="AP10" s="29" t="str">
        <f>+AP4</f>
        <v>Trimestral</v>
      </c>
      <c r="AQ10" s="29" t="str">
        <f>+AQ4</f>
        <v>Cuadro de mando de indicadores
Acta Comité Institucional de Gestión y Desempeño</v>
      </c>
      <c r="AR10" s="29" t="str">
        <f>+AR4</f>
        <v>Asignado</v>
      </c>
      <c r="AS10" s="29" t="str">
        <f>+AS4</f>
        <v>Profesional de Planeación
Comité Institucional de Gestión y Desempeño</v>
      </c>
      <c r="AT10" s="29" t="str">
        <f>+AT4</f>
        <v>Adecuado</v>
      </c>
      <c r="AU10" s="93">
        <f>+AV9*AI10</f>
        <v>8.0999999999999989E-2</v>
      </c>
      <c r="AV10" s="104">
        <f>+AV9-AU10</f>
        <v>0.18899999999999997</v>
      </c>
      <c r="AW10" s="459"/>
      <c r="AX10" s="406"/>
      <c r="AY10" s="272">
        <v>3</v>
      </c>
      <c r="AZ10" s="34"/>
      <c r="BA10" s="212"/>
      <c r="BB10" s="31"/>
      <c r="BC10" s="31"/>
      <c r="BD10" s="212"/>
      <c r="BE10" s="136">
        <v>44620</v>
      </c>
      <c r="BF10" s="137" t="s">
        <v>254</v>
      </c>
      <c r="BG10" s="35">
        <v>44681</v>
      </c>
      <c r="BH10" s="137"/>
      <c r="BI10" s="137"/>
      <c r="BJ10" s="35">
        <v>44742</v>
      </c>
      <c r="BK10" s="35"/>
      <c r="BL10" s="35"/>
      <c r="BM10" s="35">
        <v>44804</v>
      </c>
      <c r="BN10" s="35"/>
      <c r="BO10" s="35"/>
      <c r="BP10" s="35">
        <v>44865</v>
      </c>
      <c r="BQ10" s="35"/>
      <c r="BR10" s="35"/>
      <c r="BS10" s="35">
        <v>44926</v>
      </c>
      <c r="BT10" s="35"/>
      <c r="BU10" s="267"/>
    </row>
    <row r="11" spans="1:73" ht="152.25" customHeight="1">
      <c r="A11" s="421" t="s">
        <v>193</v>
      </c>
      <c r="B11" s="417" t="s">
        <v>107</v>
      </c>
      <c r="C11" s="417" t="s">
        <v>67</v>
      </c>
      <c r="D11" s="417" t="s">
        <v>12</v>
      </c>
      <c r="E11" s="417" t="s">
        <v>34</v>
      </c>
      <c r="F11" s="423" t="s">
        <v>259</v>
      </c>
      <c r="G11" s="417" t="s">
        <v>260</v>
      </c>
      <c r="H11" s="417" t="s">
        <v>261</v>
      </c>
      <c r="I11" s="423" t="s">
        <v>262</v>
      </c>
      <c r="J11" s="417" t="s">
        <v>63</v>
      </c>
      <c r="K11" s="417">
        <v>3</v>
      </c>
      <c r="L11" s="419">
        <f>IF(J11="Diaria",+(K11/360),IF(J11="Mensual",+(K11/12),IF(J11="Bimestral",+(K11/6),IF(J11="Trimestral",+(K11/4),IF(J11="Semestral",+(K11/2),IF(J11="Anual",+(K11/1),""))))))</f>
        <v>0.25</v>
      </c>
      <c r="M11" s="417" t="s">
        <v>45</v>
      </c>
      <c r="N11" s="417">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417" t="s">
        <v>46</v>
      </c>
      <c r="P11" s="417">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417" t="s">
        <v>70</v>
      </c>
      <c r="R11" s="417">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407" t="s">
        <v>70</v>
      </c>
      <c r="T11" s="407" t="s">
        <v>70</v>
      </c>
      <c r="U11" s="407">
        <f>+MAX(N11,P11,R11)</f>
        <v>0.4</v>
      </c>
      <c r="V11" s="442" t="str">
        <f>IF(L11&lt;=20%,"Muy baja",IF(L11&lt;=40%,"Baja",IF(L11&lt;=60%,"Media",IF(L11&lt;=80%,"Alta",IF(L11&lt;=100%,"Muy alta",IF(L11&gt;=100%,"Muy alta",""))))))</f>
        <v>Baja</v>
      </c>
      <c r="W11" s="411">
        <f>+IFERROR(VLOOKUP(V11,Fórmula!$F$1:$G$6,2,FALSE),"")</f>
        <v>0.4</v>
      </c>
      <c r="X11" s="442" t="str">
        <f>IF(U11=20%,"Leve",IF(U11=40%,"Menor",IF(U11=60%,"Moderado",IF(U11=80%,"Mayor",IF(U11=100%,"Catastrófico","")))))</f>
        <v>Menor</v>
      </c>
      <c r="Y11" s="411">
        <f>+IFERROR(VLOOKUP(X11,Fórmula!$H$1:$I$6,2,FALSE),"")</f>
        <v>0.4</v>
      </c>
      <c r="Z11" s="403" t="str">
        <f>+IFERROR(VLOOKUP(V11&amp;X11,Fórmula!$C$2:$D$26,2,FALSE),"")</f>
        <v>Moderado</v>
      </c>
      <c r="AA11" s="411">
        <f>IF(Z11="Bajo",25%,IF(Z11="Moderado",50%,IF(Z11="Alto",75%,IF(Z11="Extremo",100%,""))))</f>
        <v>0.5</v>
      </c>
      <c r="AB11" s="401" t="s">
        <v>263</v>
      </c>
      <c r="AC11" s="53" t="s">
        <v>264</v>
      </c>
      <c r="AD11" s="53" t="s">
        <v>265</v>
      </c>
      <c r="AE11" s="53" t="s">
        <v>54</v>
      </c>
      <c r="AF11" s="23">
        <f t="shared" si="0"/>
        <v>0.25</v>
      </c>
      <c r="AG11" s="91" t="s">
        <v>201</v>
      </c>
      <c r="AH11" s="23">
        <f t="shared" si="1"/>
        <v>0.15</v>
      </c>
      <c r="AI11" s="23">
        <f t="shared" ref="AI11:AI16" si="3">+AH11+AF11</f>
        <v>0.4</v>
      </c>
      <c r="AJ11" s="91" t="s">
        <v>202</v>
      </c>
      <c r="AK11" s="88" t="s">
        <v>241</v>
      </c>
      <c r="AL11" s="53"/>
      <c r="AM11" s="88" t="s">
        <v>23</v>
      </c>
      <c r="AN11" s="91" t="s">
        <v>266</v>
      </c>
      <c r="AO11" s="91" t="s">
        <v>24</v>
      </c>
      <c r="AP11" s="91" t="s">
        <v>63</v>
      </c>
      <c r="AQ11" s="91" t="s">
        <v>267</v>
      </c>
      <c r="AR11" s="91" t="s">
        <v>206</v>
      </c>
      <c r="AS11" s="91" t="s">
        <v>252</v>
      </c>
      <c r="AT11" s="91" t="s">
        <v>208</v>
      </c>
      <c r="AU11" s="91">
        <f>+AI11*AA11</f>
        <v>0.2</v>
      </c>
      <c r="AV11" s="103">
        <f>+AA11-AU11</f>
        <v>0.3</v>
      </c>
      <c r="AW11" s="458" t="str">
        <f>+IF(C11="Corrupción","Moderado",IF(AV12&lt;=25%,"Bajo",IF(AV12&lt;=50%,"Moderado",IF(AV12&lt;=75%,"Alto",IF(AV12&gt;75%,"Extremo","")))))</f>
        <v>Bajo</v>
      </c>
      <c r="AX11" s="405" t="s">
        <v>56</v>
      </c>
      <c r="AY11" s="266">
        <v>1</v>
      </c>
      <c r="AZ11" s="34" t="s">
        <v>268</v>
      </c>
      <c r="BA11" s="212" t="str">
        <f>+AS11</f>
        <v>Profesional Planeación</v>
      </c>
      <c r="BB11" s="31">
        <v>44562</v>
      </c>
      <c r="BC11" s="31">
        <v>44926</v>
      </c>
      <c r="BD11" s="212" t="s">
        <v>269</v>
      </c>
      <c r="BE11" s="136">
        <v>44620</v>
      </c>
      <c r="BF11" s="137" t="s">
        <v>270</v>
      </c>
      <c r="BG11" s="35">
        <v>44681</v>
      </c>
      <c r="BH11" s="137"/>
      <c r="BI11" s="137"/>
      <c r="BJ11" s="35">
        <v>44742</v>
      </c>
      <c r="BK11" s="137"/>
      <c r="BL11" s="137"/>
      <c r="BM11" s="35">
        <v>44804</v>
      </c>
      <c r="BN11" s="137"/>
      <c r="BO11" s="137"/>
      <c r="BP11" s="35">
        <v>44865</v>
      </c>
      <c r="BQ11" s="137"/>
      <c r="BR11" s="137"/>
      <c r="BS11" s="35">
        <v>44926</v>
      </c>
      <c r="BT11" s="137"/>
      <c r="BU11" s="267"/>
    </row>
    <row r="12" spans="1:73" ht="133.5" customHeight="1" thickBot="1">
      <c r="A12" s="422"/>
      <c r="B12" s="418"/>
      <c r="C12" s="418"/>
      <c r="D12" s="418"/>
      <c r="E12" s="418"/>
      <c r="F12" s="424"/>
      <c r="G12" s="418"/>
      <c r="H12" s="418"/>
      <c r="I12" s="424"/>
      <c r="J12" s="418"/>
      <c r="K12" s="418"/>
      <c r="L12" s="420"/>
      <c r="M12" s="418"/>
      <c r="N12" s="418"/>
      <c r="O12" s="418"/>
      <c r="P12" s="418"/>
      <c r="Q12" s="418"/>
      <c r="R12" s="418"/>
      <c r="S12" s="408"/>
      <c r="T12" s="408"/>
      <c r="U12" s="408"/>
      <c r="V12" s="443"/>
      <c r="W12" s="412"/>
      <c r="X12" s="443"/>
      <c r="Y12" s="412"/>
      <c r="Z12" s="404"/>
      <c r="AA12" s="412"/>
      <c r="AB12" s="402"/>
      <c r="AC12" s="29" t="s">
        <v>271</v>
      </c>
      <c r="AD12" s="29" t="s">
        <v>272</v>
      </c>
      <c r="AE12" s="29" t="s">
        <v>37</v>
      </c>
      <c r="AF12" s="38">
        <f t="shared" si="0"/>
        <v>0.15</v>
      </c>
      <c r="AG12" s="93" t="s">
        <v>201</v>
      </c>
      <c r="AH12" s="38">
        <f t="shared" si="1"/>
        <v>0.15</v>
      </c>
      <c r="AI12" s="38">
        <f t="shared" si="3"/>
        <v>0.3</v>
      </c>
      <c r="AJ12" s="93" t="s">
        <v>202</v>
      </c>
      <c r="AK12" s="90" t="s">
        <v>193</v>
      </c>
      <c r="AL12" s="29" t="s">
        <v>273</v>
      </c>
      <c r="AM12" s="90" t="s">
        <v>23</v>
      </c>
      <c r="AN12" s="93" t="s">
        <v>274</v>
      </c>
      <c r="AO12" s="93" t="s">
        <v>24</v>
      </c>
      <c r="AP12" s="93" t="s">
        <v>275</v>
      </c>
      <c r="AQ12" s="93" t="s">
        <v>276</v>
      </c>
      <c r="AR12" s="93" t="s">
        <v>206</v>
      </c>
      <c r="AS12" s="93" t="s">
        <v>252</v>
      </c>
      <c r="AT12" s="93" t="s">
        <v>208</v>
      </c>
      <c r="AU12" s="93">
        <f>+AV11*AI12</f>
        <v>0.09</v>
      </c>
      <c r="AV12" s="104">
        <f>+AV11-AU12</f>
        <v>0.21</v>
      </c>
      <c r="AW12" s="459"/>
      <c r="AX12" s="406"/>
      <c r="AY12" s="272">
        <v>2</v>
      </c>
      <c r="AZ12" s="34" t="s">
        <v>277</v>
      </c>
      <c r="BA12" s="212" t="str">
        <f>+AS12</f>
        <v>Profesional Planeación</v>
      </c>
      <c r="BB12" s="31">
        <v>44562</v>
      </c>
      <c r="BC12" s="31">
        <v>44926</v>
      </c>
      <c r="BD12" s="212" t="s">
        <v>278</v>
      </c>
      <c r="BE12" s="136">
        <v>44620</v>
      </c>
      <c r="BF12" s="137" t="s">
        <v>279</v>
      </c>
      <c r="BG12" s="35">
        <v>44681</v>
      </c>
      <c r="BH12" s="137"/>
      <c r="BI12" s="137"/>
      <c r="BJ12" s="35">
        <v>44742</v>
      </c>
      <c r="BK12" s="137"/>
      <c r="BL12" s="137"/>
      <c r="BM12" s="35">
        <v>44804</v>
      </c>
      <c r="BN12" s="137"/>
      <c r="BO12" s="137"/>
      <c r="BP12" s="35">
        <v>44865</v>
      </c>
      <c r="BQ12" s="137"/>
      <c r="BR12" s="137"/>
      <c r="BS12" s="35">
        <v>44926</v>
      </c>
      <c r="BT12" s="137"/>
      <c r="BU12" s="267"/>
    </row>
    <row r="13" spans="1:73" ht="205.5" customHeight="1">
      <c r="A13" s="421" t="s">
        <v>193</v>
      </c>
      <c r="B13" s="417" t="s">
        <v>107</v>
      </c>
      <c r="C13" s="417" t="s">
        <v>12</v>
      </c>
      <c r="D13" s="417" t="s">
        <v>12</v>
      </c>
      <c r="E13" s="417" t="s">
        <v>34</v>
      </c>
      <c r="F13" s="423" t="s">
        <v>280</v>
      </c>
      <c r="G13" s="417" t="s">
        <v>281</v>
      </c>
      <c r="H13" s="417" t="s">
        <v>282</v>
      </c>
      <c r="I13" s="423" t="s">
        <v>283</v>
      </c>
      <c r="J13" s="417" t="s">
        <v>48</v>
      </c>
      <c r="K13" s="417">
        <v>6</v>
      </c>
      <c r="L13" s="419" t="str">
        <f>IF(J13="Diaria",+(K13/360),IF(J13="Mensual",+(K13/12),IF(J13="Bimestral",+(K13/6),IF(J13="Trimestral",+(K13/4),IF(J13="Semestral",+(K13/2),IF(J13="Anual",+(K13/1),""))))))</f>
        <v/>
      </c>
      <c r="M13" s="417" t="s">
        <v>45</v>
      </c>
      <c r="N13" s="417">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0.4</v>
      </c>
      <c r="O13" s="417" t="s">
        <v>61</v>
      </c>
      <c r="P13" s="417">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417" t="s">
        <v>62</v>
      </c>
      <c r="R13" s="417">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0.6</v>
      </c>
      <c r="S13" s="407" t="s">
        <v>57</v>
      </c>
      <c r="T13" s="407" t="s">
        <v>43</v>
      </c>
      <c r="U13" s="407">
        <f>+MAX(N13,P13,R13)</f>
        <v>0.6</v>
      </c>
      <c r="V13" s="409" t="str">
        <f>IF(L13&lt;=20%,"Muy baja",IF(L13&lt;=40%,"Baja",IF(L13&lt;=60%,"Media",IF(L13&lt;=80%,"Alta",IF(L13&lt;=100%,"Muy alta",IF(L13&gt;=100%,"Muy alta",""))))))</f>
        <v>Muy alta</v>
      </c>
      <c r="W13" s="411">
        <f>+IFERROR(VLOOKUP(V13,Fórmula!$F$1:$G$6,2,FALSE),"")</f>
        <v>1</v>
      </c>
      <c r="X13" s="413" t="str">
        <f>IF(U13=20%,"Leve",IF(U13=40%,"Menor",IF(U13=60%,"Moderado",IF(U13=80%,"Mayor",IF(U13=100%,"Catastrófico","")))))</f>
        <v>Moderado</v>
      </c>
      <c r="Y13" s="411">
        <f>+IFERROR(VLOOKUP(X13,Fórmula!$H$1:$I$6,2,FALSE),"")</f>
        <v>0.6</v>
      </c>
      <c r="Z13" s="415" t="str">
        <f>+IFERROR(VLOOKUP(V13&amp;X13,Fórmula!$C$2:$D$26,2,FALSE),"")</f>
        <v>Alto</v>
      </c>
      <c r="AA13" s="411">
        <f>IF(Z13="Bajo",25%,IF(Z13="Moderado",50%,IF(Z13="Alto",75%,IF(Z13="Extremo",100%,""))))</f>
        <v>0.75</v>
      </c>
      <c r="AB13" s="401" t="s">
        <v>284</v>
      </c>
      <c r="AC13" s="53" t="s">
        <v>285</v>
      </c>
      <c r="AD13" s="53" t="s">
        <v>286</v>
      </c>
      <c r="AE13" s="53" t="s">
        <v>54</v>
      </c>
      <c r="AF13" s="23">
        <f t="shared" si="0"/>
        <v>0.25</v>
      </c>
      <c r="AG13" s="91" t="s">
        <v>201</v>
      </c>
      <c r="AH13" s="23">
        <f t="shared" si="1"/>
        <v>0.15</v>
      </c>
      <c r="AI13" s="23">
        <f t="shared" si="3"/>
        <v>0.4</v>
      </c>
      <c r="AJ13" s="91" t="s">
        <v>202</v>
      </c>
      <c r="AK13" s="88" t="s">
        <v>241</v>
      </c>
      <c r="AL13" s="53"/>
      <c r="AM13" s="88" t="s">
        <v>23</v>
      </c>
      <c r="AN13" s="91" t="s">
        <v>266</v>
      </c>
      <c r="AO13" s="91" t="s">
        <v>24</v>
      </c>
      <c r="AP13" s="91" t="s">
        <v>96</v>
      </c>
      <c r="AQ13" s="91" t="s">
        <v>287</v>
      </c>
      <c r="AR13" s="91" t="s">
        <v>206</v>
      </c>
      <c r="AS13" s="91" t="s">
        <v>252</v>
      </c>
      <c r="AT13" s="91" t="s">
        <v>208</v>
      </c>
      <c r="AU13" s="91">
        <f>+AI13*AA13</f>
        <v>0.30000000000000004</v>
      </c>
      <c r="AV13" s="103">
        <f>+AA13-AU13</f>
        <v>0.44999999999999996</v>
      </c>
      <c r="AW13" s="403" t="str">
        <f>+IF(C13="Corrupción","Moderado",IF(AV14&lt;=25%,"Bajo",IF(AV14&lt;=50%,"Moderado",IF(AV14&lt;=75%,"Alto",IF(AV14&gt;75%,"Extremo","")))))</f>
        <v>Moderado</v>
      </c>
      <c r="AX13" s="405" t="s">
        <v>56</v>
      </c>
      <c r="AY13" s="266">
        <v>1</v>
      </c>
      <c r="AZ13" s="34" t="s">
        <v>288</v>
      </c>
      <c r="BA13" s="212" t="str">
        <f>+AS13</f>
        <v>Profesional Planeación</v>
      </c>
      <c r="BB13" s="31">
        <v>44562</v>
      </c>
      <c r="BC13" s="31">
        <v>44592</v>
      </c>
      <c r="BD13" s="212" t="s">
        <v>287</v>
      </c>
      <c r="BE13" s="136">
        <v>44620</v>
      </c>
      <c r="BF13" s="137" t="s">
        <v>289</v>
      </c>
      <c r="BG13" s="35">
        <v>44681</v>
      </c>
      <c r="BH13" s="137"/>
      <c r="BI13" s="137"/>
      <c r="BJ13" s="35">
        <v>44742</v>
      </c>
      <c r="BK13" s="137"/>
      <c r="BL13" s="137"/>
      <c r="BM13" s="35">
        <v>44804</v>
      </c>
      <c r="BN13" s="137"/>
      <c r="BO13" s="137"/>
      <c r="BP13" s="35">
        <v>44865</v>
      </c>
      <c r="BQ13" s="137"/>
      <c r="BR13" s="137"/>
      <c r="BS13" s="35">
        <v>44926</v>
      </c>
      <c r="BT13" s="137"/>
      <c r="BU13" s="267"/>
    </row>
    <row r="14" spans="1:73" ht="102" customHeight="1" thickBot="1">
      <c r="A14" s="422"/>
      <c r="B14" s="418"/>
      <c r="C14" s="418"/>
      <c r="D14" s="418"/>
      <c r="E14" s="418"/>
      <c r="F14" s="424"/>
      <c r="G14" s="418"/>
      <c r="H14" s="418"/>
      <c r="I14" s="424"/>
      <c r="J14" s="418"/>
      <c r="K14" s="418"/>
      <c r="L14" s="420"/>
      <c r="M14" s="418"/>
      <c r="N14" s="418"/>
      <c r="O14" s="418"/>
      <c r="P14" s="418"/>
      <c r="Q14" s="418"/>
      <c r="R14" s="418"/>
      <c r="S14" s="408"/>
      <c r="T14" s="408"/>
      <c r="U14" s="408"/>
      <c r="V14" s="410"/>
      <c r="W14" s="412"/>
      <c r="X14" s="414"/>
      <c r="Y14" s="412"/>
      <c r="Z14" s="416"/>
      <c r="AA14" s="412"/>
      <c r="AB14" s="402"/>
      <c r="AC14" s="29" t="s">
        <v>290</v>
      </c>
      <c r="AD14" s="29" t="s">
        <v>291</v>
      </c>
      <c r="AE14" s="29" t="s">
        <v>37</v>
      </c>
      <c r="AF14" s="38">
        <f t="shared" si="0"/>
        <v>0.15</v>
      </c>
      <c r="AG14" s="93" t="s">
        <v>201</v>
      </c>
      <c r="AH14" s="38">
        <f t="shared" si="1"/>
        <v>0.15</v>
      </c>
      <c r="AI14" s="38">
        <f t="shared" si="3"/>
        <v>0.3</v>
      </c>
      <c r="AJ14" s="93" t="s">
        <v>202</v>
      </c>
      <c r="AK14" s="90" t="s">
        <v>193</v>
      </c>
      <c r="AL14" s="29" t="s">
        <v>292</v>
      </c>
      <c r="AM14" s="90" t="s">
        <v>23</v>
      </c>
      <c r="AN14" s="93" t="s">
        <v>293</v>
      </c>
      <c r="AO14" s="93" t="s">
        <v>24</v>
      </c>
      <c r="AP14" s="93" t="s">
        <v>294</v>
      </c>
      <c r="AQ14" s="93" t="s">
        <v>295</v>
      </c>
      <c r="AR14" s="93" t="s">
        <v>206</v>
      </c>
      <c r="AS14" s="93" t="s">
        <v>252</v>
      </c>
      <c r="AT14" s="93" t="s">
        <v>208</v>
      </c>
      <c r="AU14" s="93">
        <f>+AV13*AI14</f>
        <v>0.13499999999999998</v>
      </c>
      <c r="AV14" s="104">
        <f>+AV13-AU14</f>
        <v>0.31499999999999995</v>
      </c>
      <c r="AW14" s="404"/>
      <c r="AX14" s="406"/>
      <c r="AY14" s="272">
        <v>2</v>
      </c>
      <c r="AZ14" s="34" t="s">
        <v>296</v>
      </c>
      <c r="BA14" s="212" t="str">
        <f>+AS14</f>
        <v>Profesional Planeación</v>
      </c>
      <c r="BB14" s="31">
        <v>44562</v>
      </c>
      <c r="BC14" s="31">
        <v>44926</v>
      </c>
      <c r="BD14" s="212" t="s">
        <v>297</v>
      </c>
      <c r="BE14" s="136">
        <v>44620</v>
      </c>
      <c r="BF14" s="137" t="s">
        <v>298</v>
      </c>
      <c r="BG14" s="35">
        <v>44681</v>
      </c>
      <c r="BH14" s="137"/>
      <c r="BI14" s="137"/>
      <c r="BJ14" s="35">
        <v>44742</v>
      </c>
      <c r="BK14" s="137"/>
      <c r="BL14" s="137"/>
      <c r="BM14" s="35">
        <v>44804</v>
      </c>
      <c r="BN14" s="137"/>
      <c r="BO14" s="137"/>
      <c r="BP14" s="35">
        <v>44865</v>
      </c>
      <c r="BQ14" s="137"/>
      <c r="BR14" s="137"/>
      <c r="BS14" s="35">
        <v>44926</v>
      </c>
      <c r="BT14" s="137"/>
      <c r="BU14" s="267"/>
    </row>
    <row r="15" spans="1:73" ht="261">
      <c r="A15" s="421" t="s">
        <v>193</v>
      </c>
      <c r="B15" s="417" t="s">
        <v>107</v>
      </c>
      <c r="C15" s="417" t="s">
        <v>89</v>
      </c>
      <c r="D15" s="417" t="s">
        <v>76</v>
      </c>
      <c r="E15" s="417" t="s">
        <v>34</v>
      </c>
      <c r="F15" s="423" t="s">
        <v>299</v>
      </c>
      <c r="G15" s="417" t="s">
        <v>300</v>
      </c>
      <c r="H15" s="417" t="s">
        <v>301</v>
      </c>
      <c r="I15" s="423" t="s">
        <v>302</v>
      </c>
      <c r="J15" s="417" t="s">
        <v>63</v>
      </c>
      <c r="K15" s="417">
        <v>1</v>
      </c>
      <c r="L15" s="419">
        <f>IF(J11="Diaria",+(K11/360),IF(J11="Mensual",+(K11/12),IF(J11="Bimestral",+(K11/6),IF(J11="Trimestral",+(K11/4),IF(J11="Semestral",+(K11/2),IF(J11="Anual",+(K11/1),""))))))</f>
        <v>0.25</v>
      </c>
      <c r="M15" s="417" t="s">
        <v>29</v>
      </c>
      <c r="N15" s="417">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417" t="s">
        <v>61</v>
      </c>
      <c r="P15" s="417">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417" t="s">
        <v>70</v>
      </c>
      <c r="R15" s="417">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07" t="s">
        <v>57</v>
      </c>
      <c r="T15" s="407" t="s">
        <v>43</v>
      </c>
      <c r="U15" s="407">
        <f>+MAX(N15,P15,R15)</f>
        <v>0.6</v>
      </c>
      <c r="V15" s="442" t="str">
        <f>IF(L15&lt;=20%,"Muy baja",IF(L15&lt;=40%,"Baja",IF(L15&lt;=60%,"Media",IF(L15&lt;=80%,"Alta",IF(L15&lt;=100%,"Muy alta",IF(L15&gt;=100%,"Muy alta",""))))))</f>
        <v>Baja</v>
      </c>
      <c r="W15" s="411">
        <f>+IFERROR(VLOOKUP(V15,Fórmula!$F$1:$G$6,2,FALSE),"")</f>
        <v>0.4</v>
      </c>
      <c r="X15" s="413" t="str">
        <f>IF(U15=20%,"Leve",IF(U15=40%,"Menor",IF(U15=60%,"Moderado",IF(U15=80%,"Mayor",IF(U15=100%,"Catastrófico","")))))</f>
        <v>Moderado</v>
      </c>
      <c r="Y15" s="411">
        <f>+IFERROR(VLOOKUP(X15,Fórmula!$H$1:$I$6,2,FALSE),"")</f>
        <v>0.6</v>
      </c>
      <c r="Z15" s="403" t="str">
        <f>+IFERROR(VLOOKUP(V15&amp;X15,Fórmula!$C$2:$D$26,2,FALSE),"")</f>
        <v>Moderado</v>
      </c>
      <c r="AA15" s="411">
        <f>IF(Z15="Bajo",25%,IF(Z15="Moderado",50%,IF(Z15="Alto",75%,IF(Z15="Extremo",100%,""))))</f>
        <v>0.5</v>
      </c>
      <c r="AB15" s="401" t="s">
        <v>303</v>
      </c>
      <c r="AC15" s="53" t="s">
        <v>304</v>
      </c>
      <c r="AD15" s="53" t="s">
        <v>305</v>
      </c>
      <c r="AE15" s="53" t="s">
        <v>54</v>
      </c>
      <c r="AF15" s="23">
        <f t="shared" si="0"/>
        <v>0.25</v>
      </c>
      <c r="AG15" s="91" t="s">
        <v>201</v>
      </c>
      <c r="AH15" s="23">
        <f t="shared" si="1"/>
        <v>0.15</v>
      </c>
      <c r="AI15" s="23">
        <f t="shared" si="3"/>
        <v>0.4</v>
      </c>
      <c r="AJ15" s="91" t="s">
        <v>202</v>
      </c>
      <c r="AK15" s="88" t="s">
        <v>241</v>
      </c>
      <c r="AL15" s="53"/>
      <c r="AM15" s="88" t="s">
        <v>23</v>
      </c>
      <c r="AN15" s="91" t="s">
        <v>306</v>
      </c>
      <c r="AO15" s="91" t="s">
        <v>24</v>
      </c>
      <c r="AP15" s="91" t="s">
        <v>96</v>
      </c>
      <c r="AQ15" s="91" t="s">
        <v>307</v>
      </c>
      <c r="AR15" s="91" t="s">
        <v>206</v>
      </c>
      <c r="AS15" s="91" t="s">
        <v>308</v>
      </c>
      <c r="AT15" s="91" t="s">
        <v>208</v>
      </c>
      <c r="AU15" s="91">
        <f>+AI15*AA15</f>
        <v>0.2</v>
      </c>
      <c r="AV15" s="103">
        <f>+AA15-AU15</f>
        <v>0.3</v>
      </c>
      <c r="AW15" s="458" t="str">
        <f>+IF(C15="Corrupción","Moderado",IF(AV16&lt;=25%,"Bajo",IF(AV16&lt;=50%,"Moderado",IF(AV16&lt;=75%,"Alto",IF(AV16&gt;75%,"Extremo","")))))</f>
        <v>Bajo</v>
      </c>
      <c r="AX15" s="405" t="s">
        <v>56</v>
      </c>
      <c r="AY15" s="266">
        <v>1</v>
      </c>
      <c r="AZ15" s="34" t="s">
        <v>309</v>
      </c>
      <c r="BA15" s="212" t="s">
        <v>149</v>
      </c>
      <c r="BB15" s="31">
        <v>44562</v>
      </c>
      <c r="BC15" s="31">
        <v>44742</v>
      </c>
      <c r="BD15" s="212" t="s">
        <v>310</v>
      </c>
      <c r="BE15" s="136">
        <v>44620</v>
      </c>
      <c r="BF15" s="137" t="s">
        <v>311</v>
      </c>
      <c r="BG15" s="35">
        <v>44681</v>
      </c>
      <c r="BH15" s="137"/>
      <c r="BI15" s="137"/>
      <c r="BJ15" s="35">
        <v>44742</v>
      </c>
      <c r="BK15" s="137"/>
      <c r="BL15" s="137"/>
      <c r="BM15" s="35">
        <v>44804</v>
      </c>
      <c r="BN15" s="137"/>
      <c r="BO15" s="137"/>
      <c r="BP15" s="35">
        <v>44865</v>
      </c>
      <c r="BQ15" s="137"/>
      <c r="BR15" s="137"/>
      <c r="BS15" s="35">
        <v>44926</v>
      </c>
      <c r="BT15" s="137"/>
      <c r="BU15" s="267"/>
    </row>
    <row r="16" spans="1:73" ht="102" customHeight="1" thickBot="1">
      <c r="A16" s="422"/>
      <c r="B16" s="418"/>
      <c r="C16" s="418"/>
      <c r="D16" s="418"/>
      <c r="E16" s="418"/>
      <c r="F16" s="424"/>
      <c r="G16" s="418"/>
      <c r="H16" s="418"/>
      <c r="I16" s="424"/>
      <c r="J16" s="418"/>
      <c r="K16" s="418"/>
      <c r="L16" s="420"/>
      <c r="M16" s="418"/>
      <c r="N16" s="418"/>
      <c r="O16" s="418"/>
      <c r="P16" s="418"/>
      <c r="Q16" s="418"/>
      <c r="R16" s="418"/>
      <c r="S16" s="408"/>
      <c r="T16" s="408"/>
      <c r="U16" s="408"/>
      <c r="V16" s="443"/>
      <c r="W16" s="412"/>
      <c r="X16" s="414"/>
      <c r="Y16" s="412"/>
      <c r="Z16" s="404"/>
      <c r="AA16" s="412"/>
      <c r="AB16" s="402"/>
      <c r="AC16" s="29" t="s">
        <v>312</v>
      </c>
      <c r="AD16" s="29" t="s">
        <v>313</v>
      </c>
      <c r="AE16" s="29" t="s">
        <v>37</v>
      </c>
      <c r="AF16" s="38">
        <f t="shared" si="0"/>
        <v>0.15</v>
      </c>
      <c r="AG16" s="93" t="s">
        <v>201</v>
      </c>
      <c r="AH16" s="38">
        <f t="shared" si="1"/>
        <v>0.15</v>
      </c>
      <c r="AI16" s="38">
        <f t="shared" si="3"/>
        <v>0.3</v>
      </c>
      <c r="AJ16" s="93" t="s">
        <v>202</v>
      </c>
      <c r="AK16" s="90" t="s">
        <v>193</v>
      </c>
      <c r="AL16" s="29" t="s">
        <v>292</v>
      </c>
      <c r="AM16" s="90" t="s">
        <v>23</v>
      </c>
      <c r="AN16" s="93" t="s">
        <v>314</v>
      </c>
      <c r="AO16" s="93" t="s">
        <v>24</v>
      </c>
      <c r="AP16" s="93" t="s">
        <v>315</v>
      </c>
      <c r="AQ16" s="93" t="s">
        <v>316</v>
      </c>
      <c r="AR16" s="93" t="s">
        <v>206</v>
      </c>
      <c r="AS16" s="93" t="s">
        <v>252</v>
      </c>
      <c r="AT16" s="93" t="s">
        <v>208</v>
      </c>
      <c r="AU16" s="93">
        <f>+AV15*AI16</f>
        <v>0.09</v>
      </c>
      <c r="AV16" s="104">
        <f>+AV15-AU16</f>
        <v>0.21</v>
      </c>
      <c r="AW16" s="459"/>
      <c r="AX16" s="406"/>
      <c r="AY16" s="273">
        <v>2</v>
      </c>
      <c r="AZ16" s="14" t="s">
        <v>317</v>
      </c>
      <c r="BA16" s="215" t="str">
        <f>+AS16</f>
        <v>Profesional Planeación</v>
      </c>
      <c r="BB16" s="26">
        <v>44562</v>
      </c>
      <c r="BC16" s="26">
        <v>44926</v>
      </c>
      <c r="BD16" s="215" t="s">
        <v>316</v>
      </c>
      <c r="BE16" s="219">
        <v>44620</v>
      </c>
      <c r="BF16" s="220" t="s">
        <v>298</v>
      </c>
      <c r="BG16" s="221">
        <v>44681</v>
      </c>
      <c r="BH16" s="220"/>
      <c r="BI16" s="220"/>
      <c r="BJ16" s="221">
        <v>44742</v>
      </c>
      <c r="BK16" s="220"/>
      <c r="BL16" s="220"/>
      <c r="BM16" s="221">
        <v>44804</v>
      </c>
      <c r="BN16" s="220"/>
      <c r="BO16" s="220"/>
      <c r="BP16" s="221">
        <v>44865</v>
      </c>
      <c r="BQ16" s="220"/>
      <c r="BR16" s="220"/>
      <c r="BS16" s="221">
        <v>44926</v>
      </c>
      <c r="BT16" s="220"/>
      <c r="BU16" s="269"/>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row r="299" spans="23:48">
      <c r="W299" s="21"/>
      <c r="Y299" s="21"/>
      <c r="AF299" s="21"/>
      <c r="AG299" s="21"/>
      <c r="AH299" s="21"/>
      <c r="AI299" s="21"/>
      <c r="AV299" s="24"/>
    </row>
    <row r="300" spans="23:48">
      <c r="W300" s="21"/>
      <c r="Y300" s="21"/>
      <c r="AF300" s="21"/>
      <c r="AG300" s="21"/>
      <c r="AH300" s="21"/>
      <c r="AI300" s="21"/>
      <c r="AV300" s="24"/>
    </row>
    <row r="301" spans="23:48">
      <c r="W301" s="21"/>
      <c r="Y301" s="21"/>
      <c r="AF301" s="21"/>
      <c r="AG301" s="21"/>
      <c r="AH301" s="21"/>
      <c r="AI301" s="21"/>
      <c r="AV301" s="24"/>
    </row>
    <row r="302" spans="23:48">
      <c r="W302" s="21"/>
      <c r="Y302" s="21"/>
      <c r="AF302" s="21"/>
      <c r="AG302" s="21"/>
      <c r="AH302" s="21"/>
      <c r="AI302" s="21"/>
      <c r="AV302" s="24"/>
    </row>
    <row r="303" spans="23:48">
      <c r="W303" s="21"/>
      <c r="Y303" s="21"/>
      <c r="AF303" s="21"/>
      <c r="AG303" s="21"/>
      <c r="AH303" s="21"/>
      <c r="AI303" s="21"/>
      <c r="AV303" s="24"/>
    </row>
    <row r="304" spans="23:48">
      <c r="W304" s="21"/>
      <c r="Y304" s="21"/>
      <c r="AF304" s="21"/>
      <c r="AG304" s="21"/>
      <c r="AH304" s="21"/>
      <c r="AI304" s="21"/>
      <c r="AV304" s="24"/>
    </row>
    <row r="305" spans="23:48">
      <c r="W305" s="21"/>
      <c r="Y305" s="21"/>
      <c r="AF305" s="21"/>
      <c r="AG305" s="21"/>
      <c r="AH305" s="21"/>
      <c r="AI305" s="21"/>
      <c r="AV305" s="24"/>
    </row>
    <row r="306" spans="23:48">
      <c r="W306" s="21"/>
      <c r="Y306" s="21"/>
      <c r="AF306" s="21"/>
      <c r="AG306" s="21"/>
      <c r="AH306" s="21"/>
      <c r="AI306" s="21"/>
      <c r="AV306" s="24"/>
    </row>
    <row r="307" spans="23:48">
      <c r="W307" s="21"/>
      <c r="Y307" s="21"/>
      <c r="AF307" s="21"/>
      <c r="AG307" s="21"/>
      <c r="AH307" s="21"/>
      <c r="AI307" s="21"/>
      <c r="AV307" s="24"/>
    </row>
    <row r="308" spans="23:48">
      <c r="W308" s="21"/>
      <c r="Y308" s="21"/>
      <c r="AF308" s="21"/>
      <c r="AG308" s="21"/>
      <c r="AH308" s="21"/>
      <c r="AI308" s="21"/>
      <c r="AV308" s="24"/>
    </row>
    <row r="309" spans="23:48">
      <c r="W309" s="21"/>
      <c r="Y309" s="21"/>
      <c r="AF309" s="21"/>
      <c r="AG309" s="21"/>
      <c r="AH309" s="21"/>
      <c r="AI309" s="21"/>
      <c r="AV309" s="24"/>
    </row>
    <row r="310" spans="23:48">
      <c r="W310" s="21"/>
      <c r="Y310" s="21"/>
      <c r="AF310" s="21"/>
      <c r="AG310" s="21"/>
      <c r="AH310" s="21"/>
      <c r="AI310" s="21"/>
      <c r="AV310" s="24"/>
    </row>
    <row r="311" spans="23:48">
      <c r="W311" s="21"/>
      <c r="Y311" s="21"/>
      <c r="AF311" s="21"/>
      <c r="AG311" s="21"/>
      <c r="AH311" s="21"/>
      <c r="AI311" s="21"/>
      <c r="AV311" s="24"/>
    </row>
    <row r="312" spans="23:48">
      <c r="W312" s="21"/>
      <c r="Y312" s="21"/>
      <c r="AF312" s="21"/>
      <c r="AG312" s="21"/>
      <c r="AH312" s="21"/>
      <c r="AI312" s="21"/>
      <c r="AV312" s="24"/>
    </row>
    <row r="313" spans="23:48">
      <c r="W313" s="21"/>
      <c r="Y313" s="21"/>
      <c r="AF313" s="21"/>
      <c r="AG313" s="21"/>
      <c r="AH313" s="21"/>
      <c r="AI313" s="21"/>
      <c r="AV313" s="24"/>
    </row>
    <row r="314" spans="23:48">
      <c r="W314" s="21"/>
      <c r="Y314" s="21"/>
      <c r="AF314" s="21"/>
      <c r="AG314" s="21"/>
      <c r="AH314" s="21"/>
      <c r="AI314" s="21"/>
      <c r="AV314" s="24"/>
    </row>
    <row r="315" spans="23:48">
      <c r="W315" s="21"/>
      <c r="Y315" s="21"/>
      <c r="AF315" s="21"/>
      <c r="AG315" s="21"/>
      <c r="AH315" s="21"/>
      <c r="AI315" s="21"/>
      <c r="AV315" s="24"/>
    </row>
    <row r="316" spans="23:48">
      <c r="W316" s="21"/>
      <c r="Y316" s="21"/>
      <c r="AF316" s="21"/>
      <c r="AG316" s="21"/>
      <c r="AH316" s="21"/>
      <c r="AI316" s="21"/>
      <c r="AV316" s="24"/>
    </row>
    <row r="317" spans="23:48">
      <c r="W317" s="21"/>
      <c r="Y317" s="21"/>
      <c r="AF317" s="21"/>
      <c r="AG317" s="21"/>
      <c r="AH317" s="21"/>
      <c r="AI317" s="21"/>
      <c r="AV317" s="24"/>
    </row>
    <row r="318" spans="23:48">
      <c r="W318" s="21"/>
      <c r="Y318" s="21"/>
      <c r="AF318" s="21"/>
      <c r="AG318" s="21"/>
      <c r="AH318" s="21"/>
      <c r="AI318" s="21"/>
      <c r="AV318" s="24"/>
    </row>
    <row r="319" spans="23:48">
      <c r="W319" s="21"/>
      <c r="Y319" s="21"/>
      <c r="AF319" s="21"/>
      <c r="AG319" s="21"/>
      <c r="AH319" s="21"/>
      <c r="AI319" s="21"/>
      <c r="AV319" s="24"/>
    </row>
    <row r="320" spans="23:48">
      <c r="W320" s="21"/>
      <c r="Y320" s="21"/>
      <c r="AF320" s="21"/>
      <c r="AG320" s="21"/>
      <c r="AH320" s="21"/>
      <c r="AI320" s="21"/>
      <c r="AV320" s="24"/>
    </row>
    <row r="321" spans="23:48">
      <c r="W321" s="21"/>
      <c r="Y321" s="21"/>
      <c r="AF321" s="21"/>
      <c r="AG321" s="21"/>
      <c r="AH321" s="21"/>
      <c r="AI321" s="21"/>
      <c r="AV321" s="24"/>
    </row>
    <row r="322" spans="23:48">
      <c r="W322" s="21"/>
      <c r="Y322" s="21"/>
      <c r="AF322" s="21"/>
      <c r="AG322" s="21"/>
      <c r="AH322" s="21"/>
      <c r="AI322" s="21"/>
      <c r="AV322" s="24"/>
    </row>
    <row r="323" spans="23:48">
      <c r="W323" s="21"/>
      <c r="Y323" s="21"/>
      <c r="AF323" s="21"/>
      <c r="AG323" s="21"/>
      <c r="AH323" s="21"/>
      <c r="AI323" s="21"/>
      <c r="AV323" s="24"/>
    </row>
    <row r="324" spans="23:48">
      <c r="W324" s="21"/>
      <c r="Y324" s="21"/>
      <c r="AF324" s="21"/>
      <c r="AG324" s="21"/>
      <c r="AH324" s="21"/>
      <c r="AI324" s="21"/>
      <c r="AV324" s="24"/>
    </row>
    <row r="325" spans="23:48">
      <c r="W325" s="21"/>
      <c r="Y325" s="21"/>
      <c r="AF325" s="21"/>
      <c r="AG325" s="21"/>
      <c r="AH325" s="21"/>
      <c r="AI325" s="21"/>
      <c r="AV325" s="24"/>
    </row>
    <row r="326" spans="23:48">
      <c r="W326" s="21"/>
      <c r="Y326" s="21"/>
      <c r="AF326" s="21"/>
      <c r="AG326" s="21"/>
      <c r="AH326" s="21"/>
      <c r="AI326" s="21"/>
      <c r="AV326" s="24"/>
    </row>
    <row r="327" spans="23:48">
      <c r="W327" s="21"/>
      <c r="Y327" s="21"/>
      <c r="AF327" s="21"/>
      <c r="AG327" s="21"/>
      <c r="AH327" s="21"/>
      <c r="AI327" s="21"/>
      <c r="AV327" s="24"/>
    </row>
    <row r="328" spans="23:48">
      <c r="W328" s="21"/>
      <c r="Y328" s="21"/>
      <c r="AF328" s="21"/>
      <c r="AG328" s="21"/>
      <c r="AH328" s="21"/>
      <c r="AI328" s="21"/>
      <c r="AV328" s="24"/>
    </row>
    <row r="329" spans="23:48">
      <c r="W329" s="21"/>
      <c r="Y329" s="21"/>
      <c r="AF329" s="21"/>
      <c r="AG329" s="21"/>
      <c r="AH329" s="21"/>
      <c r="AI329" s="21"/>
      <c r="AV329" s="24"/>
    </row>
    <row r="330" spans="23:48">
      <c r="W330" s="21"/>
      <c r="Y330" s="21"/>
      <c r="AF330" s="21"/>
      <c r="AG330" s="21"/>
      <c r="AH330" s="21"/>
      <c r="AI330" s="21"/>
      <c r="AV330" s="24"/>
    </row>
    <row r="331" spans="23:48">
      <c r="W331" s="21"/>
      <c r="Y331" s="21"/>
      <c r="AF331" s="21"/>
      <c r="AG331" s="21"/>
      <c r="AH331" s="21"/>
      <c r="AI331" s="21"/>
      <c r="AV331" s="24"/>
    </row>
    <row r="332" spans="23:48">
      <c r="W332" s="21"/>
      <c r="Y332" s="21"/>
      <c r="AF332" s="21"/>
      <c r="AG332" s="21"/>
      <c r="AH332" s="21"/>
      <c r="AI332" s="21"/>
      <c r="AV332" s="24"/>
    </row>
    <row r="333" spans="23:48">
      <c r="W333" s="21"/>
      <c r="Y333" s="21"/>
      <c r="AF333" s="21"/>
      <c r="AG333" s="21"/>
      <c r="AH333" s="21"/>
      <c r="AI333" s="21"/>
      <c r="AV333" s="24"/>
    </row>
    <row r="334" spans="23:48">
      <c r="W334" s="21"/>
      <c r="Y334" s="21"/>
      <c r="AF334" s="21"/>
      <c r="AG334" s="21"/>
      <c r="AH334" s="21"/>
      <c r="AI334" s="21"/>
      <c r="AV334" s="24"/>
    </row>
  </sheetData>
  <sheetProtection formatCells="0" formatColumns="0" formatRows="0"/>
  <autoFilter ref="A1:BT16" xr:uid="{00000000-0009-0000-0000-000004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autoFilter>
  <mergeCells count="203">
    <mergeCell ref="AB15:AB16"/>
    <mergeCell ref="AW15:AW16"/>
    <mergeCell ref="AX15:AX16"/>
    <mergeCell ref="S15:S16"/>
    <mergeCell ref="T15:T16"/>
    <mergeCell ref="U15:U16"/>
    <mergeCell ref="V15:V16"/>
    <mergeCell ref="W15:W16"/>
    <mergeCell ref="X15:X16"/>
    <mergeCell ref="Y15:Y16"/>
    <mergeCell ref="Z15:Z16"/>
    <mergeCell ref="AA15:AA16"/>
    <mergeCell ref="J15:J16"/>
    <mergeCell ref="K15:K16"/>
    <mergeCell ref="L15:L16"/>
    <mergeCell ref="M15:M16"/>
    <mergeCell ref="N15:N16"/>
    <mergeCell ref="O15:O16"/>
    <mergeCell ref="P15:P16"/>
    <mergeCell ref="Q15:Q16"/>
    <mergeCell ref="R15:R16"/>
    <mergeCell ref="A15:A16"/>
    <mergeCell ref="B15:B16"/>
    <mergeCell ref="C15:C16"/>
    <mergeCell ref="D15:D16"/>
    <mergeCell ref="E15:E16"/>
    <mergeCell ref="F15:F16"/>
    <mergeCell ref="G15:G16"/>
    <mergeCell ref="H15:H16"/>
    <mergeCell ref="I15:I16"/>
    <mergeCell ref="V11:V12"/>
    <mergeCell ref="W11:W12"/>
    <mergeCell ref="X11:X12"/>
    <mergeCell ref="Y11:Y12"/>
    <mergeCell ref="Z11:Z12"/>
    <mergeCell ref="AA11:AA12"/>
    <mergeCell ref="AB11:AB12"/>
    <mergeCell ref="AW11:AW12"/>
    <mergeCell ref="AX11:AX12"/>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P12"/>
    <mergeCell ref="Q11:Q12"/>
    <mergeCell ref="R11:R12"/>
    <mergeCell ref="S11:S12"/>
    <mergeCell ref="T11:T12"/>
    <mergeCell ref="U11:U12"/>
    <mergeCell ref="Q8:Q10"/>
    <mergeCell ref="R8:R10"/>
    <mergeCell ref="M8:M10"/>
    <mergeCell ref="N8:N10"/>
    <mergeCell ref="O8:O10"/>
    <mergeCell ref="R4:R5"/>
    <mergeCell ref="S8:S10"/>
    <mergeCell ref="T8:T10"/>
    <mergeCell ref="P6:P7"/>
    <mergeCell ref="Q6:Q7"/>
    <mergeCell ref="R6:R7"/>
    <mergeCell ref="M4:M5"/>
    <mergeCell ref="T6:T7"/>
    <mergeCell ref="L4:L5"/>
    <mergeCell ref="K4:K5"/>
    <mergeCell ref="J6:J7"/>
    <mergeCell ref="J8:J10"/>
    <mergeCell ref="K6:K7"/>
    <mergeCell ref="K8:K10"/>
    <mergeCell ref="L6:L7"/>
    <mergeCell ref="L8:L10"/>
    <mergeCell ref="P8:P10"/>
    <mergeCell ref="AX8:AX10"/>
    <mergeCell ref="AW6:AW7"/>
    <mergeCell ref="AW8:AW10"/>
    <mergeCell ref="AW4:AW5"/>
    <mergeCell ref="AX4:AX5"/>
    <mergeCell ref="AX6:AX7"/>
    <mergeCell ref="AA6:AA7"/>
    <mergeCell ref="U8:U10"/>
    <mergeCell ref="U6:U7"/>
    <mergeCell ref="G3:H3"/>
    <mergeCell ref="AK3:AL3"/>
    <mergeCell ref="AM3:AN3"/>
    <mergeCell ref="AR3:AS3"/>
    <mergeCell ref="AO3:AP3"/>
    <mergeCell ref="AC2:AC3"/>
    <mergeCell ref="AD2:AD3"/>
    <mergeCell ref="AE2:AH2"/>
    <mergeCell ref="AJ2:AT2"/>
    <mergeCell ref="AI2:AI3"/>
    <mergeCell ref="A1:T2"/>
    <mergeCell ref="U1:AB2"/>
    <mergeCell ref="H4:H5"/>
    <mergeCell ref="I4:I5"/>
    <mergeCell ref="Z6:Z7"/>
    <mergeCell ref="AA8:AA10"/>
    <mergeCell ref="Z8:Z10"/>
    <mergeCell ref="Z4:Z5"/>
    <mergeCell ref="AB4:AB5"/>
    <mergeCell ref="AB6:AB7"/>
    <mergeCell ref="AB8:AB10"/>
    <mergeCell ref="I6:I7"/>
    <mergeCell ref="W4:W5"/>
    <mergeCell ref="Y4:Y5"/>
    <mergeCell ref="AA4:AA5"/>
    <mergeCell ref="U4:U5"/>
    <mergeCell ref="M6:M7"/>
    <mergeCell ref="N6:N7"/>
    <mergeCell ref="O6:O7"/>
    <mergeCell ref="O4:O5"/>
    <mergeCell ref="Q4:Q5"/>
    <mergeCell ref="N4:N5"/>
    <mergeCell ref="P4:P5"/>
    <mergeCell ref="S4:S5"/>
    <mergeCell ref="S6:S7"/>
    <mergeCell ref="T4:T5"/>
    <mergeCell ref="A4:A5"/>
    <mergeCell ref="B4:B5"/>
    <mergeCell ref="C4:C5"/>
    <mergeCell ref="F4:F5"/>
    <mergeCell ref="G4:G5"/>
    <mergeCell ref="Y8:Y10"/>
    <mergeCell ref="V4:V5"/>
    <mergeCell ref="V6:V7"/>
    <mergeCell ref="Y6:Y7"/>
    <mergeCell ref="W6:W7"/>
    <mergeCell ref="D6:D7"/>
    <mergeCell ref="D8:D10"/>
    <mergeCell ref="E4:E5"/>
    <mergeCell ref="E6:E7"/>
    <mergeCell ref="E8:E10"/>
    <mergeCell ref="J4:J5"/>
    <mergeCell ref="D4:D5"/>
    <mergeCell ref="V8:V10"/>
    <mergeCell ref="X4:X5"/>
    <mergeCell ref="X6:X7"/>
    <mergeCell ref="X8:X10"/>
    <mergeCell ref="W8:W10"/>
    <mergeCell ref="I8:I10"/>
    <mergeCell ref="A6:A7"/>
    <mergeCell ref="AY2:AZ3"/>
    <mergeCell ref="BA2:BA3"/>
    <mergeCell ref="BB2:BB3"/>
    <mergeCell ref="BC2:BC3"/>
    <mergeCell ref="BD2:BD3"/>
    <mergeCell ref="AC1:AT1"/>
    <mergeCell ref="AU2:AW3"/>
    <mergeCell ref="AX2:AX3"/>
    <mergeCell ref="AV1:AX1"/>
    <mergeCell ref="AY1:BU1"/>
    <mergeCell ref="BE2:BU2"/>
    <mergeCell ref="A8:A10"/>
    <mergeCell ref="B8:B10"/>
    <mergeCell ref="C8:C10"/>
    <mergeCell ref="F8:F10"/>
    <mergeCell ref="G8:G10"/>
    <mergeCell ref="H8:H10"/>
    <mergeCell ref="B6:B7"/>
    <mergeCell ref="C6:C7"/>
    <mergeCell ref="F6:F7"/>
    <mergeCell ref="G6:G7"/>
    <mergeCell ref="H6:H7"/>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P13:P14"/>
    <mergeCell ref="Q13:Q14"/>
    <mergeCell ref="R13:R14"/>
    <mergeCell ref="AB13:AB14"/>
    <mergeCell ref="AW13:AW14"/>
    <mergeCell ref="AX13:AX14"/>
    <mergeCell ref="S13:S14"/>
    <mergeCell ref="T13:T14"/>
    <mergeCell ref="U13:U14"/>
    <mergeCell ref="V13:V14"/>
    <mergeCell ref="W13:W14"/>
    <mergeCell ref="X13:X14"/>
    <mergeCell ref="Y13:Y14"/>
    <mergeCell ref="Z13:Z14"/>
    <mergeCell ref="AA13:AA14"/>
  </mergeCells>
  <conditionalFormatting sqref="AJ4:AK9 AR8">
    <cfRule type="containsText" dxfId="3144" priority="1839" operator="containsText" text="BAJA">
      <formula>NOT(ISERROR(SEARCH("BAJA",AJ4)))</formula>
    </cfRule>
    <cfRule type="containsText" dxfId="3143" priority="1840" operator="containsText" text="MEDIA">
      <formula>NOT(ISERROR(SEARCH("MEDIA",AJ4)))</formula>
    </cfRule>
    <cfRule type="containsText" dxfId="3142" priority="1841" operator="containsText" text="ALTA">
      <formula>NOT(ISERROR(SEARCH("ALTA",AJ4)))</formula>
    </cfRule>
  </conditionalFormatting>
  <conditionalFormatting sqref="AD8 AL8">
    <cfRule type="containsText" dxfId="3141" priority="1875" operator="containsText" text="BAJA">
      <formula>NOT(ISERROR(SEARCH("BAJA",AD8)))</formula>
    </cfRule>
    <cfRule type="containsText" dxfId="3140" priority="1876" operator="containsText" text="MEDIA">
      <formula>NOT(ISERROR(SEARCH("MEDIA",AD8)))</formula>
    </cfRule>
    <cfRule type="containsText" dxfId="3139" priority="1877" operator="containsText" text="ALTA">
      <formula>NOT(ISERROR(SEARCH("ALTA",AD8)))</formula>
    </cfRule>
  </conditionalFormatting>
  <conditionalFormatting sqref="AR6">
    <cfRule type="containsText" dxfId="3138" priority="1893" operator="containsText" text="BAJA">
      <formula>NOT(ISERROR(SEARCH("BAJA",AR6)))</formula>
    </cfRule>
    <cfRule type="containsText" dxfId="3137" priority="1894" operator="containsText" text="MEDIA">
      <formula>NOT(ISERROR(SEARCH("MEDIA",AR6)))</formula>
    </cfRule>
    <cfRule type="containsText" dxfId="3136" priority="1895" operator="containsText" text="ALTA">
      <formula>NOT(ISERROR(SEARCH("ALTA",AR6)))</formula>
    </cfRule>
  </conditionalFormatting>
  <conditionalFormatting sqref="AU4:AV4">
    <cfRule type="cellIs" dxfId="3135" priority="1183" operator="greaterThan">
      <formula>75%</formula>
    </cfRule>
    <cfRule type="cellIs" dxfId="3134" priority="1184" operator="between">
      <formula>51%</formula>
      <formula>75%</formula>
    </cfRule>
    <cfRule type="cellIs" dxfId="3133" priority="1185" operator="between">
      <formula>26%</formula>
      <formula>50%</formula>
    </cfRule>
    <cfRule type="cellIs" dxfId="3132" priority="1186" operator="between">
      <formula>0%</formula>
      <formula>25%</formula>
    </cfRule>
    <cfRule type="containsText" dxfId="3131" priority="1896" operator="containsText" text="BAJA">
      <formula>NOT(ISERROR(SEARCH("BAJA",AU4)))</formula>
    </cfRule>
    <cfRule type="containsText" dxfId="3130" priority="1897" operator="containsText" text="MEDIA">
      <formula>NOT(ISERROR(SEARCH("MEDIA",AU4)))</formula>
    </cfRule>
    <cfRule type="containsText" dxfId="3129" priority="1898" operator="containsText" text="ALTA">
      <formula>NOT(ISERROR(SEARCH("ALTA",AU4)))</formula>
    </cfRule>
  </conditionalFormatting>
  <conditionalFormatting sqref="AD9">
    <cfRule type="containsText" dxfId="3128" priority="1758" operator="containsText" text="BAJA">
      <formula>NOT(ISERROR(SEARCH("BAJA",AD9)))</formula>
    </cfRule>
    <cfRule type="containsText" dxfId="3127" priority="1759" operator="containsText" text="MEDIA">
      <formula>NOT(ISERROR(SEARCH("MEDIA",AD9)))</formula>
    </cfRule>
    <cfRule type="containsText" dxfId="3126" priority="1760" operator="containsText" text="ALTA">
      <formula>NOT(ISERROR(SEARCH("ALTA",AD9)))</formula>
    </cfRule>
  </conditionalFormatting>
  <conditionalFormatting sqref="AN7">
    <cfRule type="containsText" dxfId="3125" priority="1743" operator="containsText" text="BAJA">
      <formula>NOT(ISERROR(SEARCH("BAJA",AN7)))</formula>
    </cfRule>
    <cfRule type="containsText" dxfId="3124" priority="1744" operator="containsText" text="MEDIA">
      <formula>NOT(ISERROR(SEARCH("MEDIA",AN7)))</formula>
    </cfRule>
    <cfRule type="containsText" dxfId="3123" priority="1745" operator="containsText" text="ALTA">
      <formula>NOT(ISERROR(SEARCH("ALTA",AN7)))</formula>
    </cfRule>
  </conditionalFormatting>
  <conditionalFormatting sqref="AC6">
    <cfRule type="containsText" dxfId="3122" priority="1552" operator="containsText" text="BAJA">
      <formula>NOT(ISERROR(SEARCH("BAJA",AC6)))</formula>
    </cfRule>
    <cfRule type="containsText" dxfId="3121" priority="1553" operator="containsText" text="MEDIA">
      <formula>NOT(ISERROR(SEARCH("MEDIA",AC6)))</formula>
    </cfRule>
    <cfRule type="containsText" dxfId="3120" priority="1554" operator="containsText" text="ALTA">
      <formula>NOT(ISERROR(SEARCH("ALTA",AC6)))</formula>
    </cfRule>
  </conditionalFormatting>
  <conditionalFormatting sqref="AC8">
    <cfRule type="containsText" dxfId="3119" priority="1549" operator="containsText" text="BAJA">
      <formula>NOT(ISERROR(SEARCH("BAJA",AC8)))</formula>
    </cfRule>
    <cfRule type="containsText" dxfId="3118" priority="1550" operator="containsText" text="MEDIA">
      <formula>NOT(ISERROR(SEARCH("MEDIA",AC8)))</formula>
    </cfRule>
    <cfRule type="containsText" dxfId="3117" priority="1551" operator="containsText" text="ALTA">
      <formula>NOT(ISERROR(SEARCH("ALTA",AC8)))</formula>
    </cfRule>
  </conditionalFormatting>
  <conditionalFormatting sqref="AC9">
    <cfRule type="containsText" dxfId="3116" priority="1546" operator="containsText" text="BAJA">
      <formula>NOT(ISERROR(SEARCH("BAJA",AC9)))</formula>
    </cfRule>
    <cfRule type="containsText" dxfId="3115" priority="1547" operator="containsText" text="MEDIA">
      <formula>NOT(ISERROR(SEARCH("MEDIA",AC9)))</formula>
    </cfRule>
    <cfRule type="containsText" dxfId="3114" priority="1548" operator="containsText" text="ALTA">
      <formula>NOT(ISERROR(SEARCH("ALTA",AC9)))</formula>
    </cfRule>
  </conditionalFormatting>
  <conditionalFormatting sqref="AC10">
    <cfRule type="containsText" dxfId="3113" priority="1540" operator="containsText" text="BAJA">
      <formula>NOT(ISERROR(SEARCH("BAJA",AC10)))</formula>
    </cfRule>
    <cfRule type="containsText" dxfId="3112" priority="1541" operator="containsText" text="MEDIA">
      <formula>NOT(ISERROR(SEARCH("MEDIA",AC10)))</formula>
    </cfRule>
    <cfRule type="containsText" dxfId="3111" priority="1542" operator="containsText" text="ALTA">
      <formula>NOT(ISERROR(SEARCH("ALTA",AC10)))</formula>
    </cfRule>
  </conditionalFormatting>
  <conditionalFormatting sqref="AL9">
    <cfRule type="containsText" dxfId="3110" priority="1531" operator="containsText" text="BAJA">
      <formula>NOT(ISERROR(SEARCH("BAJA",AL9)))</formula>
    </cfRule>
    <cfRule type="containsText" dxfId="3109" priority="1532" operator="containsText" text="MEDIA">
      <formula>NOT(ISERROR(SEARCH("MEDIA",AL9)))</formula>
    </cfRule>
    <cfRule type="containsText" dxfId="3108" priority="1533" operator="containsText" text="ALTA">
      <formula>NOT(ISERROR(SEARCH("ALTA",AL9)))</formula>
    </cfRule>
  </conditionalFormatting>
  <conditionalFormatting sqref="AP8">
    <cfRule type="containsText" dxfId="3107" priority="1323" operator="containsText" text="BAJA">
      <formula>NOT(ISERROR(SEARCH("BAJA",AP8)))</formula>
    </cfRule>
    <cfRule type="containsText" dxfId="3106" priority="1324" operator="containsText" text="MEDIA">
      <formula>NOT(ISERROR(SEARCH("MEDIA",AP8)))</formula>
    </cfRule>
    <cfRule type="containsText" dxfId="3105" priority="1325" operator="containsText" text="ALTA">
      <formula>NOT(ISERROR(SEARCH("ALTA",AP8)))</formula>
    </cfRule>
  </conditionalFormatting>
  <conditionalFormatting sqref="AP7">
    <cfRule type="containsText" dxfId="3104" priority="1314" operator="containsText" text="BAJA">
      <formula>NOT(ISERROR(SEARCH("BAJA",AP7)))</formula>
    </cfRule>
    <cfRule type="containsText" dxfId="3103" priority="1315" operator="containsText" text="MEDIA">
      <formula>NOT(ISERROR(SEARCH("MEDIA",AP7)))</formula>
    </cfRule>
    <cfRule type="containsText" dxfId="3102" priority="1316" operator="containsText" text="ALTA">
      <formula>NOT(ISERROR(SEARCH("ALTA",AP7)))</formula>
    </cfRule>
  </conditionalFormatting>
  <conditionalFormatting sqref="AP9">
    <cfRule type="containsText" dxfId="3101" priority="1311" operator="containsText" text="BAJA">
      <formula>NOT(ISERROR(SEARCH("BAJA",AP9)))</formula>
    </cfRule>
    <cfRule type="containsText" dxfId="3100" priority="1312" operator="containsText" text="MEDIA">
      <formula>NOT(ISERROR(SEARCH("MEDIA",AP9)))</formula>
    </cfRule>
    <cfRule type="containsText" dxfId="3099" priority="1313" operator="containsText" text="ALTA">
      <formula>NOT(ISERROR(SEARCH("ALTA",AP9)))</formula>
    </cfRule>
  </conditionalFormatting>
  <conditionalFormatting sqref="AQ8">
    <cfRule type="containsText" dxfId="3098" priority="1305" operator="containsText" text="BAJA">
      <formula>NOT(ISERROR(SEARCH("BAJA",AQ8)))</formula>
    </cfRule>
    <cfRule type="containsText" dxfId="3097" priority="1306" operator="containsText" text="MEDIA">
      <formula>NOT(ISERROR(SEARCH("MEDIA",AQ8)))</formula>
    </cfRule>
    <cfRule type="containsText" dxfId="3096" priority="1307" operator="containsText" text="ALTA">
      <formula>NOT(ISERROR(SEARCH("ALTA",AQ8)))</formula>
    </cfRule>
  </conditionalFormatting>
  <conditionalFormatting sqref="AQ9">
    <cfRule type="containsText" dxfId="3095" priority="1299" operator="containsText" text="BAJA">
      <formula>NOT(ISERROR(SEARCH("BAJA",AQ9)))</formula>
    </cfRule>
    <cfRule type="containsText" dxfId="3094" priority="1300" operator="containsText" text="MEDIA">
      <formula>NOT(ISERROR(SEARCH("MEDIA",AQ9)))</formula>
    </cfRule>
    <cfRule type="containsText" dxfId="3093" priority="1301" operator="containsText" text="ALTA">
      <formula>NOT(ISERROR(SEARCH("ALTA",AQ9)))</formula>
    </cfRule>
  </conditionalFormatting>
  <conditionalFormatting sqref="AU5">
    <cfRule type="containsText" dxfId="3092" priority="1257" operator="containsText" text="BAJA">
      <formula>NOT(ISERROR(SEARCH("BAJA",AU5)))</formula>
    </cfRule>
    <cfRule type="containsText" dxfId="3091" priority="1258" operator="containsText" text="MEDIA">
      <formula>NOT(ISERROR(SEARCH("MEDIA",AU5)))</formula>
    </cfRule>
    <cfRule type="containsText" dxfId="3090" priority="1259" operator="containsText" text="ALTA">
      <formula>NOT(ISERROR(SEARCH("ALTA",AU5)))</formula>
    </cfRule>
  </conditionalFormatting>
  <conditionalFormatting sqref="AU6">
    <cfRule type="containsText" dxfId="3089" priority="1254" operator="containsText" text="BAJA">
      <formula>NOT(ISERROR(SEARCH("BAJA",AU6)))</formula>
    </cfRule>
    <cfRule type="containsText" dxfId="3088" priority="1255" operator="containsText" text="MEDIA">
      <formula>NOT(ISERROR(SEARCH("MEDIA",AU6)))</formula>
    </cfRule>
    <cfRule type="containsText" dxfId="3087" priority="1256" operator="containsText" text="ALTA">
      <formula>NOT(ISERROR(SEARCH("ALTA",AU6)))</formula>
    </cfRule>
  </conditionalFormatting>
  <conditionalFormatting sqref="AU7">
    <cfRule type="containsText" dxfId="3086" priority="1251" operator="containsText" text="BAJA">
      <formula>NOT(ISERROR(SEARCH("BAJA",AU7)))</formula>
    </cfRule>
    <cfRule type="containsText" dxfId="3085" priority="1252" operator="containsText" text="MEDIA">
      <formula>NOT(ISERROR(SEARCH("MEDIA",AU7)))</formula>
    </cfRule>
    <cfRule type="containsText" dxfId="3084" priority="1253" operator="containsText" text="ALTA">
      <formula>NOT(ISERROR(SEARCH("ALTA",AU7)))</formula>
    </cfRule>
  </conditionalFormatting>
  <conditionalFormatting sqref="AU8">
    <cfRule type="containsText" dxfId="3083" priority="1248" operator="containsText" text="BAJA">
      <formula>NOT(ISERROR(SEARCH("BAJA",AU8)))</formula>
    </cfRule>
    <cfRule type="containsText" dxfId="3082" priority="1249" operator="containsText" text="MEDIA">
      <formula>NOT(ISERROR(SEARCH("MEDIA",AU8)))</formula>
    </cfRule>
    <cfRule type="containsText" dxfId="3081" priority="1250" operator="containsText" text="ALTA">
      <formula>NOT(ISERROR(SEARCH("ALTA",AU8)))</formula>
    </cfRule>
  </conditionalFormatting>
  <conditionalFormatting sqref="AU9">
    <cfRule type="containsText" dxfId="3080" priority="1245" operator="containsText" text="BAJA">
      <formula>NOT(ISERROR(SEARCH("BAJA",AU9)))</formula>
    </cfRule>
    <cfRule type="containsText" dxfId="3079" priority="1246" operator="containsText" text="MEDIA">
      <formula>NOT(ISERROR(SEARCH("MEDIA",AU9)))</formula>
    </cfRule>
    <cfRule type="containsText" dxfId="3078" priority="1247" operator="containsText" text="ALTA">
      <formula>NOT(ISERROR(SEARCH("ALTA",AU9)))</formula>
    </cfRule>
  </conditionalFormatting>
  <conditionalFormatting sqref="AU10">
    <cfRule type="containsText" dxfId="3077" priority="1242" operator="containsText" text="BAJA">
      <formula>NOT(ISERROR(SEARCH("BAJA",AU10)))</formula>
    </cfRule>
    <cfRule type="containsText" dxfId="3076" priority="1243" operator="containsText" text="MEDIA">
      <formula>NOT(ISERROR(SEARCH("MEDIA",AU10)))</formula>
    </cfRule>
    <cfRule type="containsText" dxfId="3075" priority="1244" operator="containsText" text="ALTA">
      <formula>NOT(ISERROR(SEARCH("ALTA",AU10)))</formula>
    </cfRule>
  </conditionalFormatting>
  <conditionalFormatting sqref="AV5">
    <cfRule type="cellIs" dxfId="3074" priority="1176" operator="greaterThan">
      <formula>75%</formula>
    </cfRule>
    <cfRule type="cellIs" dxfId="3073" priority="1177" operator="between">
      <formula>51%</formula>
      <formula>75%</formula>
    </cfRule>
    <cfRule type="cellIs" dxfId="3072" priority="1178" operator="between">
      <formula>26%</formula>
      <formula>50%</formula>
    </cfRule>
    <cfRule type="cellIs" dxfId="3071" priority="1179" operator="between">
      <formula>0%</formula>
      <formula>25%</formula>
    </cfRule>
    <cfRule type="containsText" dxfId="3070" priority="1180" operator="containsText" text="BAJA">
      <formula>NOT(ISERROR(SEARCH("BAJA",AV5)))</formula>
    </cfRule>
    <cfRule type="containsText" dxfId="3069" priority="1181" operator="containsText" text="MEDIA">
      <formula>NOT(ISERROR(SEARCH("MEDIA",AV5)))</formula>
    </cfRule>
    <cfRule type="containsText" dxfId="3068" priority="1182" operator="containsText" text="ALTA">
      <formula>NOT(ISERROR(SEARCH("ALTA",AV5)))</formula>
    </cfRule>
  </conditionalFormatting>
  <conditionalFormatting sqref="AV6">
    <cfRule type="cellIs" dxfId="3067" priority="1169" operator="greaterThan">
      <formula>75%</formula>
    </cfRule>
    <cfRule type="cellIs" dxfId="3066" priority="1170" operator="between">
      <formula>51%</formula>
      <formula>75%</formula>
    </cfRule>
    <cfRule type="cellIs" dxfId="3065" priority="1171" operator="between">
      <formula>26%</formula>
      <formula>50%</formula>
    </cfRule>
    <cfRule type="cellIs" dxfId="3064" priority="1172" operator="between">
      <formula>0%</formula>
      <formula>25%</formula>
    </cfRule>
    <cfRule type="containsText" dxfId="3063" priority="1173" operator="containsText" text="BAJA">
      <formula>NOT(ISERROR(SEARCH("BAJA",AV6)))</formula>
    </cfRule>
    <cfRule type="containsText" dxfId="3062" priority="1174" operator="containsText" text="MEDIA">
      <formula>NOT(ISERROR(SEARCH("MEDIA",AV6)))</formula>
    </cfRule>
    <cfRule type="containsText" dxfId="3061" priority="1175" operator="containsText" text="ALTA">
      <formula>NOT(ISERROR(SEARCH("ALTA",AV6)))</formula>
    </cfRule>
  </conditionalFormatting>
  <conditionalFormatting sqref="AV7">
    <cfRule type="cellIs" dxfId="3060" priority="1162" operator="greaterThan">
      <formula>75%</formula>
    </cfRule>
    <cfRule type="cellIs" dxfId="3059" priority="1163" operator="between">
      <formula>51%</formula>
      <formula>75%</formula>
    </cfRule>
    <cfRule type="cellIs" dxfId="3058" priority="1164" operator="between">
      <formula>26%</formula>
      <formula>50%</formula>
    </cfRule>
    <cfRule type="cellIs" dxfId="3057" priority="1165" operator="between">
      <formula>0%</formula>
      <formula>25%</formula>
    </cfRule>
    <cfRule type="containsText" dxfId="3056" priority="1166" operator="containsText" text="BAJA">
      <formula>NOT(ISERROR(SEARCH("BAJA",AV7)))</formula>
    </cfRule>
    <cfRule type="containsText" dxfId="3055" priority="1167" operator="containsText" text="MEDIA">
      <formula>NOT(ISERROR(SEARCH("MEDIA",AV7)))</formula>
    </cfRule>
    <cfRule type="containsText" dxfId="3054" priority="1168" operator="containsText" text="ALTA">
      <formula>NOT(ISERROR(SEARCH("ALTA",AV7)))</formula>
    </cfRule>
  </conditionalFormatting>
  <conditionalFormatting sqref="AV8">
    <cfRule type="cellIs" dxfId="3053" priority="1155" operator="greaterThan">
      <formula>75%</formula>
    </cfRule>
    <cfRule type="cellIs" dxfId="3052" priority="1156" operator="between">
      <formula>51%</formula>
      <formula>75%</formula>
    </cfRule>
    <cfRule type="cellIs" dxfId="3051" priority="1157" operator="between">
      <formula>26%</formula>
      <formula>50%</formula>
    </cfRule>
    <cfRule type="cellIs" dxfId="3050" priority="1158" operator="between">
      <formula>0%</formula>
      <formula>25%</formula>
    </cfRule>
    <cfRule type="containsText" dxfId="3049" priority="1159" operator="containsText" text="BAJA">
      <formula>NOT(ISERROR(SEARCH("BAJA",AV8)))</formula>
    </cfRule>
    <cfRule type="containsText" dxfId="3048" priority="1160" operator="containsText" text="MEDIA">
      <formula>NOT(ISERROR(SEARCH("MEDIA",AV8)))</formula>
    </cfRule>
    <cfRule type="containsText" dxfId="3047" priority="1161" operator="containsText" text="ALTA">
      <formula>NOT(ISERROR(SEARCH("ALTA",AV8)))</formula>
    </cfRule>
  </conditionalFormatting>
  <conditionalFormatting sqref="AV9">
    <cfRule type="cellIs" dxfId="3046" priority="1148" operator="greaterThan">
      <formula>75%</formula>
    </cfRule>
    <cfRule type="cellIs" dxfId="3045" priority="1149" operator="between">
      <formula>51%</formula>
      <formula>75%</formula>
    </cfRule>
    <cfRule type="cellIs" dxfId="3044" priority="1150" operator="between">
      <formula>26%</formula>
      <formula>50%</formula>
    </cfRule>
    <cfRule type="cellIs" dxfId="3043" priority="1151" operator="between">
      <formula>0%</formula>
      <formula>25%</formula>
    </cfRule>
    <cfRule type="containsText" dxfId="3042" priority="1152" operator="containsText" text="BAJA">
      <formula>NOT(ISERROR(SEARCH("BAJA",AV9)))</formula>
    </cfRule>
    <cfRule type="containsText" dxfId="3041" priority="1153" operator="containsText" text="MEDIA">
      <formula>NOT(ISERROR(SEARCH("MEDIA",AV9)))</formula>
    </cfRule>
    <cfRule type="containsText" dxfId="3040" priority="1154" operator="containsText" text="ALTA">
      <formula>NOT(ISERROR(SEARCH("ALTA",AV9)))</formula>
    </cfRule>
  </conditionalFormatting>
  <conditionalFormatting sqref="AV10">
    <cfRule type="cellIs" dxfId="3039" priority="1141" operator="greaterThan">
      <formula>75%</formula>
    </cfRule>
    <cfRule type="cellIs" dxfId="3038" priority="1142" operator="between">
      <formula>51%</formula>
      <formula>75%</formula>
    </cfRule>
    <cfRule type="cellIs" dxfId="3037" priority="1143" operator="between">
      <formula>26%</formula>
      <formula>50%</formula>
    </cfRule>
    <cfRule type="cellIs" dxfId="3036" priority="1144" operator="between">
      <formula>0%</formula>
      <formula>25%</formula>
    </cfRule>
    <cfRule type="containsText" dxfId="3035" priority="1145" operator="containsText" text="BAJA">
      <formula>NOT(ISERROR(SEARCH("BAJA",AV10)))</formula>
    </cfRule>
    <cfRule type="containsText" dxfId="3034" priority="1146" operator="containsText" text="MEDIA">
      <formula>NOT(ISERROR(SEARCH("MEDIA",AV10)))</formula>
    </cfRule>
    <cfRule type="containsText" dxfId="3033" priority="1147" operator="containsText" text="ALTA">
      <formula>NOT(ISERROR(SEARCH("ALTA",AV10)))</formula>
    </cfRule>
  </conditionalFormatting>
  <conditionalFormatting sqref="AJ11:AK12">
    <cfRule type="containsText" dxfId="3032" priority="631" operator="containsText" text="BAJA">
      <formula>NOT(ISERROR(SEARCH("BAJA",AJ11)))</formula>
    </cfRule>
    <cfRule type="containsText" dxfId="3031" priority="632" operator="containsText" text="MEDIA">
      <formula>NOT(ISERROR(SEARCH("MEDIA",AJ11)))</formula>
    </cfRule>
    <cfRule type="containsText" dxfId="3030" priority="633" operator="containsText" text="ALTA">
      <formula>NOT(ISERROR(SEARCH("ALTA",AJ11)))</formula>
    </cfRule>
  </conditionalFormatting>
  <conditionalFormatting sqref="AR11">
    <cfRule type="containsText" dxfId="3029" priority="634" operator="containsText" text="BAJA">
      <formula>NOT(ISERROR(SEARCH("BAJA",AR11)))</formula>
    </cfRule>
    <cfRule type="containsText" dxfId="3028" priority="635" operator="containsText" text="MEDIA">
      <formula>NOT(ISERROR(SEARCH("MEDIA",AR11)))</formula>
    </cfRule>
    <cfRule type="containsText" dxfId="3027" priority="636" operator="containsText" text="ALTA">
      <formula>NOT(ISERROR(SEARCH("ALTA",AR11)))</formula>
    </cfRule>
  </conditionalFormatting>
  <conditionalFormatting sqref="AC11">
    <cfRule type="containsText" dxfId="3026" priority="625" operator="containsText" text="BAJA">
      <formula>NOT(ISERROR(SEARCH("BAJA",AC11)))</formula>
    </cfRule>
    <cfRule type="containsText" dxfId="3025" priority="626" operator="containsText" text="MEDIA">
      <formula>NOT(ISERROR(SEARCH("MEDIA",AC11)))</formula>
    </cfRule>
    <cfRule type="containsText" dxfId="3024" priority="627" operator="containsText" text="ALTA">
      <formula>NOT(ISERROR(SEARCH("ALTA",AC11)))</formula>
    </cfRule>
  </conditionalFormatting>
  <conditionalFormatting sqref="AP12">
    <cfRule type="containsText" dxfId="3023" priority="550" operator="containsText" text="BAJA">
      <formula>NOT(ISERROR(SEARCH("BAJA",AP12)))</formula>
    </cfRule>
    <cfRule type="containsText" dxfId="3022" priority="551" operator="containsText" text="MEDIA">
      <formula>NOT(ISERROR(SEARCH("MEDIA",AP12)))</formula>
    </cfRule>
    <cfRule type="containsText" dxfId="3021" priority="552" operator="containsText" text="ALTA">
      <formula>NOT(ISERROR(SEARCH("ALTA",AP12)))</formula>
    </cfRule>
  </conditionalFormatting>
  <conditionalFormatting sqref="AU11">
    <cfRule type="containsText" dxfId="3020" priority="530" operator="containsText" text="BAJA">
      <formula>NOT(ISERROR(SEARCH("BAJA",AU11)))</formula>
    </cfRule>
    <cfRule type="containsText" dxfId="3019" priority="531" operator="containsText" text="MEDIA">
      <formula>NOT(ISERROR(SEARCH("MEDIA",AU11)))</formula>
    </cfRule>
    <cfRule type="containsText" dxfId="3018" priority="532" operator="containsText" text="ALTA">
      <formula>NOT(ISERROR(SEARCH("ALTA",AU11)))</formula>
    </cfRule>
  </conditionalFormatting>
  <conditionalFormatting sqref="AU12">
    <cfRule type="containsText" dxfId="3017" priority="527" operator="containsText" text="BAJA">
      <formula>NOT(ISERROR(SEARCH("BAJA",AU12)))</formula>
    </cfRule>
    <cfRule type="containsText" dxfId="3016" priority="528" operator="containsText" text="MEDIA">
      <formula>NOT(ISERROR(SEARCH("MEDIA",AU12)))</formula>
    </cfRule>
    <cfRule type="containsText" dxfId="3015" priority="529" operator="containsText" text="ALTA">
      <formula>NOT(ISERROR(SEARCH("ALTA",AU12)))</formula>
    </cfRule>
  </conditionalFormatting>
  <conditionalFormatting sqref="AV11">
    <cfRule type="cellIs" dxfId="3014" priority="520" operator="greaterThan">
      <formula>75%</formula>
    </cfRule>
    <cfRule type="cellIs" dxfId="3013" priority="521" operator="between">
      <formula>51%</formula>
      <formula>75%</formula>
    </cfRule>
    <cfRule type="cellIs" dxfId="3012" priority="522" operator="between">
      <formula>26%</formula>
      <formula>50%</formula>
    </cfRule>
    <cfRule type="cellIs" dxfId="3011" priority="523" operator="between">
      <formula>0%</formula>
      <formula>25%</formula>
    </cfRule>
    <cfRule type="containsText" dxfId="3010" priority="524" operator="containsText" text="BAJA">
      <formula>NOT(ISERROR(SEARCH("BAJA",AV11)))</formula>
    </cfRule>
    <cfRule type="containsText" dxfId="3009" priority="525" operator="containsText" text="MEDIA">
      <formula>NOT(ISERROR(SEARCH("MEDIA",AV11)))</formula>
    </cfRule>
    <cfRule type="containsText" dxfId="3008" priority="526" operator="containsText" text="ALTA">
      <formula>NOT(ISERROR(SEARCH("ALTA",AV11)))</formula>
    </cfRule>
  </conditionalFormatting>
  <conditionalFormatting sqref="AV12">
    <cfRule type="cellIs" dxfId="3007" priority="513" operator="greaterThan">
      <formula>75%</formula>
    </cfRule>
    <cfRule type="cellIs" dxfId="3006" priority="514" operator="between">
      <formula>51%</formula>
      <formula>75%</formula>
    </cfRule>
    <cfRule type="cellIs" dxfId="3005" priority="515" operator="between">
      <formula>26%</formula>
      <formula>50%</formula>
    </cfRule>
    <cfRule type="cellIs" dxfId="3004" priority="516" operator="between">
      <formula>0%</formula>
      <formula>25%</formula>
    </cfRule>
    <cfRule type="containsText" dxfId="3003" priority="517" operator="containsText" text="BAJA">
      <formula>NOT(ISERROR(SEARCH("BAJA",AV12)))</formula>
    </cfRule>
    <cfRule type="containsText" dxfId="3002" priority="518" operator="containsText" text="MEDIA">
      <formula>NOT(ISERROR(SEARCH("MEDIA",AV12)))</formula>
    </cfRule>
    <cfRule type="containsText" dxfId="3001" priority="519" operator="containsText" text="ALTA">
      <formula>NOT(ISERROR(SEARCH("ALTA",AV12)))</formula>
    </cfRule>
  </conditionalFormatting>
  <conditionalFormatting sqref="AJ13:AK14">
    <cfRule type="containsText" dxfId="3000" priority="417" operator="containsText" text="BAJA">
      <formula>NOT(ISERROR(SEARCH("BAJA",AJ13)))</formula>
    </cfRule>
    <cfRule type="containsText" dxfId="2999" priority="418" operator="containsText" text="MEDIA">
      <formula>NOT(ISERROR(SEARCH("MEDIA",AJ13)))</formula>
    </cfRule>
    <cfRule type="containsText" dxfId="2998" priority="419" operator="containsText" text="ALTA">
      <formula>NOT(ISERROR(SEARCH("ALTA",AJ13)))</formula>
    </cfRule>
  </conditionalFormatting>
  <conditionalFormatting sqref="AR13">
    <cfRule type="containsText" dxfId="2997" priority="420" operator="containsText" text="BAJA">
      <formula>NOT(ISERROR(SEARCH("BAJA",AR13)))</formula>
    </cfRule>
    <cfRule type="containsText" dxfId="2996" priority="421" operator="containsText" text="MEDIA">
      <formula>NOT(ISERROR(SEARCH("MEDIA",AR13)))</formula>
    </cfRule>
    <cfRule type="containsText" dxfId="2995" priority="422" operator="containsText" text="ALTA">
      <formula>NOT(ISERROR(SEARCH("ALTA",AR13)))</formula>
    </cfRule>
  </conditionalFormatting>
  <conditionalFormatting sqref="AC13">
    <cfRule type="containsText" dxfId="2994" priority="414" operator="containsText" text="BAJA">
      <formula>NOT(ISERROR(SEARCH("BAJA",AC13)))</formula>
    </cfRule>
    <cfRule type="containsText" dxfId="2993" priority="415" operator="containsText" text="MEDIA">
      <formula>NOT(ISERROR(SEARCH("MEDIA",AC13)))</formula>
    </cfRule>
    <cfRule type="containsText" dxfId="2992" priority="416" operator="containsText" text="ALTA">
      <formula>NOT(ISERROR(SEARCH("ALTA",AC13)))</formula>
    </cfRule>
  </conditionalFormatting>
  <conditionalFormatting sqref="AP14">
    <cfRule type="containsText" dxfId="2991" priority="339" operator="containsText" text="BAJA">
      <formula>NOT(ISERROR(SEARCH("BAJA",AP14)))</formula>
    </cfRule>
    <cfRule type="containsText" dxfId="2990" priority="340" operator="containsText" text="MEDIA">
      <formula>NOT(ISERROR(SEARCH("MEDIA",AP14)))</formula>
    </cfRule>
    <cfRule type="containsText" dxfId="2989" priority="341" operator="containsText" text="ALTA">
      <formula>NOT(ISERROR(SEARCH("ALTA",AP14)))</formula>
    </cfRule>
  </conditionalFormatting>
  <conditionalFormatting sqref="AU13">
    <cfRule type="containsText" dxfId="2988" priority="319" operator="containsText" text="BAJA">
      <formula>NOT(ISERROR(SEARCH("BAJA",AU13)))</formula>
    </cfRule>
    <cfRule type="containsText" dxfId="2987" priority="320" operator="containsText" text="MEDIA">
      <formula>NOT(ISERROR(SEARCH("MEDIA",AU13)))</formula>
    </cfRule>
    <cfRule type="containsText" dxfId="2986" priority="321" operator="containsText" text="ALTA">
      <formula>NOT(ISERROR(SEARCH("ALTA",AU13)))</formula>
    </cfRule>
  </conditionalFormatting>
  <conditionalFormatting sqref="AU14">
    <cfRule type="containsText" dxfId="2985" priority="316" operator="containsText" text="BAJA">
      <formula>NOT(ISERROR(SEARCH("BAJA",AU14)))</formula>
    </cfRule>
    <cfRule type="containsText" dxfId="2984" priority="317" operator="containsText" text="MEDIA">
      <formula>NOT(ISERROR(SEARCH("MEDIA",AU14)))</formula>
    </cfRule>
    <cfRule type="containsText" dxfId="2983" priority="318" operator="containsText" text="ALTA">
      <formula>NOT(ISERROR(SEARCH("ALTA",AU14)))</formula>
    </cfRule>
  </conditionalFormatting>
  <conditionalFormatting sqref="AV13">
    <cfRule type="cellIs" dxfId="2982" priority="309" operator="greaterThan">
      <formula>75%</formula>
    </cfRule>
    <cfRule type="cellIs" dxfId="2981" priority="310" operator="between">
      <formula>51%</formula>
      <formula>75%</formula>
    </cfRule>
    <cfRule type="cellIs" dxfId="2980" priority="311" operator="between">
      <formula>26%</formula>
      <formula>50%</formula>
    </cfRule>
    <cfRule type="cellIs" dxfId="2979" priority="312" operator="between">
      <formula>0%</formula>
      <formula>25%</formula>
    </cfRule>
    <cfRule type="containsText" dxfId="2978" priority="313" operator="containsText" text="BAJA">
      <formula>NOT(ISERROR(SEARCH("BAJA",AV13)))</formula>
    </cfRule>
    <cfRule type="containsText" dxfId="2977" priority="314" operator="containsText" text="MEDIA">
      <formula>NOT(ISERROR(SEARCH("MEDIA",AV13)))</formula>
    </cfRule>
    <cfRule type="containsText" dxfId="2976" priority="315" operator="containsText" text="ALTA">
      <formula>NOT(ISERROR(SEARCH("ALTA",AV13)))</formula>
    </cfRule>
  </conditionalFormatting>
  <conditionalFormatting sqref="AV14">
    <cfRule type="cellIs" dxfId="2975" priority="302" operator="greaterThan">
      <formula>75%</formula>
    </cfRule>
    <cfRule type="cellIs" dxfId="2974" priority="303" operator="between">
      <formula>51%</formula>
      <formula>75%</formula>
    </cfRule>
    <cfRule type="cellIs" dxfId="2973" priority="304" operator="between">
      <formula>26%</formula>
      <formula>50%</formula>
    </cfRule>
    <cfRule type="cellIs" dxfId="2972" priority="305" operator="between">
      <formula>0%</formula>
      <formula>25%</formula>
    </cfRule>
    <cfRule type="containsText" dxfId="2971" priority="306" operator="containsText" text="BAJA">
      <formula>NOT(ISERROR(SEARCH("BAJA",AV14)))</formula>
    </cfRule>
    <cfRule type="containsText" dxfId="2970" priority="307" operator="containsText" text="MEDIA">
      <formula>NOT(ISERROR(SEARCH("MEDIA",AV14)))</formula>
    </cfRule>
    <cfRule type="containsText" dxfId="2969" priority="308" operator="containsText" text="ALTA">
      <formula>NOT(ISERROR(SEARCH("ALTA",AV14)))</formula>
    </cfRule>
  </conditionalFormatting>
  <conditionalFormatting sqref="AJ15:AK16">
    <cfRule type="containsText" dxfId="2968" priority="206" operator="containsText" text="BAJA">
      <formula>NOT(ISERROR(SEARCH("BAJA",AJ15)))</formula>
    </cfRule>
    <cfRule type="containsText" dxfId="2967" priority="207" operator="containsText" text="MEDIA">
      <formula>NOT(ISERROR(SEARCH("MEDIA",AJ15)))</formula>
    </cfRule>
    <cfRule type="containsText" dxfId="2966" priority="208" operator="containsText" text="ALTA">
      <formula>NOT(ISERROR(SEARCH("ALTA",AJ15)))</formula>
    </cfRule>
  </conditionalFormatting>
  <conditionalFormatting sqref="AR15">
    <cfRule type="containsText" dxfId="2965" priority="209" operator="containsText" text="BAJA">
      <formula>NOT(ISERROR(SEARCH("BAJA",AR15)))</formula>
    </cfRule>
    <cfRule type="containsText" dxfId="2964" priority="210" operator="containsText" text="MEDIA">
      <formula>NOT(ISERROR(SEARCH("MEDIA",AR15)))</formula>
    </cfRule>
    <cfRule type="containsText" dxfId="2963" priority="211" operator="containsText" text="ALTA">
      <formula>NOT(ISERROR(SEARCH("ALTA",AR15)))</formula>
    </cfRule>
  </conditionalFormatting>
  <conditionalFormatting sqref="AC15">
    <cfRule type="containsText" dxfId="2962" priority="203" operator="containsText" text="BAJA">
      <formula>NOT(ISERROR(SEARCH("BAJA",AC15)))</formula>
    </cfRule>
    <cfRule type="containsText" dxfId="2961" priority="204" operator="containsText" text="MEDIA">
      <formula>NOT(ISERROR(SEARCH("MEDIA",AC15)))</formula>
    </cfRule>
    <cfRule type="containsText" dxfId="2960" priority="205" operator="containsText" text="ALTA">
      <formula>NOT(ISERROR(SEARCH("ALTA",AC15)))</formula>
    </cfRule>
  </conditionalFormatting>
  <conditionalFormatting sqref="AP16">
    <cfRule type="containsText" dxfId="2959" priority="128" operator="containsText" text="BAJA">
      <formula>NOT(ISERROR(SEARCH("BAJA",AP16)))</formula>
    </cfRule>
    <cfRule type="containsText" dxfId="2958" priority="129" operator="containsText" text="MEDIA">
      <formula>NOT(ISERROR(SEARCH("MEDIA",AP16)))</formula>
    </cfRule>
    <cfRule type="containsText" dxfId="2957" priority="130" operator="containsText" text="ALTA">
      <formula>NOT(ISERROR(SEARCH("ALTA",AP16)))</formula>
    </cfRule>
  </conditionalFormatting>
  <conditionalFormatting sqref="AU15">
    <cfRule type="containsText" dxfId="2956" priority="108" operator="containsText" text="BAJA">
      <formula>NOT(ISERROR(SEARCH("BAJA",AU15)))</formula>
    </cfRule>
    <cfRule type="containsText" dxfId="2955" priority="109" operator="containsText" text="MEDIA">
      <formula>NOT(ISERROR(SEARCH("MEDIA",AU15)))</formula>
    </cfRule>
    <cfRule type="containsText" dxfId="2954" priority="110" operator="containsText" text="ALTA">
      <formula>NOT(ISERROR(SEARCH("ALTA",AU15)))</formula>
    </cfRule>
  </conditionalFormatting>
  <conditionalFormatting sqref="AU16">
    <cfRule type="containsText" dxfId="2953" priority="105" operator="containsText" text="BAJA">
      <formula>NOT(ISERROR(SEARCH("BAJA",AU16)))</formula>
    </cfRule>
    <cfRule type="containsText" dxfId="2952" priority="106" operator="containsText" text="MEDIA">
      <formula>NOT(ISERROR(SEARCH("MEDIA",AU16)))</formula>
    </cfRule>
    <cfRule type="containsText" dxfId="2951" priority="107" operator="containsText" text="ALTA">
      <formula>NOT(ISERROR(SEARCH("ALTA",AU16)))</formula>
    </cfRule>
  </conditionalFormatting>
  <conditionalFormatting sqref="AV15">
    <cfRule type="cellIs" dxfId="2950" priority="98" operator="greaterThan">
      <formula>75%</formula>
    </cfRule>
    <cfRule type="cellIs" dxfId="2949" priority="99" operator="between">
      <formula>51%</formula>
      <formula>75%</formula>
    </cfRule>
    <cfRule type="cellIs" dxfId="2948" priority="100" operator="between">
      <formula>26%</formula>
      <formula>50%</formula>
    </cfRule>
    <cfRule type="cellIs" dxfId="2947" priority="101" operator="between">
      <formula>0%</formula>
      <formula>25%</formula>
    </cfRule>
    <cfRule type="containsText" dxfId="2946" priority="102" operator="containsText" text="BAJA">
      <formula>NOT(ISERROR(SEARCH("BAJA",AV15)))</formula>
    </cfRule>
    <cfRule type="containsText" dxfId="2945" priority="103" operator="containsText" text="MEDIA">
      <formula>NOT(ISERROR(SEARCH("MEDIA",AV15)))</formula>
    </cfRule>
    <cfRule type="containsText" dxfId="2944" priority="104" operator="containsText" text="ALTA">
      <formula>NOT(ISERROR(SEARCH("ALTA",AV15)))</formula>
    </cfRule>
  </conditionalFormatting>
  <conditionalFormatting sqref="AV16">
    <cfRule type="cellIs" dxfId="2943" priority="91" operator="greaterThan">
      <formula>75%</formula>
    </cfRule>
    <cfRule type="cellIs" dxfId="2942" priority="92" operator="between">
      <formula>51%</formula>
      <formula>75%</formula>
    </cfRule>
    <cfRule type="cellIs" dxfId="2941" priority="93" operator="between">
      <formula>26%</formula>
      <formula>50%</formula>
    </cfRule>
    <cfRule type="cellIs" dxfId="2940" priority="94" operator="between">
      <formula>0%</formula>
      <formula>25%</formula>
    </cfRule>
    <cfRule type="containsText" dxfId="2939" priority="95" operator="containsText" text="BAJA">
      <formula>NOT(ISERROR(SEARCH("BAJA",AV16)))</formula>
    </cfRule>
    <cfRule type="containsText" dxfId="2938" priority="96" operator="containsText" text="MEDIA">
      <formula>NOT(ISERROR(SEARCH("MEDIA",AV16)))</formula>
    </cfRule>
    <cfRule type="containsText" dxfId="2937" priority="97" operator="containsText" text="ALTA">
      <formula>NOT(ISERROR(SEARCH("ALTA",AV16)))</formula>
    </cfRule>
  </conditionalFormatting>
  <dataValidations count="5">
    <dataValidation type="list" allowBlank="1" showInputMessage="1" showErrorMessage="1" sqref="AK4:AK9 A4:A16 AK11:AK16" xr:uid="{00000000-0002-0000-0400-000000000000}">
      <formula1>"SI,NO"</formula1>
    </dataValidation>
    <dataValidation type="list" allowBlank="1" showInputMessage="1" showErrorMessage="1" sqref="AG4:AG16" xr:uid="{00000000-0002-0000-0400-000001000000}">
      <formula1>"Manual,Automático"</formula1>
    </dataValidation>
    <dataValidation type="list" allowBlank="1" showInputMessage="1" showErrorMessage="1" sqref="AR4:AR9 AR11:AR16" xr:uid="{00000000-0002-0000-0400-000002000000}">
      <formula1>"Asignado,No Asignado"</formula1>
    </dataValidation>
    <dataValidation type="list" allowBlank="1" showInputMessage="1" showErrorMessage="1" sqref="AT4:AT9 AT11:AT16" xr:uid="{00000000-0002-0000-0400-000003000000}">
      <formula1>"Adecuado,Inadecuado"</formula1>
    </dataValidation>
    <dataValidation type="list" allowBlank="1" showInputMessage="1" showErrorMessage="1" sqref="AJ4:AJ9 AJ11:AJ16" xr:uid="{00000000-0002-0000-0400-000004000000}">
      <formula1>"Confiable,No confiable"</formula1>
    </dataValidation>
  </dataValidations>
  <hyperlinks>
    <hyperlink ref="BI4" r:id="rId1" xr:uid="{00000000-0004-0000-0400-000000000000}"/>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400-000005000000}">
          <x14:formula1>
            <xm:f>Listas!$F$2:$F$4</xm:f>
          </x14:formula1>
          <xm:sqref>AE4:AE16</xm:sqref>
        </x14:dataValidation>
        <x14:dataValidation type="list" allowBlank="1" showInputMessage="1" showErrorMessage="1" xr:uid="{00000000-0002-0000-0400-000006000000}">
          <x14:formula1>
            <xm:f>Listas!$C$2:$C$8</xm:f>
          </x14:formula1>
          <xm:sqref>E4:E16</xm:sqref>
        </x14:dataValidation>
        <x14:dataValidation type="list" allowBlank="1" showInputMessage="1" showErrorMessage="1" xr:uid="{00000000-0002-0000-0400-000007000000}">
          <x14:formula1>
            <xm:f>Listas!$H$2:$H$3</xm:f>
          </x14:formula1>
          <xm:sqref>AM4:AM16</xm:sqref>
        </x14:dataValidation>
        <x14:dataValidation type="list" allowBlank="1" showInputMessage="1" showErrorMessage="1" xr:uid="{00000000-0002-0000-0400-000008000000}">
          <x14:formula1>
            <xm:f>Listas!$I$2:$I$3</xm:f>
          </x14:formula1>
          <xm:sqref>AO4:AO16</xm:sqref>
        </x14:dataValidation>
        <x14:dataValidation type="list" allowBlank="1" showInputMessage="1" showErrorMessage="1" xr:uid="{00000000-0002-0000-0400-000009000000}">
          <x14:formula1>
            <xm:f>Listas!$J$2:$J$6</xm:f>
          </x14:formula1>
          <xm:sqref>AX4:AX8 AX11:AX16</xm:sqref>
        </x14:dataValidation>
        <x14:dataValidation type="list" allowBlank="1" showInputMessage="1" showErrorMessage="1" xr:uid="{00000000-0002-0000-0400-00000A000000}">
          <x14:formula1>
            <xm:f>Listas!$B$2:$B$7</xm:f>
          </x14:formula1>
          <xm:sqref>D4:D16</xm:sqref>
        </x14:dataValidation>
        <x14:dataValidation type="list" allowBlank="1" showInputMessage="1" showErrorMessage="1" xr:uid="{00000000-0002-0000-0400-00000B000000}">
          <x14:formula1>
            <xm:f>Listas!$G$2:$G$11</xm:f>
          </x14:formula1>
          <xm:sqref>C4:C16</xm:sqref>
        </x14:dataValidation>
        <x14:dataValidation type="list" allowBlank="1" showInputMessage="1" showErrorMessage="1" xr:uid="{00000000-0002-0000-0400-00000C000000}">
          <x14:formula1>
            <xm:f>Listas!$N$2:$N$7</xm:f>
          </x14:formula1>
          <xm:sqref>M4:M8 M11:M16</xm:sqref>
        </x14:dataValidation>
        <x14:dataValidation type="list" allowBlank="1" showInputMessage="1" showErrorMessage="1" xr:uid="{00000000-0002-0000-0400-00000D000000}">
          <x14:formula1>
            <xm:f>Listas!$O$2:$O$7</xm:f>
          </x14:formula1>
          <xm:sqref>O4:O8 O11:O16</xm:sqref>
        </x14:dataValidation>
        <x14:dataValidation type="list" allowBlank="1" showInputMessage="1" showErrorMessage="1" xr:uid="{00000000-0002-0000-0400-00000E000000}">
          <x14:formula1>
            <xm:f>Listas!$P$2:$P$7</xm:f>
          </x14:formula1>
          <xm:sqref>Q4:Q8 Q11:Q16</xm:sqref>
        </x14:dataValidation>
        <x14:dataValidation type="list" allowBlank="1" showInputMessage="1" showErrorMessage="1" xr:uid="{00000000-0002-0000-0400-00000F000000}">
          <x14:formula1>
            <xm:f>Listas!$Q$2:$Q$8</xm:f>
          </x14:formula1>
          <xm:sqref>J4:J8 J11:J16</xm:sqref>
        </x14:dataValidation>
        <x14:dataValidation type="list" allowBlank="1" showInputMessage="1" showErrorMessage="1" xr:uid="{00000000-0002-0000-0400-000010000000}">
          <x14:formula1>
            <xm:f>Listas!$K$2:$K$6</xm:f>
          </x14:formula1>
          <xm:sqref>S4:S16</xm:sqref>
        </x14:dataValidation>
        <x14:dataValidation type="list" allowBlank="1" showInputMessage="1" showErrorMessage="1" xr:uid="{00000000-0002-0000-0400-000011000000}">
          <x14:formula1>
            <xm:f>Listas!$L$2:$L$5</xm:f>
          </x14:formula1>
          <xm:sqref>T4:T16</xm:sqref>
        </x14:dataValidation>
        <x14:dataValidation type="list" allowBlank="1" showInputMessage="1" showErrorMessage="1" xr:uid="{00000000-0002-0000-0400-000012000000}">
          <x14:formula1>
            <xm:f>Listas!$M$2:$M$15</xm:f>
          </x14:formula1>
          <xm:sqref>B4:B16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V315"/>
  <sheetViews>
    <sheetView topLeftCell="AA1" zoomScale="70" zoomScaleNormal="70" workbookViewId="0">
      <pane ySplit="3" topLeftCell="A11" activePane="bottomLeft" state="frozen"/>
      <selection pane="bottomLeft" activeCell="BO12" sqref="BO12"/>
      <selection activeCell="G4" sqref="G4:G13"/>
    </sheetView>
  </sheetViews>
  <sheetFormatPr defaultColWidth="11.42578125" defaultRowHeight="14.45"/>
  <cols>
    <col min="1" max="1" width="14.140625" style="1" customWidth="1"/>
    <col min="2" max="2" width="16.5703125" style="6" customWidth="1"/>
    <col min="3" max="3" width="17.28515625" style="6" customWidth="1"/>
    <col min="4" max="4" width="15.7109375" style="6" customWidth="1"/>
    <col min="5" max="5" width="19.5703125" style="6" customWidth="1"/>
    <col min="6" max="6" width="44.140625" style="2" customWidth="1"/>
    <col min="7" max="7" width="9.7109375" style="2" customWidth="1"/>
    <col min="8" max="8" width="20" style="2" customWidth="1"/>
    <col min="9" max="9" width="43.28515625" style="2" customWidth="1"/>
    <col min="10" max="10" width="14.7109375" style="2" bestFit="1" customWidth="1"/>
    <col min="11" max="11" width="17.28515625" style="2" customWidth="1"/>
    <col min="12" max="12" width="16" style="2" customWidth="1"/>
    <col min="13" max="13" width="22.5703125" style="2" customWidth="1"/>
    <col min="14" max="14" width="4.7109375" style="2" hidden="1" customWidth="1"/>
    <col min="15" max="15" width="25.140625" style="2" customWidth="1"/>
    <col min="16" max="16" width="3.42578125" style="2" hidden="1" customWidth="1"/>
    <col min="17" max="17" width="17.42578125" style="2" customWidth="1"/>
    <col min="18" max="18" width="3" style="2" hidden="1" customWidth="1"/>
    <col min="19" max="20" width="21.85546875" style="2" customWidth="1"/>
    <col min="21" max="21" width="10.7109375" style="2" hidden="1" customWidth="1"/>
    <col min="22" max="22" width="15" style="2" bestFit="1" customWidth="1"/>
    <col min="23" max="24" width="5.7109375" style="22" hidden="1" customWidth="1"/>
    <col min="25" max="25" width="13.7109375" style="2" customWidth="1"/>
    <col min="26" max="26" width="5.7109375" style="22" hidden="1" customWidth="1"/>
    <col min="27" max="27" width="16.85546875" style="2" bestFit="1" customWidth="1"/>
    <col min="28" max="28" width="5.42578125" style="2" hidden="1" customWidth="1"/>
    <col min="29" max="29" width="31.5703125" style="2" customWidth="1"/>
    <col min="30" max="30" width="28" style="2" customWidth="1"/>
    <col min="31" max="31" width="86.28515625" style="2" customWidth="1"/>
    <col min="32" max="32" width="34.28515625" style="2" customWidth="1"/>
    <col min="33" max="33" width="8.42578125" style="22" customWidth="1"/>
    <col min="34" max="34" width="20.28515625" style="22" customWidth="1"/>
    <col min="35" max="35" width="9" style="22" customWidth="1"/>
    <col min="36" max="36" width="14.140625" style="22" customWidth="1"/>
    <col min="37" max="37" width="16.42578125" style="2" customWidth="1"/>
    <col min="38" max="38" width="6.7109375" style="2" customWidth="1"/>
    <col min="39" max="39" width="63.7109375" style="2" customWidth="1"/>
    <col min="40" max="40" width="14.7109375" style="6" customWidth="1"/>
    <col min="41" max="41" width="20.7109375" style="2" customWidth="1"/>
    <col min="42" max="42" width="8.85546875" style="2" customWidth="1"/>
    <col min="43" max="43" width="12.140625" style="2" customWidth="1"/>
    <col min="44" max="44" width="14.85546875" style="2" customWidth="1"/>
    <col min="45" max="45" width="9.140625" style="2" customWidth="1"/>
    <col min="46" max="46" width="33.7109375" style="2" customWidth="1"/>
    <col min="47" max="47" width="13.7109375" style="2" customWidth="1"/>
    <col min="48" max="48" width="13.7109375" style="2" hidden="1" customWidth="1"/>
    <col min="49" max="49" width="13.7109375" style="25" customWidth="1"/>
    <col min="50" max="50" width="13.7109375" style="2" customWidth="1"/>
    <col min="51" max="51" width="15.28515625" style="2" customWidth="1"/>
    <col min="52" max="52" width="2.28515625" style="5" customWidth="1"/>
    <col min="53" max="53" width="49.28515625" style="5" customWidth="1"/>
    <col min="54" max="54" width="17" style="4" customWidth="1"/>
    <col min="55" max="56" width="11.5703125" style="3" customWidth="1"/>
    <col min="57" max="57" width="21.85546875" style="2" customWidth="1"/>
    <col min="58" max="58" width="14.85546875" style="1" customWidth="1"/>
    <col min="59" max="59" width="36.5703125" style="1" customWidth="1"/>
    <col min="60" max="60" width="14.85546875" style="1" customWidth="1"/>
    <col min="61" max="61" width="53.85546875" style="1" customWidth="1"/>
    <col min="62" max="62" width="20.42578125" style="1" customWidth="1"/>
    <col min="63" max="63" width="14.85546875" style="1" customWidth="1"/>
    <col min="64" max="64" width="47" style="1" customWidth="1"/>
    <col min="65" max="65" width="18.85546875" style="1" customWidth="1"/>
    <col min="66" max="66" width="11.5703125" style="1"/>
    <col min="67" max="67" width="24" style="1" customWidth="1"/>
    <col min="68" max="68" width="15.7109375" style="1" customWidth="1"/>
    <col min="69" max="69" width="11.5703125" style="1"/>
    <col min="70" max="70" width="26" style="1" customWidth="1"/>
    <col min="71" max="71" width="18.85546875" style="1" customWidth="1"/>
    <col min="72" max="72" width="11.5703125" style="1"/>
    <col min="73" max="73" width="22.5703125" style="1" customWidth="1"/>
    <col min="74" max="74" width="20.7109375" style="1" customWidth="1"/>
    <col min="75" max="253" width="11.5703125" style="1"/>
    <col min="254" max="254" width="21.85546875" style="1" customWidth="1"/>
    <col min="255" max="255" width="13.85546875" style="1" customWidth="1"/>
    <col min="256" max="256" width="38.7109375" style="1" customWidth="1"/>
    <col min="257" max="257" width="3" style="1" bestFit="1" customWidth="1"/>
    <col min="258" max="258" width="32.28515625" style="1" customWidth="1"/>
    <col min="259" max="259" width="46.28515625" style="1" customWidth="1"/>
    <col min="260" max="260" width="19" style="1" customWidth="1"/>
    <col min="261" max="261" width="0" style="1" hidden="1" customWidth="1"/>
    <col min="262" max="262" width="17.7109375" style="1" customWidth="1"/>
    <col min="263" max="263" width="0" style="1" hidden="1" customWidth="1"/>
    <col min="264" max="264" width="22.28515625" style="1" customWidth="1"/>
    <col min="265" max="265" width="5.28515625" style="1" customWidth="1"/>
    <col min="266" max="266" width="36.28515625" style="1" customWidth="1"/>
    <col min="267" max="267" width="5.7109375" style="1" customWidth="1"/>
    <col min="268" max="268" width="0" style="1" hidden="1" customWidth="1"/>
    <col min="269" max="269" width="20.7109375" style="1" customWidth="1"/>
    <col min="270" max="270" width="4.85546875" style="1" customWidth="1"/>
    <col min="271" max="271" width="0" style="1" hidden="1" customWidth="1"/>
    <col min="272" max="272" width="24.7109375" style="1" customWidth="1"/>
    <col min="273" max="273" width="12.28515625" style="1" customWidth="1"/>
    <col min="274" max="274" width="0" style="1" hidden="1" customWidth="1"/>
    <col min="275" max="275" width="3.42578125" style="1" customWidth="1"/>
    <col min="276" max="276" width="0" style="1" hidden="1" customWidth="1"/>
    <col min="277" max="277" width="17.7109375" style="1" customWidth="1"/>
    <col min="278" max="278" width="3.42578125" style="1" customWidth="1"/>
    <col min="279" max="279" width="0" style="1" hidden="1" customWidth="1"/>
    <col min="280" max="280" width="23.7109375" style="1" customWidth="1"/>
    <col min="281" max="281" width="10" style="1" customWidth="1"/>
    <col min="282" max="282" width="0" style="1" hidden="1" customWidth="1"/>
    <col min="283" max="284" width="14.7109375" style="1" customWidth="1"/>
    <col min="285" max="285" width="12.85546875" style="1" customWidth="1"/>
    <col min="286" max="286" width="3.28515625" style="1" customWidth="1"/>
    <col min="287" max="287" width="30.28515625" style="1" customWidth="1"/>
    <col min="288" max="288" width="5" style="1" customWidth="1"/>
    <col min="289" max="289" width="0" style="1" hidden="1" customWidth="1"/>
    <col min="290" max="290" width="14.28515625" style="1" customWidth="1"/>
    <col min="291" max="291" width="5.7109375" style="1" customWidth="1"/>
    <col min="292" max="292" width="0" style="1" hidden="1" customWidth="1"/>
    <col min="293" max="293" width="17.28515625" style="1" customWidth="1"/>
    <col min="294" max="294" width="12.7109375" style="1" customWidth="1"/>
    <col min="295" max="295" width="0" style="1" hidden="1" customWidth="1"/>
    <col min="296" max="296" width="5.28515625" style="1" customWidth="1"/>
    <col min="297" max="297" width="0" style="1" hidden="1" customWidth="1"/>
    <col min="298" max="298" width="17" style="1" customWidth="1"/>
    <col min="299" max="299" width="6.28515625" style="1" customWidth="1"/>
    <col min="300" max="300" width="0" style="1" hidden="1" customWidth="1"/>
    <col min="301" max="301" width="14.28515625" style="1" customWidth="1"/>
    <col min="302" max="302" width="7.5703125" style="1" customWidth="1"/>
    <col min="303" max="303" width="0" style="1" hidden="1" customWidth="1"/>
    <col min="304" max="305" width="14.28515625" style="1" customWidth="1"/>
    <col min="306" max="306" width="20.85546875" style="1" customWidth="1"/>
    <col min="307" max="307" width="14.42578125" style="1" customWidth="1"/>
    <col min="308" max="308" width="15" style="1" customWidth="1"/>
    <col min="309" max="309" width="2.7109375" style="1" customWidth="1"/>
    <col min="310" max="310" width="11.7109375" style="1" customWidth="1"/>
    <col min="311" max="311" width="11.5703125" style="1" customWidth="1"/>
    <col min="312" max="312" width="2.28515625" style="1" customWidth="1"/>
    <col min="313" max="313" width="41" style="1" customWidth="1"/>
    <col min="314" max="314" width="14.28515625" style="1" customWidth="1"/>
    <col min="315" max="316" width="11.5703125" style="1" customWidth="1"/>
    <col min="317" max="317" width="21.85546875" style="1" customWidth="1"/>
    <col min="318" max="509" width="11.5703125" style="1"/>
    <col min="510" max="510" width="21.85546875" style="1" customWidth="1"/>
    <col min="511" max="511" width="13.85546875" style="1" customWidth="1"/>
    <col min="512" max="512" width="38.7109375" style="1" customWidth="1"/>
    <col min="513" max="513" width="3" style="1" bestFit="1" customWidth="1"/>
    <col min="514" max="514" width="32.28515625" style="1" customWidth="1"/>
    <col min="515" max="515" width="46.28515625" style="1" customWidth="1"/>
    <col min="516" max="516" width="19" style="1" customWidth="1"/>
    <col min="517" max="517" width="0" style="1" hidden="1" customWidth="1"/>
    <col min="518" max="518" width="17.7109375" style="1" customWidth="1"/>
    <col min="519" max="519" width="0" style="1" hidden="1" customWidth="1"/>
    <col min="520" max="520" width="22.28515625" style="1" customWidth="1"/>
    <col min="521" max="521" width="5.28515625" style="1" customWidth="1"/>
    <col min="522" max="522" width="36.28515625" style="1" customWidth="1"/>
    <col min="523" max="523" width="5.7109375" style="1" customWidth="1"/>
    <col min="524" max="524" width="0" style="1" hidden="1" customWidth="1"/>
    <col min="525" max="525" width="20.7109375" style="1" customWidth="1"/>
    <col min="526" max="526" width="4.85546875" style="1" customWidth="1"/>
    <col min="527" max="527" width="0" style="1" hidden="1" customWidth="1"/>
    <col min="528" max="528" width="24.7109375" style="1" customWidth="1"/>
    <col min="529" max="529" width="12.28515625" style="1" customWidth="1"/>
    <col min="530" max="530" width="0" style="1" hidden="1" customWidth="1"/>
    <col min="531" max="531" width="3.42578125" style="1" customWidth="1"/>
    <col min="532" max="532" width="0" style="1" hidden="1" customWidth="1"/>
    <col min="533" max="533" width="17.7109375" style="1" customWidth="1"/>
    <col min="534" max="534" width="3.42578125" style="1" customWidth="1"/>
    <col min="535" max="535" width="0" style="1" hidden="1" customWidth="1"/>
    <col min="536" max="536" width="23.7109375" style="1" customWidth="1"/>
    <col min="537" max="537" width="10" style="1" customWidth="1"/>
    <col min="538" max="538" width="0" style="1" hidden="1" customWidth="1"/>
    <col min="539" max="540" width="14.7109375" style="1" customWidth="1"/>
    <col min="541" max="541" width="12.85546875" style="1" customWidth="1"/>
    <col min="542" max="542" width="3.28515625" style="1" customWidth="1"/>
    <col min="543" max="543" width="30.28515625" style="1" customWidth="1"/>
    <col min="544" max="544" width="5" style="1" customWidth="1"/>
    <col min="545" max="545" width="0" style="1" hidden="1" customWidth="1"/>
    <col min="546" max="546" width="14.28515625" style="1" customWidth="1"/>
    <col min="547" max="547" width="5.7109375" style="1" customWidth="1"/>
    <col min="548" max="548" width="0" style="1" hidden="1" customWidth="1"/>
    <col min="549" max="549" width="17.28515625" style="1" customWidth="1"/>
    <col min="550" max="550" width="12.7109375" style="1" customWidth="1"/>
    <col min="551" max="551" width="0" style="1" hidden="1" customWidth="1"/>
    <col min="552" max="552" width="5.28515625" style="1" customWidth="1"/>
    <col min="553" max="553" width="0" style="1" hidden="1" customWidth="1"/>
    <col min="554" max="554" width="17" style="1" customWidth="1"/>
    <col min="555" max="555" width="6.28515625" style="1" customWidth="1"/>
    <col min="556" max="556" width="0" style="1" hidden="1" customWidth="1"/>
    <col min="557" max="557" width="14.28515625" style="1" customWidth="1"/>
    <col min="558" max="558" width="7.5703125" style="1" customWidth="1"/>
    <col min="559" max="559" width="0" style="1" hidden="1" customWidth="1"/>
    <col min="560" max="561" width="14.28515625" style="1" customWidth="1"/>
    <col min="562" max="562" width="20.85546875" style="1" customWidth="1"/>
    <col min="563" max="563" width="14.42578125" style="1" customWidth="1"/>
    <col min="564" max="564" width="15" style="1" customWidth="1"/>
    <col min="565" max="565" width="2.7109375" style="1" customWidth="1"/>
    <col min="566" max="566" width="11.7109375" style="1" customWidth="1"/>
    <col min="567" max="567" width="11.5703125" style="1" customWidth="1"/>
    <col min="568" max="568" width="2.28515625" style="1" customWidth="1"/>
    <col min="569" max="569" width="41" style="1" customWidth="1"/>
    <col min="570" max="570" width="14.28515625" style="1" customWidth="1"/>
    <col min="571" max="572" width="11.5703125" style="1" customWidth="1"/>
    <col min="573" max="573" width="21.85546875" style="1" customWidth="1"/>
    <col min="574" max="765" width="11.5703125" style="1"/>
    <col min="766" max="766" width="21.85546875" style="1" customWidth="1"/>
    <col min="767" max="767" width="13.85546875" style="1" customWidth="1"/>
    <col min="768" max="768" width="38.7109375" style="1" customWidth="1"/>
    <col min="769" max="769" width="3" style="1" bestFit="1" customWidth="1"/>
    <col min="770" max="770" width="32.28515625" style="1" customWidth="1"/>
    <col min="771" max="771" width="46.28515625" style="1" customWidth="1"/>
    <col min="772" max="772" width="19" style="1" customWidth="1"/>
    <col min="773" max="773" width="0" style="1" hidden="1" customWidth="1"/>
    <col min="774" max="774" width="17.7109375" style="1" customWidth="1"/>
    <col min="775" max="775" width="0" style="1" hidden="1" customWidth="1"/>
    <col min="776" max="776" width="22.28515625" style="1" customWidth="1"/>
    <col min="777" max="777" width="5.28515625" style="1" customWidth="1"/>
    <col min="778" max="778" width="36.28515625" style="1" customWidth="1"/>
    <col min="779" max="779" width="5.7109375" style="1" customWidth="1"/>
    <col min="780" max="780" width="0" style="1" hidden="1" customWidth="1"/>
    <col min="781" max="781" width="20.7109375" style="1" customWidth="1"/>
    <col min="782" max="782" width="4.85546875" style="1" customWidth="1"/>
    <col min="783" max="783" width="0" style="1" hidden="1" customWidth="1"/>
    <col min="784" max="784" width="24.7109375" style="1" customWidth="1"/>
    <col min="785" max="785" width="12.28515625" style="1" customWidth="1"/>
    <col min="786" max="786" width="0" style="1" hidden="1" customWidth="1"/>
    <col min="787" max="787" width="3.42578125" style="1" customWidth="1"/>
    <col min="788" max="788" width="0" style="1" hidden="1" customWidth="1"/>
    <col min="789" max="789" width="17.7109375" style="1" customWidth="1"/>
    <col min="790" max="790" width="3.42578125" style="1" customWidth="1"/>
    <col min="791" max="791" width="0" style="1" hidden="1" customWidth="1"/>
    <col min="792" max="792" width="23.7109375" style="1" customWidth="1"/>
    <col min="793" max="793" width="10" style="1" customWidth="1"/>
    <col min="794" max="794" width="0" style="1" hidden="1" customWidth="1"/>
    <col min="795" max="796" width="14.7109375" style="1" customWidth="1"/>
    <col min="797" max="797" width="12.85546875" style="1" customWidth="1"/>
    <col min="798" max="798" width="3.28515625" style="1" customWidth="1"/>
    <col min="799" max="799" width="30.28515625" style="1" customWidth="1"/>
    <col min="800" max="800" width="5" style="1" customWidth="1"/>
    <col min="801" max="801" width="0" style="1" hidden="1" customWidth="1"/>
    <col min="802" max="802" width="14.28515625" style="1" customWidth="1"/>
    <col min="803" max="803" width="5.7109375" style="1" customWidth="1"/>
    <col min="804" max="804" width="0" style="1" hidden="1" customWidth="1"/>
    <col min="805" max="805" width="17.28515625" style="1" customWidth="1"/>
    <col min="806" max="806" width="12.7109375" style="1" customWidth="1"/>
    <col min="807" max="807" width="0" style="1" hidden="1" customWidth="1"/>
    <col min="808" max="808" width="5.28515625" style="1" customWidth="1"/>
    <col min="809" max="809" width="0" style="1" hidden="1" customWidth="1"/>
    <col min="810" max="810" width="17" style="1" customWidth="1"/>
    <col min="811" max="811" width="6.28515625" style="1" customWidth="1"/>
    <col min="812" max="812" width="0" style="1" hidden="1" customWidth="1"/>
    <col min="813" max="813" width="14.28515625" style="1" customWidth="1"/>
    <col min="814" max="814" width="7.5703125" style="1" customWidth="1"/>
    <col min="815" max="815" width="0" style="1" hidden="1" customWidth="1"/>
    <col min="816" max="817" width="14.28515625" style="1" customWidth="1"/>
    <col min="818" max="818" width="20.85546875" style="1" customWidth="1"/>
    <col min="819" max="819" width="14.42578125" style="1" customWidth="1"/>
    <col min="820" max="820" width="15" style="1" customWidth="1"/>
    <col min="821" max="821" width="2.7109375" style="1" customWidth="1"/>
    <col min="822" max="822" width="11.7109375" style="1" customWidth="1"/>
    <col min="823" max="823" width="11.5703125" style="1" customWidth="1"/>
    <col min="824" max="824" width="2.28515625" style="1" customWidth="1"/>
    <col min="825" max="825" width="41" style="1" customWidth="1"/>
    <col min="826" max="826" width="14.28515625" style="1" customWidth="1"/>
    <col min="827" max="828" width="11.5703125" style="1" customWidth="1"/>
    <col min="829" max="829" width="21.85546875" style="1" customWidth="1"/>
    <col min="830" max="1021" width="11.5703125" style="1"/>
    <col min="1022" max="1022" width="21.85546875" style="1" customWidth="1"/>
    <col min="1023" max="1023" width="13.85546875" style="1" customWidth="1"/>
    <col min="1024" max="1024" width="38.7109375" style="1" customWidth="1"/>
    <col min="1025" max="1025" width="3" style="1" bestFit="1" customWidth="1"/>
    <col min="1026" max="1026" width="32.28515625" style="1" customWidth="1"/>
    <col min="1027" max="1027" width="46.28515625" style="1" customWidth="1"/>
    <col min="1028" max="1028" width="19" style="1" customWidth="1"/>
    <col min="1029" max="1029" width="0" style="1" hidden="1" customWidth="1"/>
    <col min="1030" max="1030" width="17.7109375" style="1" customWidth="1"/>
    <col min="1031" max="1031" width="0" style="1" hidden="1" customWidth="1"/>
    <col min="1032" max="1032" width="22.28515625" style="1" customWidth="1"/>
    <col min="1033" max="1033" width="5.28515625" style="1" customWidth="1"/>
    <col min="1034" max="1034" width="36.28515625" style="1" customWidth="1"/>
    <col min="1035" max="1035" width="5.7109375" style="1" customWidth="1"/>
    <col min="1036" max="1036" width="0" style="1" hidden="1" customWidth="1"/>
    <col min="1037" max="1037" width="20.7109375" style="1" customWidth="1"/>
    <col min="1038" max="1038" width="4.85546875" style="1" customWidth="1"/>
    <col min="1039" max="1039" width="0" style="1" hidden="1" customWidth="1"/>
    <col min="1040" max="1040" width="24.7109375" style="1" customWidth="1"/>
    <col min="1041" max="1041" width="12.28515625" style="1" customWidth="1"/>
    <col min="1042" max="1042" width="0" style="1" hidden="1" customWidth="1"/>
    <col min="1043" max="1043" width="3.42578125" style="1" customWidth="1"/>
    <col min="1044" max="1044" width="0" style="1" hidden="1" customWidth="1"/>
    <col min="1045" max="1045" width="17.7109375" style="1" customWidth="1"/>
    <col min="1046" max="1046" width="3.42578125" style="1" customWidth="1"/>
    <col min="1047" max="1047" width="0" style="1" hidden="1" customWidth="1"/>
    <col min="1048" max="1048" width="23.7109375" style="1" customWidth="1"/>
    <col min="1049" max="1049" width="10" style="1" customWidth="1"/>
    <col min="1050" max="1050" width="0" style="1" hidden="1" customWidth="1"/>
    <col min="1051" max="1052" width="14.7109375" style="1" customWidth="1"/>
    <col min="1053" max="1053" width="12.85546875" style="1" customWidth="1"/>
    <col min="1054" max="1054" width="3.28515625" style="1" customWidth="1"/>
    <col min="1055" max="1055" width="30.28515625" style="1" customWidth="1"/>
    <col min="1056" max="1056" width="5" style="1" customWidth="1"/>
    <col min="1057" max="1057" width="0" style="1" hidden="1" customWidth="1"/>
    <col min="1058" max="1058" width="14.28515625" style="1" customWidth="1"/>
    <col min="1059" max="1059" width="5.7109375" style="1" customWidth="1"/>
    <col min="1060" max="1060" width="0" style="1" hidden="1" customWidth="1"/>
    <col min="1061" max="1061" width="17.28515625" style="1" customWidth="1"/>
    <col min="1062" max="1062" width="12.7109375" style="1" customWidth="1"/>
    <col min="1063" max="1063" width="0" style="1" hidden="1" customWidth="1"/>
    <col min="1064" max="1064" width="5.28515625" style="1" customWidth="1"/>
    <col min="1065" max="1065" width="0" style="1" hidden="1" customWidth="1"/>
    <col min="1066" max="1066" width="17" style="1" customWidth="1"/>
    <col min="1067" max="1067" width="6.28515625" style="1" customWidth="1"/>
    <col min="1068" max="1068" width="0" style="1" hidden="1" customWidth="1"/>
    <col min="1069" max="1069" width="14.28515625" style="1" customWidth="1"/>
    <col min="1070" max="1070" width="7.5703125" style="1" customWidth="1"/>
    <col min="1071" max="1071" width="0" style="1" hidden="1" customWidth="1"/>
    <col min="1072" max="1073" width="14.28515625" style="1" customWidth="1"/>
    <col min="1074" max="1074" width="20.85546875" style="1" customWidth="1"/>
    <col min="1075" max="1075" width="14.42578125" style="1" customWidth="1"/>
    <col min="1076" max="1076" width="15" style="1" customWidth="1"/>
    <col min="1077" max="1077" width="2.7109375" style="1" customWidth="1"/>
    <col min="1078" max="1078" width="11.7109375" style="1" customWidth="1"/>
    <col min="1079" max="1079" width="11.5703125" style="1" customWidth="1"/>
    <col min="1080" max="1080" width="2.28515625" style="1" customWidth="1"/>
    <col min="1081" max="1081" width="41" style="1" customWidth="1"/>
    <col min="1082" max="1082" width="14.28515625" style="1" customWidth="1"/>
    <col min="1083" max="1084" width="11.5703125" style="1" customWidth="1"/>
    <col min="1085" max="1085" width="21.85546875" style="1" customWidth="1"/>
    <col min="1086" max="1277" width="11.5703125" style="1"/>
    <col min="1278" max="1278" width="21.85546875" style="1" customWidth="1"/>
    <col min="1279" max="1279" width="13.85546875" style="1" customWidth="1"/>
    <col min="1280" max="1280" width="38.7109375" style="1" customWidth="1"/>
    <col min="1281" max="1281" width="3" style="1" bestFit="1" customWidth="1"/>
    <col min="1282" max="1282" width="32.28515625" style="1" customWidth="1"/>
    <col min="1283" max="1283" width="46.28515625" style="1" customWidth="1"/>
    <col min="1284" max="1284" width="19" style="1" customWidth="1"/>
    <col min="1285" max="1285" width="0" style="1" hidden="1" customWidth="1"/>
    <col min="1286" max="1286" width="17.7109375" style="1" customWidth="1"/>
    <col min="1287" max="1287" width="0" style="1" hidden="1" customWidth="1"/>
    <col min="1288" max="1288" width="22.28515625" style="1" customWidth="1"/>
    <col min="1289" max="1289" width="5.28515625" style="1" customWidth="1"/>
    <col min="1290" max="1290" width="36.28515625" style="1" customWidth="1"/>
    <col min="1291" max="1291" width="5.7109375" style="1" customWidth="1"/>
    <col min="1292" max="1292" width="0" style="1" hidden="1" customWidth="1"/>
    <col min="1293" max="1293" width="20.7109375" style="1" customWidth="1"/>
    <col min="1294" max="1294" width="4.85546875" style="1" customWidth="1"/>
    <col min="1295" max="1295" width="0" style="1" hidden="1" customWidth="1"/>
    <col min="1296" max="1296" width="24.7109375" style="1" customWidth="1"/>
    <col min="1297" max="1297" width="12.28515625" style="1" customWidth="1"/>
    <col min="1298" max="1298" width="0" style="1" hidden="1" customWidth="1"/>
    <col min="1299" max="1299" width="3.42578125" style="1" customWidth="1"/>
    <col min="1300" max="1300" width="0" style="1" hidden="1" customWidth="1"/>
    <col min="1301" max="1301" width="17.7109375" style="1" customWidth="1"/>
    <col min="1302" max="1302" width="3.42578125" style="1" customWidth="1"/>
    <col min="1303" max="1303" width="0" style="1" hidden="1" customWidth="1"/>
    <col min="1304" max="1304" width="23.7109375" style="1" customWidth="1"/>
    <col min="1305" max="1305" width="10" style="1" customWidth="1"/>
    <col min="1306" max="1306" width="0" style="1" hidden="1" customWidth="1"/>
    <col min="1307" max="1308" width="14.7109375" style="1" customWidth="1"/>
    <col min="1309" max="1309" width="12.85546875" style="1" customWidth="1"/>
    <col min="1310" max="1310" width="3.28515625" style="1" customWidth="1"/>
    <col min="1311" max="1311" width="30.28515625" style="1" customWidth="1"/>
    <col min="1312" max="1312" width="5" style="1" customWidth="1"/>
    <col min="1313" max="1313" width="0" style="1" hidden="1" customWidth="1"/>
    <col min="1314" max="1314" width="14.28515625" style="1" customWidth="1"/>
    <col min="1315" max="1315" width="5.7109375" style="1" customWidth="1"/>
    <col min="1316" max="1316" width="0" style="1" hidden="1" customWidth="1"/>
    <col min="1317" max="1317" width="17.28515625" style="1" customWidth="1"/>
    <col min="1318" max="1318" width="12.7109375" style="1" customWidth="1"/>
    <col min="1319" max="1319" width="0" style="1" hidden="1" customWidth="1"/>
    <col min="1320" max="1320" width="5.28515625" style="1" customWidth="1"/>
    <col min="1321" max="1321" width="0" style="1" hidden="1" customWidth="1"/>
    <col min="1322" max="1322" width="17" style="1" customWidth="1"/>
    <col min="1323" max="1323" width="6.28515625" style="1" customWidth="1"/>
    <col min="1324" max="1324" width="0" style="1" hidden="1" customWidth="1"/>
    <col min="1325" max="1325" width="14.28515625" style="1" customWidth="1"/>
    <col min="1326" max="1326" width="7.5703125" style="1" customWidth="1"/>
    <col min="1327" max="1327" width="0" style="1" hidden="1" customWidth="1"/>
    <col min="1328" max="1329" width="14.28515625" style="1" customWidth="1"/>
    <col min="1330" max="1330" width="20.85546875" style="1" customWidth="1"/>
    <col min="1331" max="1331" width="14.42578125" style="1" customWidth="1"/>
    <col min="1332" max="1332" width="15" style="1" customWidth="1"/>
    <col min="1333" max="1333" width="2.7109375" style="1" customWidth="1"/>
    <col min="1334" max="1334" width="11.7109375" style="1" customWidth="1"/>
    <col min="1335" max="1335" width="11.5703125" style="1" customWidth="1"/>
    <col min="1336" max="1336" width="2.28515625" style="1" customWidth="1"/>
    <col min="1337" max="1337" width="41" style="1" customWidth="1"/>
    <col min="1338" max="1338" width="14.28515625" style="1" customWidth="1"/>
    <col min="1339" max="1340" width="11.5703125" style="1" customWidth="1"/>
    <col min="1341" max="1341" width="21.85546875" style="1" customWidth="1"/>
    <col min="1342" max="1533" width="11.5703125" style="1"/>
    <col min="1534" max="1534" width="21.85546875" style="1" customWidth="1"/>
    <col min="1535" max="1535" width="13.85546875" style="1" customWidth="1"/>
    <col min="1536" max="1536" width="38.7109375" style="1" customWidth="1"/>
    <col min="1537" max="1537" width="3" style="1" bestFit="1" customWidth="1"/>
    <col min="1538" max="1538" width="32.28515625" style="1" customWidth="1"/>
    <col min="1539" max="1539" width="46.28515625" style="1" customWidth="1"/>
    <col min="1540" max="1540" width="19" style="1" customWidth="1"/>
    <col min="1541" max="1541" width="0" style="1" hidden="1" customWidth="1"/>
    <col min="1542" max="1542" width="17.7109375" style="1" customWidth="1"/>
    <col min="1543" max="1543" width="0" style="1" hidden="1" customWidth="1"/>
    <col min="1544" max="1544" width="22.28515625" style="1" customWidth="1"/>
    <col min="1545" max="1545" width="5.28515625" style="1" customWidth="1"/>
    <col min="1546" max="1546" width="36.28515625" style="1" customWidth="1"/>
    <col min="1547" max="1547" width="5.7109375" style="1" customWidth="1"/>
    <col min="1548" max="1548" width="0" style="1" hidden="1" customWidth="1"/>
    <col min="1549" max="1549" width="20.7109375" style="1" customWidth="1"/>
    <col min="1550" max="1550" width="4.85546875" style="1" customWidth="1"/>
    <col min="1551" max="1551" width="0" style="1" hidden="1" customWidth="1"/>
    <col min="1552" max="1552" width="24.7109375" style="1" customWidth="1"/>
    <col min="1553" max="1553" width="12.28515625" style="1" customWidth="1"/>
    <col min="1554" max="1554" width="0" style="1" hidden="1" customWidth="1"/>
    <col min="1555" max="1555" width="3.42578125" style="1" customWidth="1"/>
    <col min="1556" max="1556" width="0" style="1" hidden="1" customWidth="1"/>
    <col min="1557" max="1557" width="17.7109375" style="1" customWidth="1"/>
    <col min="1558" max="1558" width="3.42578125" style="1" customWidth="1"/>
    <col min="1559" max="1559" width="0" style="1" hidden="1" customWidth="1"/>
    <col min="1560" max="1560" width="23.7109375" style="1" customWidth="1"/>
    <col min="1561" max="1561" width="10" style="1" customWidth="1"/>
    <col min="1562" max="1562" width="0" style="1" hidden="1" customWidth="1"/>
    <col min="1563" max="1564" width="14.7109375" style="1" customWidth="1"/>
    <col min="1565" max="1565" width="12.85546875" style="1" customWidth="1"/>
    <col min="1566" max="1566" width="3.28515625" style="1" customWidth="1"/>
    <col min="1567" max="1567" width="30.28515625" style="1" customWidth="1"/>
    <col min="1568" max="1568" width="5" style="1" customWidth="1"/>
    <col min="1569" max="1569" width="0" style="1" hidden="1" customWidth="1"/>
    <col min="1570" max="1570" width="14.28515625" style="1" customWidth="1"/>
    <col min="1571" max="1571" width="5.7109375" style="1" customWidth="1"/>
    <col min="1572" max="1572" width="0" style="1" hidden="1" customWidth="1"/>
    <col min="1573" max="1573" width="17.28515625" style="1" customWidth="1"/>
    <col min="1574" max="1574" width="12.7109375" style="1" customWidth="1"/>
    <col min="1575" max="1575" width="0" style="1" hidden="1" customWidth="1"/>
    <col min="1576" max="1576" width="5.28515625" style="1" customWidth="1"/>
    <col min="1577" max="1577" width="0" style="1" hidden="1" customWidth="1"/>
    <col min="1578" max="1578" width="17" style="1" customWidth="1"/>
    <col min="1579" max="1579" width="6.28515625" style="1" customWidth="1"/>
    <col min="1580" max="1580" width="0" style="1" hidden="1" customWidth="1"/>
    <col min="1581" max="1581" width="14.28515625" style="1" customWidth="1"/>
    <col min="1582" max="1582" width="7.5703125" style="1" customWidth="1"/>
    <col min="1583" max="1583" width="0" style="1" hidden="1" customWidth="1"/>
    <col min="1584" max="1585" width="14.28515625" style="1" customWidth="1"/>
    <col min="1586" max="1586" width="20.85546875" style="1" customWidth="1"/>
    <col min="1587" max="1587" width="14.42578125" style="1" customWidth="1"/>
    <col min="1588" max="1588" width="15" style="1" customWidth="1"/>
    <col min="1589" max="1589" width="2.7109375" style="1" customWidth="1"/>
    <col min="1590" max="1590" width="11.7109375" style="1" customWidth="1"/>
    <col min="1591" max="1591" width="11.5703125" style="1" customWidth="1"/>
    <col min="1592" max="1592" width="2.28515625" style="1" customWidth="1"/>
    <col min="1593" max="1593" width="41" style="1" customWidth="1"/>
    <col min="1594" max="1594" width="14.28515625" style="1" customWidth="1"/>
    <col min="1595" max="1596" width="11.5703125" style="1" customWidth="1"/>
    <col min="1597" max="1597" width="21.85546875" style="1" customWidth="1"/>
    <col min="1598" max="1789" width="11.5703125" style="1"/>
    <col min="1790" max="1790" width="21.85546875" style="1" customWidth="1"/>
    <col min="1791" max="1791" width="13.85546875" style="1" customWidth="1"/>
    <col min="1792" max="1792" width="38.7109375" style="1" customWidth="1"/>
    <col min="1793" max="1793" width="3" style="1" bestFit="1" customWidth="1"/>
    <col min="1794" max="1794" width="32.28515625" style="1" customWidth="1"/>
    <col min="1795" max="1795" width="46.28515625" style="1" customWidth="1"/>
    <col min="1796" max="1796" width="19" style="1" customWidth="1"/>
    <col min="1797" max="1797" width="0" style="1" hidden="1" customWidth="1"/>
    <col min="1798" max="1798" width="17.7109375" style="1" customWidth="1"/>
    <col min="1799" max="1799" width="0" style="1" hidden="1" customWidth="1"/>
    <col min="1800" max="1800" width="22.28515625" style="1" customWidth="1"/>
    <col min="1801" max="1801" width="5.28515625" style="1" customWidth="1"/>
    <col min="1802" max="1802" width="36.28515625" style="1" customWidth="1"/>
    <col min="1803" max="1803" width="5.7109375" style="1" customWidth="1"/>
    <col min="1804" max="1804" width="0" style="1" hidden="1" customWidth="1"/>
    <col min="1805" max="1805" width="20.7109375" style="1" customWidth="1"/>
    <col min="1806" max="1806" width="4.85546875" style="1" customWidth="1"/>
    <col min="1807" max="1807" width="0" style="1" hidden="1" customWidth="1"/>
    <col min="1808" max="1808" width="24.7109375" style="1" customWidth="1"/>
    <col min="1809" max="1809" width="12.28515625" style="1" customWidth="1"/>
    <col min="1810" max="1810" width="0" style="1" hidden="1" customWidth="1"/>
    <col min="1811" max="1811" width="3.42578125" style="1" customWidth="1"/>
    <col min="1812" max="1812" width="0" style="1" hidden="1" customWidth="1"/>
    <col min="1813" max="1813" width="17.7109375" style="1" customWidth="1"/>
    <col min="1814" max="1814" width="3.42578125" style="1" customWidth="1"/>
    <col min="1815" max="1815" width="0" style="1" hidden="1" customWidth="1"/>
    <col min="1816" max="1816" width="23.7109375" style="1" customWidth="1"/>
    <col min="1817" max="1817" width="10" style="1" customWidth="1"/>
    <col min="1818" max="1818" width="0" style="1" hidden="1" customWidth="1"/>
    <col min="1819" max="1820" width="14.7109375" style="1" customWidth="1"/>
    <col min="1821" max="1821" width="12.85546875" style="1" customWidth="1"/>
    <col min="1822" max="1822" width="3.28515625" style="1" customWidth="1"/>
    <col min="1823" max="1823" width="30.28515625" style="1" customWidth="1"/>
    <col min="1824" max="1824" width="5" style="1" customWidth="1"/>
    <col min="1825" max="1825" width="0" style="1" hidden="1" customWidth="1"/>
    <col min="1826" max="1826" width="14.28515625" style="1" customWidth="1"/>
    <col min="1827" max="1827" width="5.7109375" style="1" customWidth="1"/>
    <col min="1828" max="1828" width="0" style="1" hidden="1" customWidth="1"/>
    <col min="1829" max="1829" width="17.28515625" style="1" customWidth="1"/>
    <col min="1830" max="1830" width="12.7109375" style="1" customWidth="1"/>
    <col min="1831" max="1831" width="0" style="1" hidden="1" customWidth="1"/>
    <col min="1832" max="1832" width="5.28515625" style="1" customWidth="1"/>
    <col min="1833" max="1833" width="0" style="1" hidden="1" customWidth="1"/>
    <col min="1834" max="1834" width="17" style="1" customWidth="1"/>
    <col min="1835" max="1835" width="6.28515625" style="1" customWidth="1"/>
    <col min="1836" max="1836" width="0" style="1" hidden="1" customWidth="1"/>
    <col min="1837" max="1837" width="14.28515625" style="1" customWidth="1"/>
    <col min="1838" max="1838" width="7.5703125" style="1" customWidth="1"/>
    <col min="1839" max="1839" width="0" style="1" hidden="1" customWidth="1"/>
    <col min="1840" max="1841" width="14.28515625" style="1" customWidth="1"/>
    <col min="1842" max="1842" width="20.85546875" style="1" customWidth="1"/>
    <col min="1843" max="1843" width="14.42578125" style="1" customWidth="1"/>
    <col min="1844" max="1844" width="15" style="1" customWidth="1"/>
    <col min="1845" max="1845" width="2.7109375" style="1" customWidth="1"/>
    <col min="1846" max="1846" width="11.7109375" style="1" customWidth="1"/>
    <col min="1847" max="1847" width="11.5703125" style="1" customWidth="1"/>
    <col min="1848" max="1848" width="2.28515625" style="1" customWidth="1"/>
    <col min="1849" max="1849" width="41" style="1" customWidth="1"/>
    <col min="1850" max="1850" width="14.28515625" style="1" customWidth="1"/>
    <col min="1851" max="1852" width="11.5703125" style="1" customWidth="1"/>
    <col min="1853" max="1853" width="21.85546875" style="1" customWidth="1"/>
    <col min="1854" max="2045" width="11.5703125" style="1"/>
    <col min="2046" max="2046" width="21.85546875" style="1" customWidth="1"/>
    <col min="2047" max="2047" width="13.85546875" style="1" customWidth="1"/>
    <col min="2048" max="2048" width="38.7109375" style="1" customWidth="1"/>
    <col min="2049" max="2049" width="3" style="1" bestFit="1" customWidth="1"/>
    <col min="2050" max="2050" width="32.28515625" style="1" customWidth="1"/>
    <col min="2051" max="2051" width="46.28515625" style="1" customWidth="1"/>
    <col min="2052" max="2052" width="19" style="1" customWidth="1"/>
    <col min="2053" max="2053" width="0" style="1" hidden="1" customWidth="1"/>
    <col min="2054" max="2054" width="17.7109375" style="1" customWidth="1"/>
    <col min="2055" max="2055" width="0" style="1" hidden="1" customWidth="1"/>
    <col min="2056" max="2056" width="22.28515625" style="1" customWidth="1"/>
    <col min="2057" max="2057" width="5.28515625" style="1" customWidth="1"/>
    <col min="2058" max="2058" width="36.28515625" style="1" customWidth="1"/>
    <col min="2059" max="2059" width="5.7109375" style="1" customWidth="1"/>
    <col min="2060" max="2060" width="0" style="1" hidden="1" customWidth="1"/>
    <col min="2061" max="2061" width="20.7109375" style="1" customWidth="1"/>
    <col min="2062" max="2062" width="4.85546875" style="1" customWidth="1"/>
    <col min="2063" max="2063" width="0" style="1" hidden="1" customWidth="1"/>
    <col min="2064" max="2064" width="24.7109375" style="1" customWidth="1"/>
    <col min="2065" max="2065" width="12.28515625" style="1" customWidth="1"/>
    <col min="2066" max="2066" width="0" style="1" hidden="1" customWidth="1"/>
    <col min="2067" max="2067" width="3.42578125" style="1" customWidth="1"/>
    <col min="2068" max="2068" width="0" style="1" hidden="1" customWidth="1"/>
    <col min="2069" max="2069" width="17.7109375" style="1" customWidth="1"/>
    <col min="2070" max="2070" width="3.42578125" style="1" customWidth="1"/>
    <col min="2071" max="2071" width="0" style="1" hidden="1" customWidth="1"/>
    <col min="2072" max="2072" width="23.7109375" style="1" customWidth="1"/>
    <col min="2073" max="2073" width="10" style="1" customWidth="1"/>
    <col min="2074" max="2074" width="0" style="1" hidden="1" customWidth="1"/>
    <col min="2075" max="2076" width="14.7109375" style="1" customWidth="1"/>
    <col min="2077" max="2077" width="12.85546875" style="1" customWidth="1"/>
    <col min="2078" max="2078" width="3.28515625" style="1" customWidth="1"/>
    <col min="2079" max="2079" width="30.28515625" style="1" customWidth="1"/>
    <col min="2080" max="2080" width="5" style="1" customWidth="1"/>
    <col min="2081" max="2081" width="0" style="1" hidden="1" customWidth="1"/>
    <col min="2082" max="2082" width="14.28515625" style="1" customWidth="1"/>
    <col min="2083" max="2083" width="5.7109375" style="1" customWidth="1"/>
    <col min="2084" max="2084" width="0" style="1" hidden="1" customWidth="1"/>
    <col min="2085" max="2085" width="17.28515625" style="1" customWidth="1"/>
    <col min="2086" max="2086" width="12.7109375" style="1" customWidth="1"/>
    <col min="2087" max="2087" width="0" style="1" hidden="1" customWidth="1"/>
    <col min="2088" max="2088" width="5.28515625" style="1" customWidth="1"/>
    <col min="2089" max="2089" width="0" style="1" hidden="1" customWidth="1"/>
    <col min="2090" max="2090" width="17" style="1" customWidth="1"/>
    <col min="2091" max="2091" width="6.28515625" style="1" customWidth="1"/>
    <col min="2092" max="2092" width="0" style="1" hidden="1" customWidth="1"/>
    <col min="2093" max="2093" width="14.28515625" style="1" customWidth="1"/>
    <col min="2094" max="2094" width="7.5703125" style="1" customWidth="1"/>
    <col min="2095" max="2095" width="0" style="1" hidden="1" customWidth="1"/>
    <col min="2096" max="2097" width="14.28515625" style="1" customWidth="1"/>
    <col min="2098" max="2098" width="20.85546875" style="1" customWidth="1"/>
    <col min="2099" max="2099" width="14.42578125" style="1" customWidth="1"/>
    <col min="2100" max="2100" width="15" style="1" customWidth="1"/>
    <col min="2101" max="2101" width="2.7109375" style="1" customWidth="1"/>
    <col min="2102" max="2102" width="11.7109375" style="1" customWidth="1"/>
    <col min="2103" max="2103" width="11.5703125" style="1" customWidth="1"/>
    <col min="2104" max="2104" width="2.28515625" style="1" customWidth="1"/>
    <col min="2105" max="2105" width="41" style="1" customWidth="1"/>
    <col min="2106" max="2106" width="14.28515625" style="1" customWidth="1"/>
    <col min="2107" max="2108" width="11.5703125" style="1" customWidth="1"/>
    <col min="2109" max="2109" width="21.85546875" style="1" customWidth="1"/>
    <col min="2110" max="2301" width="11.5703125" style="1"/>
    <col min="2302" max="2302" width="21.85546875" style="1" customWidth="1"/>
    <col min="2303" max="2303" width="13.85546875" style="1" customWidth="1"/>
    <col min="2304" max="2304" width="38.7109375" style="1" customWidth="1"/>
    <col min="2305" max="2305" width="3" style="1" bestFit="1" customWidth="1"/>
    <col min="2306" max="2306" width="32.28515625" style="1" customWidth="1"/>
    <col min="2307" max="2307" width="46.28515625" style="1" customWidth="1"/>
    <col min="2308" max="2308" width="19" style="1" customWidth="1"/>
    <col min="2309" max="2309" width="0" style="1" hidden="1" customWidth="1"/>
    <col min="2310" max="2310" width="17.7109375" style="1" customWidth="1"/>
    <col min="2311" max="2311" width="0" style="1" hidden="1" customWidth="1"/>
    <col min="2312" max="2312" width="22.28515625" style="1" customWidth="1"/>
    <col min="2313" max="2313" width="5.28515625" style="1" customWidth="1"/>
    <col min="2314" max="2314" width="36.28515625" style="1" customWidth="1"/>
    <col min="2315" max="2315" width="5.7109375" style="1" customWidth="1"/>
    <col min="2316" max="2316" width="0" style="1" hidden="1" customWidth="1"/>
    <col min="2317" max="2317" width="20.7109375" style="1" customWidth="1"/>
    <col min="2318" max="2318" width="4.85546875" style="1" customWidth="1"/>
    <col min="2319" max="2319" width="0" style="1" hidden="1" customWidth="1"/>
    <col min="2320" max="2320" width="24.7109375" style="1" customWidth="1"/>
    <col min="2321" max="2321" width="12.28515625" style="1" customWidth="1"/>
    <col min="2322" max="2322" width="0" style="1" hidden="1" customWidth="1"/>
    <col min="2323" max="2323" width="3.42578125" style="1" customWidth="1"/>
    <col min="2324" max="2324" width="0" style="1" hidden="1" customWidth="1"/>
    <col min="2325" max="2325" width="17.7109375" style="1" customWidth="1"/>
    <col min="2326" max="2326" width="3.42578125" style="1" customWidth="1"/>
    <col min="2327" max="2327" width="0" style="1" hidden="1" customWidth="1"/>
    <col min="2328" max="2328" width="23.7109375" style="1" customWidth="1"/>
    <col min="2329" max="2329" width="10" style="1" customWidth="1"/>
    <col min="2330" max="2330" width="0" style="1" hidden="1" customWidth="1"/>
    <col min="2331" max="2332" width="14.7109375" style="1" customWidth="1"/>
    <col min="2333" max="2333" width="12.85546875" style="1" customWidth="1"/>
    <col min="2334" max="2334" width="3.28515625" style="1" customWidth="1"/>
    <col min="2335" max="2335" width="30.28515625" style="1" customWidth="1"/>
    <col min="2336" max="2336" width="5" style="1" customWidth="1"/>
    <col min="2337" max="2337" width="0" style="1" hidden="1" customWidth="1"/>
    <col min="2338" max="2338" width="14.28515625" style="1" customWidth="1"/>
    <col min="2339" max="2339" width="5.7109375" style="1" customWidth="1"/>
    <col min="2340" max="2340" width="0" style="1" hidden="1" customWidth="1"/>
    <col min="2341" max="2341" width="17.28515625" style="1" customWidth="1"/>
    <col min="2342" max="2342" width="12.7109375" style="1" customWidth="1"/>
    <col min="2343" max="2343" width="0" style="1" hidden="1" customWidth="1"/>
    <col min="2344" max="2344" width="5.28515625" style="1" customWidth="1"/>
    <col min="2345" max="2345" width="0" style="1" hidden="1" customWidth="1"/>
    <col min="2346" max="2346" width="17" style="1" customWidth="1"/>
    <col min="2347" max="2347" width="6.28515625" style="1" customWidth="1"/>
    <col min="2348" max="2348" width="0" style="1" hidden="1" customWidth="1"/>
    <col min="2349" max="2349" width="14.28515625" style="1" customWidth="1"/>
    <col min="2350" max="2350" width="7.5703125" style="1" customWidth="1"/>
    <col min="2351" max="2351" width="0" style="1" hidden="1" customWidth="1"/>
    <col min="2352" max="2353" width="14.28515625" style="1" customWidth="1"/>
    <col min="2354" max="2354" width="20.85546875" style="1" customWidth="1"/>
    <col min="2355" max="2355" width="14.42578125" style="1" customWidth="1"/>
    <col min="2356" max="2356" width="15" style="1" customWidth="1"/>
    <col min="2357" max="2357" width="2.7109375" style="1" customWidth="1"/>
    <col min="2358" max="2358" width="11.7109375" style="1" customWidth="1"/>
    <col min="2359" max="2359" width="11.5703125" style="1" customWidth="1"/>
    <col min="2360" max="2360" width="2.28515625" style="1" customWidth="1"/>
    <col min="2361" max="2361" width="41" style="1" customWidth="1"/>
    <col min="2362" max="2362" width="14.28515625" style="1" customWidth="1"/>
    <col min="2363" max="2364" width="11.5703125" style="1" customWidth="1"/>
    <col min="2365" max="2365" width="21.85546875" style="1" customWidth="1"/>
    <col min="2366" max="2557" width="11.5703125" style="1"/>
    <col min="2558" max="2558" width="21.85546875" style="1" customWidth="1"/>
    <col min="2559" max="2559" width="13.85546875" style="1" customWidth="1"/>
    <col min="2560" max="2560" width="38.7109375" style="1" customWidth="1"/>
    <col min="2561" max="2561" width="3" style="1" bestFit="1" customWidth="1"/>
    <col min="2562" max="2562" width="32.28515625" style="1" customWidth="1"/>
    <col min="2563" max="2563" width="46.28515625" style="1" customWidth="1"/>
    <col min="2564" max="2564" width="19" style="1" customWidth="1"/>
    <col min="2565" max="2565" width="0" style="1" hidden="1" customWidth="1"/>
    <col min="2566" max="2566" width="17.7109375" style="1" customWidth="1"/>
    <col min="2567" max="2567" width="0" style="1" hidden="1" customWidth="1"/>
    <col min="2568" max="2568" width="22.28515625" style="1" customWidth="1"/>
    <col min="2569" max="2569" width="5.28515625" style="1" customWidth="1"/>
    <col min="2570" max="2570" width="36.28515625" style="1" customWidth="1"/>
    <col min="2571" max="2571" width="5.7109375" style="1" customWidth="1"/>
    <col min="2572" max="2572" width="0" style="1" hidden="1" customWidth="1"/>
    <col min="2573" max="2573" width="20.7109375" style="1" customWidth="1"/>
    <col min="2574" max="2574" width="4.85546875" style="1" customWidth="1"/>
    <col min="2575" max="2575" width="0" style="1" hidden="1" customWidth="1"/>
    <col min="2576" max="2576" width="24.7109375" style="1" customWidth="1"/>
    <col min="2577" max="2577" width="12.28515625" style="1" customWidth="1"/>
    <col min="2578" max="2578" width="0" style="1" hidden="1" customWidth="1"/>
    <col min="2579" max="2579" width="3.42578125" style="1" customWidth="1"/>
    <col min="2580" max="2580" width="0" style="1" hidden="1" customWidth="1"/>
    <col min="2581" max="2581" width="17.7109375" style="1" customWidth="1"/>
    <col min="2582" max="2582" width="3.42578125" style="1" customWidth="1"/>
    <col min="2583" max="2583" width="0" style="1" hidden="1" customWidth="1"/>
    <col min="2584" max="2584" width="23.7109375" style="1" customWidth="1"/>
    <col min="2585" max="2585" width="10" style="1" customWidth="1"/>
    <col min="2586" max="2586" width="0" style="1" hidden="1" customWidth="1"/>
    <col min="2587" max="2588" width="14.7109375" style="1" customWidth="1"/>
    <col min="2589" max="2589" width="12.85546875" style="1" customWidth="1"/>
    <col min="2590" max="2590" width="3.28515625" style="1" customWidth="1"/>
    <col min="2591" max="2591" width="30.28515625" style="1" customWidth="1"/>
    <col min="2592" max="2592" width="5" style="1" customWidth="1"/>
    <col min="2593" max="2593" width="0" style="1" hidden="1" customWidth="1"/>
    <col min="2594" max="2594" width="14.28515625" style="1" customWidth="1"/>
    <col min="2595" max="2595" width="5.7109375" style="1" customWidth="1"/>
    <col min="2596" max="2596" width="0" style="1" hidden="1" customWidth="1"/>
    <col min="2597" max="2597" width="17.28515625" style="1" customWidth="1"/>
    <col min="2598" max="2598" width="12.7109375" style="1" customWidth="1"/>
    <col min="2599" max="2599" width="0" style="1" hidden="1" customWidth="1"/>
    <col min="2600" max="2600" width="5.28515625" style="1" customWidth="1"/>
    <col min="2601" max="2601" width="0" style="1" hidden="1" customWidth="1"/>
    <col min="2602" max="2602" width="17" style="1" customWidth="1"/>
    <col min="2603" max="2603" width="6.28515625" style="1" customWidth="1"/>
    <col min="2604" max="2604" width="0" style="1" hidden="1" customWidth="1"/>
    <col min="2605" max="2605" width="14.28515625" style="1" customWidth="1"/>
    <col min="2606" max="2606" width="7.5703125" style="1" customWidth="1"/>
    <col min="2607" max="2607" width="0" style="1" hidden="1" customWidth="1"/>
    <col min="2608" max="2609" width="14.28515625" style="1" customWidth="1"/>
    <col min="2610" max="2610" width="20.85546875" style="1" customWidth="1"/>
    <col min="2611" max="2611" width="14.42578125" style="1" customWidth="1"/>
    <col min="2612" max="2612" width="15" style="1" customWidth="1"/>
    <col min="2613" max="2613" width="2.7109375" style="1" customWidth="1"/>
    <col min="2614" max="2614" width="11.7109375" style="1" customWidth="1"/>
    <col min="2615" max="2615" width="11.5703125" style="1" customWidth="1"/>
    <col min="2616" max="2616" width="2.28515625" style="1" customWidth="1"/>
    <col min="2617" max="2617" width="41" style="1" customWidth="1"/>
    <col min="2618" max="2618" width="14.28515625" style="1" customWidth="1"/>
    <col min="2619" max="2620" width="11.5703125" style="1" customWidth="1"/>
    <col min="2621" max="2621" width="21.85546875" style="1" customWidth="1"/>
    <col min="2622" max="2813" width="11.5703125" style="1"/>
    <col min="2814" max="2814" width="21.85546875" style="1" customWidth="1"/>
    <col min="2815" max="2815" width="13.85546875" style="1" customWidth="1"/>
    <col min="2816" max="2816" width="38.7109375" style="1" customWidth="1"/>
    <col min="2817" max="2817" width="3" style="1" bestFit="1" customWidth="1"/>
    <col min="2818" max="2818" width="32.28515625" style="1" customWidth="1"/>
    <col min="2819" max="2819" width="46.28515625" style="1" customWidth="1"/>
    <col min="2820" max="2820" width="19" style="1" customWidth="1"/>
    <col min="2821" max="2821" width="0" style="1" hidden="1" customWidth="1"/>
    <col min="2822" max="2822" width="17.7109375" style="1" customWidth="1"/>
    <col min="2823" max="2823" width="0" style="1" hidden="1" customWidth="1"/>
    <col min="2824" max="2824" width="22.28515625" style="1" customWidth="1"/>
    <col min="2825" max="2825" width="5.28515625" style="1" customWidth="1"/>
    <col min="2826" max="2826" width="36.28515625" style="1" customWidth="1"/>
    <col min="2827" max="2827" width="5.7109375" style="1" customWidth="1"/>
    <col min="2828" max="2828" width="0" style="1" hidden="1" customWidth="1"/>
    <col min="2829" max="2829" width="20.7109375" style="1" customWidth="1"/>
    <col min="2830" max="2830" width="4.85546875" style="1" customWidth="1"/>
    <col min="2831" max="2831" width="0" style="1" hidden="1" customWidth="1"/>
    <col min="2832" max="2832" width="24.7109375" style="1" customWidth="1"/>
    <col min="2833" max="2833" width="12.28515625" style="1" customWidth="1"/>
    <col min="2834" max="2834" width="0" style="1" hidden="1" customWidth="1"/>
    <col min="2835" max="2835" width="3.42578125" style="1" customWidth="1"/>
    <col min="2836" max="2836" width="0" style="1" hidden="1" customWidth="1"/>
    <col min="2837" max="2837" width="17.7109375" style="1" customWidth="1"/>
    <col min="2838" max="2838" width="3.42578125" style="1" customWidth="1"/>
    <col min="2839" max="2839" width="0" style="1" hidden="1" customWidth="1"/>
    <col min="2840" max="2840" width="23.7109375" style="1" customWidth="1"/>
    <col min="2841" max="2841" width="10" style="1" customWidth="1"/>
    <col min="2842" max="2842" width="0" style="1" hidden="1" customWidth="1"/>
    <col min="2843" max="2844" width="14.7109375" style="1" customWidth="1"/>
    <col min="2845" max="2845" width="12.85546875" style="1" customWidth="1"/>
    <col min="2846" max="2846" width="3.28515625" style="1" customWidth="1"/>
    <col min="2847" max="2847" width="30.28515625" style="1" customWidth="1"/>
    <col min="2848" max="2848" width="5" style="1" customWidth="1"/>
    <col min="2849" max="2849" width="0" style="1" hidden="1" customWidth="1"/>
    <col min="2850" max="2850" width="14.28515625" style="1" customWidth="1"/>
    <col min="2851" max="2851" width="5.7109375" style="1" customWidth="1"/>
    <col min="2852" max="2852" width="0" style="1" hidden="1" customWidth="1"/>
    <col min="2853" max="2853" width="17.28515625" style="1" customWidth="1"/>
    <col min="2854" max="2854" width="12.7109375" style="1" customWidth="1"/>
    <col min="2855" max="2855" width="0" style="1" hidden="1" customWidth="1"/>
    <col min="2856" max="2856" width="5.28515625" style="1" customWidth="1"/>
    <col min="2857" max="2857" width="0" style="1" hidden="1" customWidth="1"/>
    <col min="2858" max="2858" width="17" style="1" customWidth="1"/>
    <col min="2859" max="2859" width="6.28515625" style="1" customWidth="1"/>
    <col min="2860" max="2860" width="0" style="1" hidden="1" customWidth="1"/>
    <col min="2861" max="2861" width="14.28515625" style="1" customWidth="1"/>
    <col min="2862" max="2862" width="7.5703125" style="1" customWidth="1"/>
    <col min="2863" max="2863" width="0" style="1" hidden="1" customWidth="1"/>
    <col min="2864" max="2865" width="14.28515625" style="1" customWidth="1"/>
    <col min="2866" max="2866" width="20.85546875" style="1" customWidth="1"/>
    <col min="2867" max="2867" width="14.42578125" style="1" customWidth="1"/>
    <col min="2868" max="2868" width="15" style="1" customWidth="1"/>
    <col min="2869" max="2869" width="2.7109375" style="1" customWidth="1"/>
    <col min="2870" max="2870" width="11.7109375" style="1" customWidth="1"/>
    <col min="2871" max="2871" width="11.5703125" style="1" customWidth="1"/>
    <col min="2872" max="2872" width="2.28515625" style="1" customWidth="1"/>
    <col min="2873" max="2873" width="41" style="1" customWidth="1"/>
    <col min="2874" max="2874" width="14.28515625" style="1" customWidth="1"/>
    <col min="2875" max="2876" width="11.5703125" style="1" customWidth="1"/>
    <col min="2877" max="2877" width="21.85546875" style="1" customWidth="1"/>
    <col min="2878" max="3069" width="11.5703125" style="1"/>
    <col min="3070" max="3070" width="21.85546875" style="1" customWidth="1"/>
    <col min="3071" max="3071" width="13.85546875" style="1" customWidth="1"/>
    <col min="3072" max="3072" width="38.7109375" style="1" customWidth="1"/>
    <col min="3073" max="3073" width="3" style="1" bestFit="1" customWidth="1"/>
    <col min="3074" max="3074" width="32.28515625" style="1" customWidth="1"/>
    <col min="3075" max="3075" width="46.28515625" style="1" customWidth="1"/>
    <col min="3076" max="3076" width="19" style="1" customWidth="1"/>
    <col min="3077" max="3077" width="0" style="1" hidden="1" customWidth="1"/>
    <col min="3078" max="3078" width="17.7109375" style="1" customWidth="1"/>
    <col min="3079" max="3079" width="0" style="1" hidden="1" customWidth="1"/>
    <col min="3080" max="3080" width="22.28515625" style="1" customWidth="1"/>
    <col min="3081" max="3081" width="5.28515625" style="1" customWidth="1"/>
    <col min="3082" max="3082" width="36.28515625" style="1" customWidth="1"/>
    <col min="3083" max="3083" width="5.7109375" style="1" customWidth="1"/>
    <col min="3084" max="3084" width="0" style="1" hidden="1" customWidth="1"/>
    <col min="3085" max="3085" width="20.7109375" style="1" customWidth="1"/>
    <col min="3086" max="3086" width="4.85546875" style="1" customWidth="1"/>
    <col min="3087" max="3087" width="0" style="1" hidden="1" customWidth="1"/>
    <col min="3088" max="3088" width="24.7109375" style="1" customWidth="1"/>
    <col min="3089" max="3089" width="12.28515625" style="1" customWidth="1"/>
    <col min="3090" max="3090" width="0" style="1" hidden="1" customWidth="1"/>
    <col min="3091" max="3091" width="3.42578125" style="1" customWidth="1"/>
    <col min="3092" max="3092" width="0" style="1" hidden="1" customWidth="1"/>
    <col min="3093" max="3093" width="17.7109375" style="1" customWidth="1"/>
    <col min="3094" max="3094" width="3.42578125" style="1" customWidth="1"/>
    <col min="3095" max="3095" width="0" style="1" hidden="1" customWidth="1"/>
    <col min="3096" max="3096" width="23.7109375" style="1" customWidth="1"/>
    <col min="3097" max="3097" width="10" style="1" customWidth="1"/>
    <col min="3098" max="3098" width="0" style="1" hidden="1" customWidth="1"/>
    <col min="3099" max="3100" width="14.7109375" style="1" customWidth="1"/>
    <col min="3101" max="3101" width="12.85546875" style="1" customWidth="1"/>
    <col min="3102" max="3102" width="3.28515625" style="1" customWidth="1"/>
    <col min="3103" max="3103" width="30.28515625" style="1" customWidth="1"/>
    <col min="3104" max="3104" width="5" style="1" customWidth="1"/>
    <col min="3105" max="3105" width="0" style="1" hidden="1" customWidth="1"/>
    <col min="3106" max="3106" width="14.28515625" style="1" customWidth="1"/>
    <col min="3107" max="3107" width="5.7109375" style="1" customWidth="1"/>
    <col min="3108" max="3108" width="0" style="1" hidden="1" customWidth="1"/>
    <col min="3109" max="3109" width="17.28515625" style="1" customWidth="1"/>
    <col min="3110" max="3110" width="12.7109375" style="1" customWidth="1"/>
    <col min="3111" max="3111" width="0" style="1" hidden="1" customWidth="1"/>
    <col min="3112" max="3112" width="5.28515625" style="1" customWidth="1"/>
    <col min="3113" max="3113" width="0" style="1" hidden="1" customWidth="1"/>
    <col min="3114" max="3114" width="17" style="1" customWidth="1"/>
    <col min="3115" max="3115" width="6.28515625" style="1" customWidth="1"/>
    <col min="3116" max="3116" width="0" style="1" hidden="1" customWidth="1"/>
    <col min="3117" max="3117" width="14.28515625" style="1" customWidth="1"/>
    <col min="3118" max="3118" width="7.5703125" style="1" customWidth="1"/>
    <col min="3119" max="3119" width="0" style="1" hidden="1" customWidth="1"/>
    <col min="3120" max="3121" width="14.28515625" style="1" customWidth="1"/>
    <col min="3122" max="3122" width="20.85546875" style="1" customWidth="1"/>
    <col min="3123" max="3123" width="14.42578125" style="1" customWidth="1"/>
    <col min="3124" max="3124" width="15" style="1" customWidth="1"/>
    <col min="3125" max="3125" width="2.7109375" style="1" customWidth="1"/>
    <col min="3126" max="3126" width="11.7109375" style="1" customWidth="1"/>
    <col min="3127" max="3127" width="11.5703125" style="1" customWidth="1"/>
    <col min="3128" max="3128" width="2.28515625" style="1" customWidth="1"/>
    <col min="3129" max="3129" width="41" style="1" customWidth="1"/>
    <col min="3130" max="3130" width="14.28515625" style="1" customWidth="1"/>
    <col min="3131" max="3132" width="11.5703125" style="1" customWidth="1"/>
    <col min="3133" max="3133" width="21.85546875" style="1" customWidth="1"/>
    <col min="3134" max="3325" width="11.5703125" style="1"/>
    <col min="3326" max="3326" width="21.85546875" style="1" customWidth="1"/>
    <col min="3327" max="3327" width="13.85546875" style="1" customWidth="1"/>
    <col min="3328" max="3328" width="38.7109375" style="1" customWidth="1"/>
    <col min="3329" max="3329" width="3" style="1" bestFit="1" customWidth="1"/>
    <col min="3330" max="3330" width="32.28515625" style="1" customWidth="1"/>
    <col min="3331" max="3331" width="46.28515625" style="1" customWidth="1"/>
    <col min="3332" max="3332" width="19" style="1" customWidth="1"/>
    <col min="3333" max="3333" width="0" style="1" hidden="1" customWidth="1"/>
    <col min="3334" max="3334" width="17.7109375" style="1" customWidth="1"/>
    <col min="3335" max="3335" width="0" style="1" hidden="1" customWidth="1"/>
    <col min="3336" max="3336" width="22.28515625" style="1" customWidth="1"/>
    <col min="3337" max="3337" width="5.28515625" style="1" customWidth="1"/>
    <col min="3338" max="3338" width="36.28515625" style="1" customWidth="1"/>
    <col min="3339" max="3339" width="5.7109375" style="1" customWidth="1"/>
    <col min="3340" max="3340" width="0" style="1" hidden="1" customWidth="1"/>
    <col min="3341" max="3341" width="20.7109375" style="1" customWidth="1"/>
    <col min="3342" max="3342" width="4.85546875" style="1" customWidth="1"/>
    <col min="3343" max="3343" width="0" style="1" hidden="1" customWidth="1"/>
    <col min="3344" max="3344" width="24.7109375" style="1" customWidth="1"/>
    <col min="3345" max="3345" width="12.28515625" style="1" customWidth="1"/>
    <col min="3346" max="3346" width="0" style="1" hidden="1" customWidth="1"/>
    <col min="3347" max="3347" width="3.42578125" style="1" customWidth="1"/>
    <col min="3348" max="3348" width="0" style="1" hidden="1" customWidth="1"/>
    <col min="3349" max="3349" width="17.7109375" style="1" customWidth="1"/>
    <col min="3350" max="3350" width="3.42578125" style="1" customWidth="1"/>
    <col min="3351" max="3351" width="0" style="1" hidden="1" customWidth="1"/>
    <col min="3352" max="3352" width="23.7109375" style="1" customWidth="1"/>
    <col min="3353" max="3353" width="10" style="1" customWidth="1"/>
    <col min="3354" max="3354" width="0" style="1" hidden="1" customWidth="1"/>
    <col min="3355" max="3356" width="14.7109375" style="1" customWidth="1"/>
    <col min="3357" max="3357" width="12.85546875" style="1" customWidth="1"/>
    <col min="3358" max="3358" width="3.28515625" style="1" customWidth="1"/>
    <col min="3359" max="3359" width="30.28515625" style="1" customWidth="1"/>
    <col min="3360" max="3360" width="5" style="1" customWidth="1"/>
    <col min="3361" max="3361" width="0" style="1" hidden="1" customWidth="1"/>
    <col min="3362" max="3362" width="14.28515625" style="1" customWidth="1"/>
    <col min="3363" max="3363" width="5.7109375" style="1" customWidth="1"/>
    <col min="3364" max="3364" width="0" style="1" hidden="1" customWidth="1"/>
    <col min="3365" max="3365" width="17.28515625" style="1" customWidth="1"/>
    <col min="3366" max="3366" width="12.7109375" style="1" customWidth="1"/>
    <col min="3367" max="3367" width="0" style="1" hidden="1" customWidth="1"/>
    <col min="3368" max="3368" width="5.28515625" style="1" customWidth="1"/>
    <col min="3369" max="3369" width="0" style="1" hidden="1" customWidth="1"/>
    <col min="3370" max="3370" width="17" style="1" customWidth="1"/>
    <col min="3371" max="3371" width="6.28515625" style="1" customWidth="1"/>
    <col min="3372" max="3372" width="0" style="1" hidden="1" customWidth="1"/>
    <col min="3373" max="3373" width="14.28515625" style="1" customWidth="1"/>
    <col min="3374" max="3374" width="7.5703125" style="1" customWidth="1"/>
    <col min="3375" max="3375" width="0" style="1" hidden="1" customWidth="1"/>
    <col min="3376" max="3377" width="14.28515625" style="1" customWidth="1"/>
    <col min="3378" max="3378" width="20.85546875" style="1" customWidth="1"/>
    <col min="3379" max="3379" width="14.42578125" style="1" customWidth="1"/>
    <col min="3380" max="3380" width="15" style="1" customWidth="1"/>
    <col min="3381" max="3381" width="2.7109375" style="1" customWidth="1"/>
    <col min="3382" max="3382" width="11.7109375" style="1" customWidth="1"/>
    <col min="3383" max="3383" width="11.5703125" style="1" customWidth="1"/>
    <col min="3384" max="3384" width="2.28515625" style="1" customWidth="1"/>
    <col min="3385" max="3385" width="41" style="1" customWidth="1"/>
    <col min="3386" max="3386" width="14.28515625" style="1" customWidth="1"/>
    <col min="3387" max="3388" width="11.5703125" style="1" customWidth="1"/>
    <col min="3389" max="3389" width="21.85546875" style="1" customWidth="1"/>
    <col min="3390" max="3581" width="11.5703125" style="1"/>
    <col min="3582" max="3582" width="21.85546875" style="1" customWidth="1"/>
    <col min="3583" max="3583" width="13.85546875" style="1" customWidth="1"/>
    <col min="3584" max="3584" width="38.7109375" style="1" customWidth="1"/>
    <col min="3585" max="3585" width="3" style="1" bestFit="1" customWidth="1"/>
    <col min="3586" max="3586" width="32.28515625" style="1" customWidth="1"/>
    <col min="3587" max="3587" width="46.28515625" style="1" customWidth="1"/>
    <col min="3588" max="3588" width="19" style="1" customWidth="1"/>
    <col min="3589" max="3589" width="0" style="1" hidden="1" customWidth="1"/>
    <col min="3590" max="3590" width="17.7109375" style="1" customWidth="1"/>
    <col min="3591" max="3591" width="0" style="1" hidden="1" customWidth="1"/>
    <col min="3592" max="3592" width="22.28515625" style="1" customWidth="1"/>
    <col min="3593" max="3593" width="5.28515625" style="1" customWidth="1"/>
    <col min="3594" max="3594" width="36.28515625" style="1" customWidth="1"/>
    <col min="3595" max="3595" width="5.7109375" style="1" customWidth="1"/>
    <col min="3596" max="3596" width="0" style="1" hidden="1" customWidth="1"/>
    <col min="3597" max="3597" width="20.7109375" style="1" customWidth="1"/>
    <col min="3598" max="3598" width="4.85546875" style="1" customWidth="1"/>
    <col min="3599" max="3599" width="0" style="1" hidden="1" customWidth="1"/>
    <col min="3600" max="3600" width="24.7109375" style="1" customWidth="1"/>
    <col min="3601" max="3601" width="12.28515625" style="1" customWidth="1"/>
    <col min="3602" max="3602" width="0" style="1" hidden="1" customWidth="1"/>
    <col min="3603" max="3603" width="3.42578125" style="1" customWidth="1"/>
    <col min="3604" max="3604" width="0" style="1" hidden="1" customWidth="1"/>
    <col min="3605" max="3605" width="17.7109375" style="1" customWidth="1"/>
    <col min="3606" max="3606" width="3.42578125" style="1" customWidth="1"/>
    <col min="3607" max="3607" width="0" style="1" hidden="1" customWidth="1"/>
    <col min="3608" max="3608" width="23.7109375" style="1" customWidth="1"/>
    <col min="3609" max="3609" width="10" style="1" customWidth="1"/>
    <col min="3610" max="3610" width="0" style="1" hidden="1" customWidth="1"/>
    <col min="3611" max="3612" width="14.7109375" style="1" customWidth="1"/>
    <col min="3613" max="3613" width="12.85546875" style="1" customWidth="1"/>
    <col min="3614" max="3614" width="3.28515625" style="1" customWidth="1"/>
    <col min="3615" max="3615" width="30.28515625" style="1" customWidth="1"/>
    <col min="3616" max="3616" width="5" style="1" customWidth="1"/>
    <col min="3617" max="3617" width="0" style="1" hidden="1" customWidth="1"/>
    <col min="3618" max="3618" width="14.28515625" style="1" customWidth="1"/>
    <col min="3619" max="3619" width="5.7109375" style="1" customWidth="1"/>
    <col min="3620" max="3620" width="0" style="1" hidden="1" customWidth="1"/>
    <col min="3621" max="3621" width="17.28515625" style="1" customWidth="1"/>
    <col min="3622" max="3622" width="12.7109375" style="1" customWidth="1"/>
    <col min="3623" max="3623" width="0" style="1" hidden="1" customWidth="1"/>
    <col min="3624" max="3624" width="5.28515625" style="1" customWidth="1"/>
    <col min="3625" max="3625" width="0" style="1" hidden="1" customWidth="1"/>
    <col min="3626" max="3626" width="17" style="1" customWidth="1"/>
    <col min="3627" max="3627" width="6.28515625" style="1" customWidth="1"/>
    <col min="3628" max="3628" width="0" style="1" hidden="1" customWidth="1"/>
    <col min="3629" max="3629" width="14.28515625" style="1" customWidth="1"/>
    <col min="3630" max="3630" width="7.5703125" style="1" customWidth="1"/>
    <col min="3631" max="3631" width="0" style="1" hidden="1" customWidth="1"/>
    <col min="3632" max="3633" width="14.28515625" style="1" customWidth="1"/>
    <col min="3634" max="3634" width="20.85546875" style="1" customWidth="1"/>
    <col min="3635" max="3635" width="14.42578125" style="1" customWidth="1"/>
    <col min="3636" max="3636" width="15" style="1" customWidth="1"/>
    <col min="3637" max="3637" width="2.7109375" style="1" customWidth="1"/>
    <col min="3638" max="3638" width="11.7109375" style="1" customWidth="1"/>
    <col min="3639" max="3639" width="11.5703125" style="1" customWidth="1"/>
    <col min="3640" max="3640" width="2.28515625" style="1" customWidth="1"/>
    <col min="3641" max="3641" width="41" style="1" customWidth="1"/>
    <col min="3642" max="3642" width="14.28515625" style="1" customWidth="1"/>
    <col min="3643" max="3644" width="11.5703125" style="1" customWidth="1"/>
    <col min="3645" max="3645" width="21.85546875" style="1" customWidth="1"/>
    <col min="3646" max="3837" width="11.5703125" style="1"/>
    <col min="3838" max="3838" width="21.85546875" style="1" customWidth="1"/>
    <col min="3839" max="3839" width="13.85546875" style="1" customWidth="1"/>
    <col min="3840" max="3840" width="38.7109375" style="1" customWidth="1"/>
    <col min="3841" max="3841" width="3" style="1" bestFit="1" customWidth="1"/>
    <col min="3842" max="3842" width="32.28515625" style="1" customWidth="1"/>
    <col min="3843" max="3843" width="46.28515625" style="1" customWidth="1"/>
    <col min="3844" max="3844" width="19" style="1" customWidth="1"/>
    <col min="3845" max="3845" width="0" style="1" hidden="1" customWidth="1"/>
    <col min="3846" max="3846" width="17.7109375" style="1" customWidth="1"/>
    <col min="3847" max="3847" width="0" style="1" hidden="1" customWidth="1"/>
    <col min="3848" max="3848" width="22.28515625" style="1" customWidth="1"/>
    <col min="3849" max="3849" width="5.28515625" style="1" customWidth="1"/>
    <col min="3850" max="3850" width="36.28515625" style="1" customWidth="1"/>
    <col min="3851" max="3851" width="5.7109375" style="1" customWidth="1"/>
    <col min="3852" max="3852" width="0" style="1" hidden="1" customWidth="1"/>
    <col min="3853" max="3853" width="20.7109375" style="1" customWidth="1"/>
    <col min="3854" max="3854" width="4.85546875" style="1" customWidth="1"/>
    <col min="3855" max="3855" width="0" style="1" hidden="1" customWidth="1"/>
    <col min="3856" max="3856" width="24.7109375" style="1" customWidth="1"/>
    <col min="3857" max="3857" width="12.28515625" style="1" customWidth="1"/>
    <col min="3858" max="3858" width="0" style="1" hidden="1" customWidth="1"/>
    <col min="3859" max="3859" width="3.42578125" style="1" customWidth="1"/>
    <col min="3860" max="3860" width="0" style="1" hidden="1" customWidth="1"/>
    <col min="3861" max="3861" width="17.7109375" style="1" customWidth="1"/>
    <col min="3862" max="3862" width="3.42578125" style="1" customWidth="1"/>
    <col min="3863" max="3863" width="0" style="1" hidden="1" customWidth="1"/>
    <col min="3864" max="3864" width="23.7109375" style="1" customWidth="1"/>
    <col min="3865" max="3865" width="10" style="1" customWidth="1"/>
    <col min="3866" max="3866" width="0" style="1" hidden="1" customWidth="1"/>
    <col min="3867" max="3868" width="14.7109375" style="1" customWidth="1"/>
    <col min="3869" max="3869" width="12.85546875" style="1" customWidth="1"/>
    <col min="3870" max="3870" width="3.28515625" style="1" customWidth="1"/>
    <col min="3871" max="3871" width="30.28515625" style="1" customWidth="1"/>
    <col min="3872" max="3872" width="5" style="1" customWidth="1"/>
    <col min="3873" max="3873" width="0" style="1" hidden="1" customWidth="1"/>
    <col min="3874" max="3874" width="14.28515625" style="1" customWidth="1"/>
    <col min="3875" max="3875" width="5.7109375" style="1" customWidth="1"/>
    <col min="3876" max="3876" width="0" style="1" hidden="1" customWidth="1"/>
    <col min="3877" max="3877" width="17.28515625" style="1" customWidth="1"/>
    <col min="3878" max="3878" width="12.7109375" style="1" customWidth="1"/>
    <col min="3879" max="3879" width="0" style="1" hidden="1" customWidth="1"/>
    <col min="3880" max="3880" width="5.28515625" style="1" customWidth="1"/>
    <col min="3881" max="3881" width="0" style="1" hidden="1" customWidth="1"/>
    <col min="3882" max="3882" width="17" style="1" customWidth="1"/>
    <col min="3883" max="3883" width="6.28515625" style="1" customWidth="1"/>
    <col min="3884" max="3884" width="0" style="1" hidden="1" customWidth="1"/>
    <col min="3885" max="3885" width="14.28515625" style="1" customWidth="1"/>
    <col min="3886" max="3886" width="7.5703125" style="1" customWidth="1"/>
    <col min="3887" max="3887" width="0" style="1" hidden="1" customWidth="1"/>
    <col min="3888" max="3889" width="14.28515625" style="1" customWidth="1"/>
    <col min="3890" max="3890" width="20.85546875" style="1" customWidth="1"/>
    <col min="3891" max="3891" width="14.42578125" style="1" customWidth="1"/>
    <col min="3892" max="3892" width="15" style="1" customWidth="1"/>
    <col min="3893" max="3893" width="2.7109375" style="1" customWidth="1"/>
    <col min="3894" max="3894" width="11.7109375" style="1" customWidth="1"/>
    <col min="3895" max="3895" width="11.5703125" style="1" customWidth="1"/>
    <col min="3896" max="3896" width="2.28515625" style="1" customWidth="1"/>
    <col min="3897" max="3897" width="41" style="1" customWidth="1"/>
    <col min="3898" max="3898" width="14.28515625" style="1" customWidth="1"/>
    <col min="3899" max="3900" width="11.5703125" style="1" customWidth="1"/>
    <col min="3901" max="3901" width="21.85546875" style="1" customWidth="1"/>
    <col min="3902" max="4093" width="11.5703125" style="1"/>
    <col min="4094" max="4094" width="21.85546875" style="1" customWidth="1"/>
    <col min="4095" max="4095" width="13.85546875" style="1" customWidth="1"/>
    <col min="4096" max="4096" width="38.7109375" style="1" customWidth="1"/>
    <col min="4097" max="4097" width="3" style="1" bestFit="1" customWidth="1"/>
    <col min="4098" max="4098" width="32.28515625" style="1" customWidth="1"/>
    <col min="4099" max="4099" width="46.28515625" style="1" customWidth="1"/>
    <col min="4100" max="4100" width="19" style="1" customWidth="1"/>
    <col min="4101" max="4101" width="0" style="1" hidden="1" customWidth="1"/>
    <col min="4102" max="4102" width="17.7109375" style="1" customWidth="1"/>
    <col min="4103" max="4103" width="0" style="1" hidden="1" customWidth="1"/>
    <col min="4104" max="4104" width="22.28515625" style="1" customWidth="1"/>
    <col min="4105" max="4105" width="5.28515625" style="1" customWidth="1"/>
    <col min="4106" max="4106" width="36.28515625" style="1" customWidth="1"/>
    <col min="4107" max="4107" width="5.7109375" style="1" customWidth="1"/>
    <col min="4108" max="4108" width="0" style="1" hidden="1" customWidth="1"/>
    <col min="4109" max="4109" width="20.7109375" style="1" customWidth="1"/>
    <col min="4110" max="4110" width="4.85546875" style="1" customWidth="1"/>
    <col min="4111" max="4111" width="0" style="1" hidden="1" customWidth="1"/>
    <col min="4112" max="4112" width="24.7109375" style="1" customWidth="1"/>
    <col min="4113" max="4113" width="12.28515625" style="1" customWidth="1"/>
    <col min="4114" max="4114" width="0" style="1" hidden="1" customWidth="1"/>
    <col min="4115" max="4115" width="3.42578125" style="1" customWidth="1"/>
    <col min="4116" max="4116" width="0" style="1" hidden="1" customWidth="1"/>
    <col min="4117" max="4117" width="17.7109375" style="1" customWidth="1"/>
    <col min="4118" max="4118" width="3.42578125" style="1" customWidth="1"/>
    <col min="4119" max="4119" width="0" style="1" hidden="1" customWidth="1"/>
    <col min="4120" max="4120" width="23.7109375" style="1" customWidth="1"/>
    <col min="4121" max="4121" width="10" style="1" customWidth="1"/>
    <col min="4122" max="4122" width="0" style="1" hidden="1" customWidth="1"/>
    <col min="4123" max="4124" width="14.7109375" style="1" customWidth="1"/>
    <col min="4125" max="4125" width="12.85546875" style="1" customWidth="1"/>
    <col min="4126" max="4126" width="3.28515625" style="1" customWidth="1"/>
    <col min="4127" max="4127" width="30.28515625" style="1" customWidth="1"/>
    <col min="4128" max="4128" width="5" style="1" customWidth="1"/>
    <col min="4129" max="4129" width="0" style="1" hidden="1" customWidth="1"/>
    <col min="4130" max="4130" width="14.28515625" style="1" customWidth="1"/>
    <col min="4131" max="4131" width="5.7109375" style="1" customWidth="1"/>
    <col min="4132" max="4132" width="0" style="1" hidden="1" customWidth="1"/>
    <col min="4133" max="4133" width="17.28515625" style="1" customWidth="1"/>
    <col min="4134" max="4134" width="12.7109375" style="1" customWidth="1"/>
    <col min="4135" max="4135" width="0" style="1" hidden="1" customWidth="1"/>
    <col min="4136" max="4136" width="5.28515625" style="1" customWidth="1"/>
    <col min="4137" max="4137" width="0" style="1" hidden="1" customWidth="1"/>
    <col min="4138" max="4138" width="17" style="1" customWidth="1"/>
    <col min="4139" max="4139" width="6.28515625" style="1" customWidth="1"/>
    <col min="4140" max="4140" width="0" style="1" hidden="1" customWidth="1"/>
    <col min="4141" max="4141" width="14.28515625" style="1" customWidth="1"/>
    <col min="4142" max="4142" width="7.5703125" style="1" customWidth="1"/>
    <col min="4143" max="4143" width="0" style="1" hidden="1" customWidth="1"/>
    <col min="4144" max="4145" width="14.28515625" style="1" customWidth="1"/>
    <col min="4146" max="4146" width="20.85546875" style="1" customWidth="1"/>
    <col min="4147" max="4147" width="14.42578125" style="1" customWidth="1"/>
    <col min="4148" max="4148" width="15" style="1" customWidth="1"/>
    <col min="4149" max="4149" width="2.7109375" style="1" customWidth="1"/>
    <col min="4150" max="4150" width="11.7109375" style="1" customWidth="1"/>
    <col min="4151" max="4151" width="11.5703125" style="1" customWidth="1"/>
    <col min="4152" max="4152" width="2.28515625" style="1" customWidth="1"/>
    <col min="4153" max="4153" width="41" style="1" customWidth="1"/>
    <col min="4154" max="4154" width="14.28515625" style="1" customWidth="1"/>
    <col min="4155" max="4156" width="11.5703125" style="1" customWidth="1"/>
    <col min="4157" max="4157" width="21.85546875" style="1" customWidth="1"/>
    <col min="4158" max="4349" width="11.5703125" style="1"/>
    <col min="4350" max="4350" width="21.85546875" style="1" customWidth="1"/>
    <col min="4351" max="4351" width="13.85546875" style="1" customWidth="1"/>
    <col min="4352" max="4352" width="38.7109375" style="1" customWidth="1"/>
    <col min="4353" max="4353" width="3" style="1" bestFit="1" customWidth="1"/>
    <col min="4354" max="4354" width="32.28515625" style="1" customWidth="1"/>
    <col min="4355" max="4355" width="46.28515625" style="1" customWidth="1"/>
    <col min="4356" max="4356" width="19" style="1" customWidth="1"/>
    <col min="4357" max="4357" width="0" style="1" hidden="1" customWidth="1"/>
    <col min="4358" max="4358" width="17.7109375" style="1" customWidth="1"/>
    <col min="4359" max="4359" width="0" style="1" hidden="1" customWidth="1"/>
    <col min="4360" max="4360" width="22.28515625" style="1" customWidth="1"/>
    <col min="4361" max="4361" width="5.28515625" style="1" customWidth="1"/>
    <col min="4362" max="4362" width="36.28515625" style="1" customWidth="1"/>
    <col min="4363" max="4363" width="5.7109375" style="1" customWidth="1"/>
    <col min="4364" max="4364" width="0" style="1" hidden="1" customWidth="1"/>
    <col min="4365" max="4365" width="20.7109375" style="1" customWidth="1"/>
    <col min="4366" max="4366" width="4.85546875" style="1" customWidth="1"/>
    <col min="4367" max="4367" width="0" style="1" hidden="1" customWidth="1"/>
    <col min="4368" max="4368" width="24.7109375" style="1" customWidth="1"/>
    <col min="4369" max="4369" width="12.28515625" style="1" customWidth="1"/>
    <col min="4370" max="4370" width="0" style="1" hidden="1" customWidth="1"/>
    <col min="4371" max="4371" width="3.42578125" style="1" customWidth="1"/>
    <col min="4372" max="4372" width="0" style="1" hidden="1" customWidth="1"/>
    <col min="4373" max="4373" width="17.7109375" style="1" customWidth="1"/>
    <col min="4374" max="4374" width="3.42578125" style="1" customWidth="1"/>
    <col min="4375" max="4375" width="0" style="1" hidden="1" customWidth="1"/>
    <col min="4376" max="4376" width="23.7109375" style="1" customWidth="1"/>
    <col min="4377" max="4377" width="10" style="1" customWidth="1"/>
    <col min="4378" max="4378" width="0" style="1" hidden="1" customWidth="1"/>
    <col min="4379" max="4380" width="14.7109375" style="1" customWidth="1"/>
    <col min="4381" max="4381" width="12.85546875" style="1" customWidth="1"/>
    <col min="4382" max="4382" width="3.28515625" style="1" customWidth="1"/>
    <col min="4383" max="4383" width="30.28515625" style="1" customWidth="1"/>
    <col min="4384" max="4384" width="5" style="1" customWidth="1"/>
    <col min="4385" max="4385" width="0" style="1" hidden="1" customWidth="1"/>
    <col min="4386" max="4386" width="14.28515625" style="1" customWidth="1"/>
    <col min="4387" max="4387" width="5.7109375" style="1" customWidth="1"/>
    <col min="4388" max="4388" width="0" style="1" hidden="1" customWidth="1"/>
    <col min="4389" max="4389" width="17.28515625" style="1" customWidth="1"/>
    <col min="4390" max="4390" width="12.7109375" style="1" customWidth="1"/>
    <col min="4391" max="4391" width="0" style="1" hidden="1" customWidth="1"/>
    <col min="4392" max="4392" width="5.28515625" style="1" customWidth="1"/>
    <col min="4393" max="4393" width="0" style="1" hidden="1" customWidth="1"/>
    <col min="4394" max="4394" width="17" style="1" customWidth="1"/>
    <col min="4395" max="4395" width="6.28515625" style="1" customWidth="1"/>
    <col min="4396" max="4396" width="0" style="1" hidden="1" customWidth="1"/>
    <col min="4397" max="4397" width="14.28515625" style="1" customWidth="1"/>
    <col min="4398" max="4398" width="7.5703125" style="1" customWidth="1"/>
    <col min="4399" max="4399" width="0" style="1" hidden="1" customWidth="1"/>
    <col min="4400" max="4401" width="14.28515625" style="1" customWidth="1"/>
    <col min="4402" max="4402" width="20.85546875" style="1" customWidth="1"/>
    <col min="4403" max="4403" width="14.42578125" style="1" customWidth="1"/>
    <col min="4404" max="4404" width="15" style="1" customWidth="1"/>
    <col min="4405" max="4405" width="2.7109375" style="1" customWidth="1"/>
    <col min="4406" max="4406" width="11.7109375" style="1" customWidth="1"/>
    <col min="4407" max="4407" width="11.5703125" style="1" customWidth="1"/>
    <col min="4408" max="4408" width="2.28515625" style="1" customWidth="1"/>
    <col min="4409" max="4409" width="41" style="1" customWidth="1"/>
    <col min="4410" max="4410" width="14.28515625" style="1" customWidth="1"/>
    <col min="4411" max="4412" width="11.5703125" style="1" customWidth="1"/>
    <col min="4413" max="4413" width="21.85546875" style="1" customWidth="1"/>
    <col min="4414" max="4605" width="11.5703125" style="1"/>
    <col min="4606" max="4606" width="21.85546875" style="1" customWidth="1"/>
    <col min="4607" max="4607" width="13.85546875" style="1" customWidth="1"/>
    <col min="4608" max="4608" width="38.7109375" style="1" customWidth="1"/>
    <col min="4609" max="4609" width="3" style="1" bestFit="1" customWidth="1"/>
    <col min="4610" max="4610" width="32.28515625" style="1" customWidth="1"/>
    <col min="4611" max="4611" width="46.28515625" style="1" customWidth="1"/>
    <col min="4612" max="4612" width="19" style="1" customWidth="1"/>
    <col min="4613" max="4613" width="0" style="1" hidden="1" customWidth="1"/>
    <col min="4614" max="4614" width="17.7109375" style="1" customWidth="1"/>
    <col min="4615" max="4615" width="0" style="1" hidden="1" customWidth="1"/>
    <col min="4616" max="4616" width="22.28515625" style="1" customWidth="1"/>
    <col min="4617" max="4617" width="5.28515625" style="1" customWidth="1"/>
    <col min="4618" max="4618" width="36.28515625" style="1" customWidth="1"/>
    <col min="4619" max="4619" width="5.7109375" style="1" customWidth="1"/>
    <col min="4620" max="4620" width="0" style="1" hidden="1" customWidth="1"/>
    <col min="4621" max="4621" width="20.7109375" style="1" customWidth="1"/>
    <col min="4622" max="4622" width="4.85546875" style="1" customWidth="1"/>
    <col min="4623" max="4623" width="0" style="1" hidden="1" customWidth="1"/>
    <col min="4624" max="4624" width="24.7109375" style="1" customWidth="1"/>
    <col min="4625" max="4625" width="12.28515625" style="1" customWidth="1"/>
    <col min="4626" max="4626" width="0" style="1" hidden="1" customWidth="1"/>
    <col min="4627" max="4627" width="3.42578125" style="1" customWidth="1"/>
    <col min="4628" max="4628" width="0" style="1" hidden="1" customWidth="1"/>
    <col min="4629" max="4629" width="17.7109375" style="1" customWidth="1"/>
    <col min="4630" max="4630" width="3.42578125" style="1" customWidth="1"/>
    <col min="4631" max="4631" width="0" style="1" hidden="1" customWidth="1"/>
    <col min="4632" max="4632" width="23.7109375" style="1" customWidth="1"/>
    <col min="4633" max="4633" width="10" style="1" customWidth="1"/>
    <col min="4634" max="4634" width="0" style="1" hidden="1" customWidth="1"/>
    <col min="4635" max="4636" width="14.7109375" style="1" customWidth="1"/>
    <col min="4637" max="4637" width="12.85546875" style="1" customWidth="1"/>
    <col min="4638" max="4638" width="3.28515625" style="1" customWidth="1"/>
    <col min="4639" max="4639" width="30.28515625" style="1" customWidth="1"/>
    <col min="4640" max="4640" width="5" style="1" customWidth="1"/>
    <col min="4641" max="4641" width="0" style="1" hidden="1" customWidth="1"/>
    <col min="4642" max="4642" width="14.28515625" style="1" customWidth="1"/>
    <col min="4643" max="4643" width="5.7109375" style="1" customWidth="1"/>
    <col min="4644" max="4644" width="0" style="1" hidden="1" customWidth="1"/>
    <col min="4645" max="4645" width="17.28515625" style="1" customWidth="1"/>
    <col min="4646" max="4646" width="12.7109375" style="1" customWidth="1"/>
    <col min="4647" max="4647" width="0" style="1" hidden="1" customWidth="1"/>
    <col min="4648" max="4648" width="5.28515625" style="1" customWidth="1"/>
    <col min="4649" max="4649" width="0" style="1" hidden="1" customWidth="1"/>
    <col min="4650" max="4650" width="17" style="1" customWidth="1"/>
    <col min="4651" max="4651" width="6.28515625" style="1" customWidth="1"/>
    <col min="4652" max="4652" width="0" style="1" hidden="1" customWidth="1"/>
    <col min="4653" max="4653" width="14.28515625" style="1" customWidth="1"/>
    <col min="4654" max="4654" width="7.5703125" style="1" customWidth="1"/>
    <col min="4655" max="4655" width="0" style="1" hidden="1" customWidth="1"/>
    <col min="4656" max="4657" width="14.28515625" style="1" customWidth="1"/>
    <col min="4658" max="4658" width="20.85546875" style="1" customWidth="1"/>
    <col min="4659" max="4659" width="14.42578125" style="1" customWidth="1"/>
    <col min="4660" max="4660" width="15" style="1" customWidth="1"/>
    <col min="4661" max="4661" width="2.7109375" style="1" customWidth="1"/>
    <col min="4662" max="4662" width="11.7109375" style="1" customWidth="1"/>
    <col min="4663" max="4663" width="11.5703125" style="1" customWidth="1"/>
    <col min="4664" max="4664" width="2.28515625" style="1" customWidth="1"/>
    <col min="4665" max="4665" width="41" style="1" customWidth="1"/>
    <col min="4666" max="4666" width="14.28515625" style="1" customWidth="1"/>
    <col min="4667" max="4668" width="11.5703125" style="1" customWidth="1"/>
    <col min="4669" max="4669" width="21.85546875" style="1" customWidth="1"/>
    <col min="4670" max="4861" width="11.5703125" style="1"/>
    <col min="4862" max="4862" width="21.85546875" style="1" customWidth="1"/>
    <col min="4863" max="4863" width="13.85546875" style="1" customWidth="1"/>
    <col min="4864" max="4864" width="38.7109375" style="1" customWidth="1"/>
    <col min="4865" max="4865" width="3" style="1" bestFit="1" customWidth="1"/>
    <col min="4866" max="4866" width="32.28515625" style="1" customWidth="1"/>
    <col min="4867" max="4867" width="46.28515625" style="1" customWidth="1"/>
    <col min="4868" max="4868" width="19" style="1" customWidth="1"/>
    <col min="4869" max="4869" width="0" style="1" hidden="1" customWidth="1"/>
    <col min="4870" max="4870" width="17.7109375" style="1" customWidth="1"/>
    <col min="4871" max="4871" width="0" style="1" hidden="1" customWidth="1"/>
    <col min="4872" max="4872" width="22.28515625" style="1" customWidth="1"/>
    <col min="4873" max="4873" width="5.28515625" style="1" customWidth="1"/>
    <col min="4874" max="4874" width="36.28515625" style="1" customWidth="1"/>
    <col min="4875" max="4875" width="5.7109375" style="1" customWidth="1"/>
    <col min="4876" max="4876" width="0" style="1" hidden="1" customWidth="1"/>
    <col min="4877" max="4877" width="20.7109375" style="1" customWidth="1"/>
    <col min="4878" max="4878" width="4.85546875" style="1" customWidth="1"/>
    <col min="4879" max="4879" width="0" style="1" hidden="1" customWidth="1"/>
    <col min="4880" max="4880" width="24.7109375" style="1" customWidth="1"/>
    <col min="4881" max="4881" width="12.28515625" style="1" customWidth="1"/>
    <col min="4882" max="4882" width="0" style="1" hidden="1" customWidth="1"/>
    <col min="4883" max="4883" width="3.42578125" style="1" customWidth="1"/>
    <col min="4884" max="4884" width="0" style="1" hidden="1" customWidth="1"/>
    <col min="4885" max="4885" width="17.7109375" style="1" customWidth="1"/>
    <col min="4886" max="4886" width="3.42578125" style="1" customWidth="1"/>
    <col min="4887" max="4887" width="0" style="1" hidden="1" customWidth="1"/>
    <col min="4888" max="4888" width="23.7109375" style="1" customWidth="1"/>
    <col min="4889" max="4889" width="10" style="1" customWidth="1"/>
    <col min="4890" max="4890" width="0" style="1" hidden="1" customWidth="1"/>
    <col min="4891" max="4892" width="14.7109375" style="1" customWidth="1"/>
    <col min="4893" max="4893" width="12.85546875" style="1" customWidth="1"/>
    <col min="4894" max="4894" width="3.28515625" style="1" customWidth="1"/>
    <col min="4895" max="4895" width="30.28515625" style="1" customWidth="1"/>
    <col min="4896" max="4896" width="5" style="1" customWidth="1"/>
    <col min="4897" max="4897" width="0" style="1" hidden="1" customWidth="1"/>
    <col min="4898" max="4898" width="14.28515625" style="1" customWidth="1"/>
    <col min="4899" max="4899" width="5.7109375" style="1" customWidth="1"/>
    <col min="4900" max="4900" width="0" style="1" hidden="1" customWidth="1"/>
    <col min="4901" max="4901" width="17.28515625" style="1" customWidth="1"/>
    <col min="4902" max="4902" width="12.7109375" style="1" customWidth="1"/>
    <col min="4903" max="4903" width="0" style="1" hidden="1" customWidth="1"/>
    <col min="4904" max="4904" width="5.28515625" style="1" customWidth="1"/>
    <col min="4905" max="4905" width="0" style="1" hidden="1" customWidth="1"/>
    <col min="4906" max="4906" width="17" style="1" customWidth="1"/>
    <col min="4907" max="4907" width="6.28515625" style="1" customWidth="1"/>
    <col min="4908" max="4908" width="0" style="1" hidden="1" customWidth="1"/>
    <col min="4909" max="4909" width="14.28515625" style="1" customWidth="1"/>
    <col min="4910" max="4910" width="7.5703125" style="1" customWidth="1"/>
    <col min="4911" max="4911" width="0" style="1" hidden="1" customWidth="1"/>
    <col min="4912" max="4913" width="14.28515625" style="1" customWidth="1"/>
    <col min="4914" max="4914" width="20.85546875" style="1" customWidth="1"/>
    <col min="4915" max="4915" width="14.42578125" style="1" customWidth="1"/>
    <col min="4916" max="4916" width="15" style="1" customWidth="1"/>
    <col min="4917" max="4917" width="2.7109375" style="1" customWidth="1"/>
    <col min="4918" max="4918" width="11.7109375" style="1" customWidth="1"/>
    <col min="4919" max="4919" width="11.5703125" style="1" customWidth="1"/>
    <col min="4920" max="4920" width="2.28515625" style="1" customWidth="1"/>
    <col min="4921" max="4921" width="41" style="1" customWidth="1"/>
    <col min="4922" max="4922" width="14.28515625" style="1" customWidth="1"/>
    <col min="4923" max="4924" width="11.5703125" style="1" customWidth="1"/>
    <col min="4925" max="4925" width="21.85546875" style="1" customWidth="1"/>
    <col min="4926" max="5117" width="11.5703125" style="1"/>
    <col min="5118" max="5118" width="21.85546875" style="1" customWidth="1"/>
    <col min="5119" max="5119" width="13.85546875" style="1" customWidth="1"/>
    <col min="5120" max="5120" width="38.7109375" style="1" customWidth="1"/>
    <col min="5121" max="5121" width="3" style="1" bestFit="1" customWidth="1"/>
    <col min="5122" max="5122" width="32.28515625" style="1" customWidth="1"/>
    <col min="5123" max="5123" width="46.28515625" style="1" customWidth="1"/>
    <col min="5124" max="5124" width="19" style="1" customWidth="1"/>
    <col min="5125" max="5125" width="0" style="1" hidden="1" customWidth="1"/>
    <col min="5126" max="5126" width="17.7109375" style="1" customWidth="1"/>
    <col min="5127" max="5127" width="0" style="1" hidden="1" customWidth="1"/>
    <col min="5128" max="5128" width="22.28515625" style="1" customWidth="1"/>
    <col min="5129" max="5129" width="5.28515625" style="1" customWidth="1"/>
    <col min="5130" max="5130" width="36.28515625" style="1" customWidth="1"/>
    <col min="5131" max="5131" width="5.7109375" style="1" customWidth="1"/>
    <col min="5132" max="5132" width="0" style="1" hidden="1" customWidth="1"/>
    <col min="5133" max="5133" width="20.7109375" style="1" customWidth="1"/>
    <col min="5134" max="5134" width="4.85546875" style="1" customWidth="1"/>
    <col min="5135" max="5135" width="0" style="1" hidden="1" customWidth="1"/>
    <col min="5136" max="5136" width="24.7109375" style="1" customWidth="1"/>
    <col min="5137" max="5137" width="12.28515625" style="1" customWidth="1"/>
    <col min="5138" max="5138" width="0" style="1" hidden="1" customWidth="1"/>
    <col min="5139" max="5139" width="3.42578125" style="1" customWidth="1"/>
    <col min="5140" max="5140" width="0" style="1" hidden="1" customWidth="1"/>
    <col min="5141" max="5141" width="17.7109375" style="1" customWidth="1"/>
    <col min="5142" max="5142" width="3.42578125" style="1" customWidth="1"/>
    <col min="5143" max="5143" width="0" style="1" hidden="1" customWidth="1"/>
    <col min="5144" max="5144" width="23.7109375" style="1" customWidth="1"/>
    <col min="5145" max="5145" width="10" style="1" customWidth="1"/>
    <col min="5146" max="5146" width="0" style="1" hidden="1" customWidth="1"/>
    <col min="5147" max="5148" width="14.7109375" style="1" customWidth="1"/>
    <col min="5149" max="5149" width="12.85546875" style="1" customWidth="1"/>
    <col min="5150" max="5150" width="3.28515625" style="1" customWidth="1"/>
    <col min="5151" max="5151" width="30.28515625" style="1" customWidth="1"/>
    <col min="5152" max="5152" width="5" style="1" customWidth="1"/>
    <col min="5153" max="5153" width="0" style="1" hidden="1" customWidth="1"/>
    <col min="5154" max="5154" width="14.28515625" style="1" customWidth="1"/>
    <col min="5155" max="5155" width="5.7109375" style="1" customWidth="1"/>
    <col min="5156" max="5156" width="0" style="1" hidden="1" customWidth="1"/>
    <col min="5157" max="5157" width="17.28515625" style="1" customWidth="1"/>
    <col min="5158" max="5158" width="12.7109375" style="1" customWidth="1"/>
    <col min="5159" max="5159" width="0" style="1" hidden="1" customWidth="1"/>
    <col min="5160" max="5160" width="5.28515625" style="1" customWidth="1"/>
    <col min="5161" max="5161" width="0" style="1" hidden="1" customWidth="1"/>
    <col min="5162" max="5162" width="17" style="1" customWidth="1"/>
    <col min="5163" max="5163" width="6.28515625" style="1" customWidth="1"/>
    <col min="5164" max="5164" width="0" style="1" hidden="1" customWidth="1"/>
    <col min="5165" max="5165" width="14.28515625" style="1" customWidth="1"/>
    <col min="5166" max="5166" width="7.5703125" style="1" customWidth="1"/>
    <col min="5167" max="5167" width="0" style="1" hidden="1" customWidth="1"/>
    <col min="5168" max="5169" width="14.28515625" style="1" customWidth="1"/>
    <col min="5170" max="5170" width="20.85546875" style="1" customWidth="1"/>
    <col min="5171" max="5171" width="14.42578125" style="1" customWidth="1"/>
    <col min="5172" max="5172" width="15" style="1" customWidth="1"/>
    <col min="5173" max="5173" width="2.7109375" style="1" customWidth="1"/>
    <col min="5174" max="5174" width="11.7109375" style="1" customWidth="1"/>
    <col min="5175" max="5175" width="11.5703125" style="1" customWidth="1"/>
    <col min="5176" max="5176" width="2.28515625" style="1" customWidth="1"/>
    <col min="5177" max="5177" width="41" style="1" customWidth="1"/>
    <col min="5178" max="5178" width="14.28515625" style="1" customWidth="1"/>
    <col min="5179" max="5180" width="11.5703125" style="1" customWidth="1"/>
    <col min="5181" max="5181" width="21.85546875" style="1" customWidth="1"/>
    <col min="5182" max="5373" width="11.5703125" style="1"/>
    <col min="5374" max="5374" width="21.85546875" style="1" customWidth="1"/>
    <col min="5375" max="5375" width="13.85546875" style="1" customWidth="1"/>
    <col min="5376" max="5376" width="38.7109375" style="1" customWidth="1"/>
    <col min="5377" max="5377" width="3" style="1" bestFit="1" customWidth="1"/>
    <col min="5378" max="5378" width="32.28515625" style="1" customWidth="1"/>
    <col min="5379" max="5379" width="46.28515625" style="1" customWidth="1"/>
    <col min="5380" max="5380" width="19" style="1" customWidth="1"/>
    <col min="5381" max="5381" width="0" style="1" hidden="1" customWidth="1"/>
    <col min="5382" max="5382" width="17.7109375" style="1" customWidth="1"/>
    <col min="5383" max="5383" width="0" style="1" hidden="1" customWidth="1"/>
    <col min="5384" max="5384" width="22.28515625" style="1" customWidth="1"/>
    <col min="5385" max="5385" width="5.28515625" style="1" customWidth="1"/>
    <col min="5386" max="5386" width="36.28515625" style="1" customWidth="1"/>
    <col min="5387" max="5387" width="5.7109375" style="1" customWidth="1"/>
    <col min="5388" max="5388" width="0" style="1" hidden="1" customWidth="1"/>
    <col min="5389" max="5389" width="20.7109375" style="1" customWidth="1"/>
    <col min="5390" max="5390" width="4.85546875" style="1" customWidth="1"/>
    <col min="5391" max="5391" width="0" style="1" hidden="1" customWidth="1"/>
    <col min="5392" max="5392" width="24.7109375" style="1" customWidth="1"/>
    <col min="5393" max="5393" width="12.28515625" style="1" customWidth="1"/>
    <col min="5394" max="5394" width="0" style="1" hidden="1" customWidth="1"/>
    <col min="5395" max="5395" width="3.42578125" style="1" customWidth="1"/>
    <col min="5396" max="5396" width="0" style="1" hidden="1" customWidth="1"/>
    <col min="5397" max="5397" width="17.7109375" style="1" customWidth="1"/>
    <col min="5398" max="5398" width="3.42578125" style="1" customWidth="1"/>
    <col min="5399" max="5399" width="0" style="1" hidden="1" customWidth="1"/>
    <col min="5400" max="5400" width="23.7109375" style="1" customWidth="1"/>
    <col min="5401" max="5401" width="10" style="1" customWidth="1"/>
    <col min="5402" max="5402" width="0" style="1" hidden="1" customWidth="1"/>
    <col min="5403" max="5404" width="14.7109375" style="1" customWidth="1"/>
    <col min="5405" max="5405" width="12.85546875" style="1" customWidth="1"/>
    <col min="5406" max="5406" width="3.28515625" style="1" customWidth="1"/>
    <col min="5407" max="5407" width="30.28515625" style="1" customWidth="1"/>
    <col min="5408" max="5408" width="5" style="1" customWidth="1"/>
    <col min="5409" max="5409" width="0" style="1" hidden="1" customWidth="1"/>
    <col min="5410" max="5410" width="14.28515625" style="1" customWidth="1"/>
    <col min="5411" max="5411" width="5.7109375" style="1" customWidth="1"/>
    <col min="5412" max="5412" width="0" style="1" hidden="1" customWidth="1"/>
    <col min="5413" max="5413" width="17.28515625" style="1" customWidth="1"/>
    <col min="5414" max="5414" width="12.7109375" style="1" customWidth="1"/>
    <col min="5415" max="5415" width="0" style="1" hidden="1" customWidth="1"/>
    <col min="5416" max="5416" width="5.28515625" style="1" customWidth="1"/>
    <col min="5417" max="5417" width="0" style="1" hidden="1" customWidth="1"/>
    <col min="5418" max="5418" width="17" style="1" customWidth="1"/>
    <col min="5419" max="5419" width="6.28515625" style="1" customWidth="1"/>
    <col min="5420" max="5420" width="0" style="1" hidden="1" customWidth="1"/>
    <col min="5421" max="5421" width="14.28515625" style="1" customWidth="1"/>
    <col min="5422" max="5422" width="7.5703125" style="1" customWidth="1"/>
    <col min="5423" max="5423" width="0" style="1" hidden="1" customWidth="1"/>
    <col min="5424" max="5425" width="14.28515625" style="1" customWidth="1"/>
    <col min="5426" max="5426" width="20.85546875" style="1" customWidth="1"/>
    <col min="5427" max="5427" width="14.42578125" style="1" customWidth="1"/>
    <col min="5428" max="5428" width="15" style="1" customWidth="1"/>
    <col min="5429" max="5429" width="2.7109375" style="1" customWidth="1"/>
    <col min="5430" max="5430" width="11.7109375" style="1" customWidth="1"/>
    <col min="5431" max="5431" width="11.5703125" style="1" customWidth="1"/>
    <col min="5432" max="5432" width="2.28515625" style="1" customWidth="1"/>
    <col min="5433" max="5433" width="41" style="1" customWidth="1"/>
    <col min="5434" max="5434" width="14.28515625" style="1" customWidth="1"/>
    <col min="5435" max="5436" width="11.5703125" style="1" customWidth="1"/>
    <col min="5437" max="5437" width="21.85546875" style="1" customWidth="1"/>
    <col min="5438" max="5629" width="11.5703125" style="1"/>
    <col min="5630" max="5630" width="21.85546875" style="1" customWidth="1"/>
    <col min="5631" max="5631" width="13.85546875" style="1" customWidth="1"/>
    <col min="5632" max="5632" width="38.7109375" style="1" customWidth="1"/>
    <col min="5633" max="5633" width="3" style="1" bestFit="1" customWidth="1"/>
    <col min="5634" max="5634" width="32.28515625" style="1" customWidth="1"/>
    <col min="5635" max="5635" width="46.28515625" style="1" customWidth="1"/>
    <col min="5636" max="5636" width="19" style="1" customWidth="1"/>
    <col min="5637" max="5637" width="0" style="1" hidden="1" customWidth="1"/>
    <col min="5638" max="5638" width="17.7109375" style="1" customWidth="1"/>
    <col min="5639" max="5639" width="0" style="1" hidden="1" customWidth="1"/>
    <col min="5640" max="5640" width="22.28515625" style="1" customWidth="1"/>
    <col min="5641" max="5641" width="5.28515625" style="1" customWidth="1"/>
    <col min="5642" max="5642" width="36.28515625" style="1" customWidth="1"/>
    <col min="5643" max="5643" width="5.7109375" style="1" customWidth="1"/>
    <col min="5644" max="5644" width="0" style="1" hidden="1" customWidth="1"/>
    <col min="5645" max="5645" width="20.7109375" style="1" customWidth="1"/>
    <col min="5646" max="5646" width="4.85546875" style="1" customWidth="1"/>
    <col min="5647" max="5647" width="0" style="1" hidden="1" customWidth="1"/>
    <col min="5648" max="5648" width="24.7109375" style="1" customWidth="1"/>
    <col min="5649" max="5649" width="12.28515625" style="1" customWidth="1"/>
    <col min="5650" max="5650" width="0" style="1" hidden="1" customWidth="1"/>
    <col min="5651" max="5651" width="3.42578125" style="1" customWidth="1"/>
    <col min="5652" max="5652" width="0" style="1" hidden="1" customWidth="1"/>
    <col min="5653" max="5653" width="17.7109375" style="1" customWidth="1"/>
    <col min="5654" max="5654" width="3.42578125" style="1" customWidth="1"/>
    <col min="5655" max="5655" width="0" style="1" hidden="1" customWidth="1"/>
    <col min="5656" max="5656" width="23.7109375" style="1" customWidth="1"/>
    <col min="5657" max="5657" width="10" style="1" customWidth="1"/>
    <col min="5658" max="5658" width="0" style="1" hidden="1" customWidth="1"/>
    <col min="5659" max="5660" width="14.7109375" style="1" customWidth="1"/>
    <col min="5661" max="5661" width="12.85546875" style="1" customWidth="1"/>
    <col min="5662" max="5662" width="3.28515625" style="1" customWidth="1"/>
    <col min="5663" max="5663" width="30.28515625" style="1" customWidth="1"/>
    <col min="5664" max="5664" width="5" style="1" customWidth="1"/>
    <col min="5665" max="5665" width="0" style="1" hidden="1" customWidth="1"/>
    <col min="5666" max="5666" width="14.28515625" style="1" customWidth="1"/>
    <col min="5667" max="5667" width="5.7109375" style="1" customWidth="1"/>
    <col min="5668" max="5668" width="0" style="1" hidden="1" customWidth="1"/>
    <col min="5669" max="5669" width="17.28515625" style="1" customWidth="1"/>
    <col min="5670" max="5670" width="12.7109375" style="1" customWidth="1"/>
    <col min="5671" max="5671" width="0" style="1" hidden="1" customWidth="1"/>
    <col min="5672" max="5672" width="5.28515625" style="1" customWidth="1"/>
    <col min="5673" max="5673" width="0" style="1" hidden="1" customWidth="1"/>
    <col min="5674" max="5674" width="17" style="1" customWidth="1"/>
    <col min="5675" max="5675" width="6.28515625" style="1" customWidth="1"/>
    <col min="5676" max="5676" width="0" style="1" hidden="1" customWidth="1"/>
    <col min="5677" max="5677" width="14.28515625" style="1" customWidth="1"/>
    <col min="5678" max="5678" width="7.5703125" style="1" customWidth="1"/>
    <col min="5679" max="5679" width="0" style="1" hidden="1" customWidth="1"/>
    <col min="5680" max="5681" width="14.28515625" style="1" customWidth="1"/>
    <col min="5682" max="5682" width="20.85546875" style="1" customWidth="1"/>
    <col min="5683" max="5683" width="14.42578125" style="1" customWidth="1"/>
    <col min="5684" max="5684" width="15" style="1" customWidth="1"/>
    <col min="5685" max="5685" width="2.7109375" style="1" customWidth="1"/>
    <col min="5686" max="5686" width="11.7109375" style="1" customWidth="1"/>
    <col min="5687" max="5687" width="11.5703125" style="1" customWidth="1"/>
    <col min="5688" max="5688" width="2.28515625" style="1" customWidth="1"/>
    <col min="5689" max="5689" width="41" style="1" customWidth="1"/>
    <col min="5690" max="5690" width="14.28515625" style="1" customWidth="1"/>
    <col min="5691" max="5692" width="11.5703125" style="1" customWidth="1"/>
    <col min="5693" max="5693" width="21.85546875" style="1" customWidth="1"/>
    <col min="5694" max="5885" width="11.5703125" style="1"/>
    <col min="5886" max="5886" width="21.85546875" style="1" customWidth="1"/>
    <col min="5887" max="5887" width="13.85546875" style="1" customWidth="1"/>
    <col min="5888" max="5888" width="38.7109375" style="1" customWidth="1"/>
    <col min="5889" max="5889" width="3" style="1" bestFit="1" customWidth="1"/>
    <col min="5890" max="5890" width="32.28515625" style="1" customWidth="1"/>
    <col min="5891" max="5891" width="46.28515625" style="1" customWidth="1"/>
    <col min="5892" max="5892" width="19" style="1" customWidth="1"/>
    <col min="5893" max="5893" width="0" style="1" hidden="1" customWidth="1"/>
    <col min="5894" max="5894" width="17.7109375" style="1" customWidth="1"/>
    <col min="5895" max="5895" width="0" style="1" hidden="1" customWidth="1"/>
    <col min="5896" max="5896" width="22.28515625" style="1" customWidth="1"/>
    <col min="5897" max="5897" width="5.28515625" style="1" customWidth="1"/>
    <col min="5898" max="5898" width="36.28515625" style="1" customWidth="1"/>
    <col min="5899" max="5899" width="5.7109375" style="1" customWidth="1"/>
    <col min="5900" max="5900" width="0" style="1" hidden="1" customWidth="1"/>
    <col min="5901" max="5901" width="20.7109375" style="1" customWidth="1"/>
    <col min="5902" max="5902" width="4.85546875" style="1" customWidth="1"/>
    <col min="5903" max="5903" width="0" style="1" hidden="1" customWidth="1"/>
    <col min="5904" max="5904" width="24.7109375" style="1" customWidth="1"/>
    <col min="5905" max="5905" width="12.28515625" style="1" customWidth="1"/>
    <col min="5906" max="5906" width="0" style="1" hidden="1" customWidth="1"/>
    <col min="5907" max="5907" width="3.42578125" style="1" customWidth="1"/>
    <col min="5908" max="5908" width="0" style="1" hidden="1" customWidth="1"/>
    <col min="5909" max="5909" width="17.7109375" style="1" customWidth="1"/>
    <col min="5910" max="5910" width="3.42578125" style="1" customWidth="1"/>
    <col min="5911" max="5911" width="0" style="1" hidden="1" customWidth="1"/>
    <col min="5912" max="5912" width="23.7109375" style="1" customWidth="1"/>
    <col min="5913" max="5913" width="10" style="1" customWidth="1"/>
    <col min="5914" max="5914" width="0" style="1" hidden="1" customWidth="1"/>
    <col min="5915" max="5916" width="14.7109375" style="1" customWidth="1"/>
    <col min="5917" max="5917" width="12.85546875" style="1" customWidth="1"/>
    <col min="5918" max="5918" width="3.28515625" style="1" customWidth="1"/>
    <col min="5919" max="5919" width="30.28515625" style="1" customWidth="1"/>
    <col min="5920" max="5920" width="5" style="1" customWidth="1"/>
    <col min="5921" max="5921" width="0" style="1" hidden="1" customWidth="1"/>
    <col min="5922" max="5922" width="14.28515625" style="1" customWidth="1"/>
    <col min="5923" max="5923" width="5.7109375" style="1" customWidth="1"/>
    <col min="5924" max="5924" width="0" style="1" hidden="1" customWidth="1"/>
    <col min="5925" max="5925" width="17.28515625" style="1" customWidth="1"/>
    <col min="5926" max="5926" width="12.7109375" style="1" customWidth="1"/>
    <col min="5927" max="5927" width="0" style="1" hidden="1" customWidth="1"/>
    <col min="5928" max="5928" width="5.28515625" style="1" customWidth="1"/>
    <col min="5929" max="5929" width="0" style="1" hidden="1" customWidth="1"/>
    <col min="5930" max="5930" width="17" style="1" customWidth="1"/>
    <col min="5931" max="5931" width="6.28515625" style="1" customWidth="1"/>
    <col min="5932" max="5932" width="0" style="1" hidden="1" customWidth="1"/>
    <col min="5933" max="5933" width="14.28515625" style="1" customWidth="1"/>
    <col min="5934" max="5934" width="7.5703125" style="1" customWidth="1"/>
    <col min="5935" max="5935" width="0" style="1" hidden="1" customWidth="1"/>
    <col min="5936" max="5937" width="14.28515625" style="1" customWidth="1"/>
    <col min="5938" max="5938" width="20.85546875" style="1" customWidth="1"/>
    <col min="5939" max="5939" width="14.42578125" style="1" customWidth="1"/>
    <col min="5940" max="5940" width="15" style="1" customWidth="1"/>
    <col min="5941" max="5941" width="2.7109375" style="1" customWidth="1"/>
    <col min="5942" max="5942" width="11.7109375" style="1" customWidth="1"/>
    <col min="5943" max="5943" width="11.5703125" style="1" customWidth="1"/>
    <col min="5944" max="5944" width="2.28515625" style="1" customWidth="1"/>
    <col min="5945" max="5945" width="41" style="1" customWidth="1"/>
    <col min="5946" max="5946" width="14.28515625" style="1" customWidth="1"/>
    <col min="5947" max="5948" width="11.5703125" style="1" customWidth="1"/>
    <col min="5949" max="5949" width="21.85546875" style="1" customWidth="1"/>
    <col min="5950" max="6141" width="11.5703125" style="1"/>
    <col min="6142" max="6142" width="21.85546875" style="1" customWidth="1"/>
    <col min="6143" max="6143" width="13.85546875" style="1" customWidth="1"/>
    <col min="6144" max="6144" width="38.7109375" style="1" customWidth="1"/>
    <col min="6145" max="6145" width="3" style="1" bestFit="1" customWidth="1"/>
    <col min="6146" max="6146" width="32.28515625" style="1" customWidth="1"/>
    <col min="6147" max="6147" width="46.28515625" style="1" customWidth="1"/>
    <col min="6148" max="6148" width="19" style="1" customWidth="1"/>
    <col min="6149" max="6149" width="0" style="1" hidden="1" customWidth="1"/>
    <col min="6150" max="6150" width="17.7109375" style="1" customWidth="1"/>
    <col min="6151" max="6151" width="0" style="1" hidden="1" customWidth="1"/>
    <col min="6152" max="6152" width="22.28515625" style="1" customWidth="1"/>
    <col min="6153" max="6153" width="5.28515625" style="1" customWidth="1"/>
    <col min="6154" max="6154" width="36.28515625" style="1" customWidth="1"/>
    <col min="6155" max="6155" width="5.7109375" style="1" customWidth="1"/>
    <col min="6156" max="6156" width="0" style="1" hidden="1" customWidth="1"/>
    <col min="6157" max="6157" width="20.7109375" style="1" customWidth="1"/>
    <col min="6158" max="6158" width="4.85546875" style="1" customWidth="1"/>
    <col min="6159" max="6159" width="0" style="1" hidden="1" customWidth="1"/>
    <col min="6160" max="6160" width="24.7109375" style="1" customWidth="1"/>
    <col min="6161" max="6161" width="12.28515625" style="1" customWidth="1"/>
    <col min="6162" max="6162" width="0" style="1" hidden="1" customWidth="1"/>
    <col min="6163" max="6163" width="3.42578125" style="1" customWidth="1"/>
    <col min="6164" max="6164" width="0" style="1" hidden="1" customWidth="1"/>
    <col min="6165" max="6165" width="17.7109375" style="1" customWidth="1"/>
    <col min="6166" max="6166" width="3.42578125" style="1" customWidth="1"/>
    <col min="6167" max="6167" width="0" style="1" hidden="1" customWidth="1"/>
    <col min="6168" max="6168" width="23.7109375" style="1" customWidth="1"/>
    <col min="6169" max="6169" width="10" style="1" customWidth="1"/>
    <col min="6170" max="6170" width="0" style="1" hidden="1" customWidth="1"/>
    <col min="6171" max="6172" width="14.7109375" style="1" customWidth="1"/>
    <col min="6173" max="6173" width="12.85546875" style="1" customWidth="1"/>
    <col min="6174" max="6174" width="3.28515625" style="1" customWidth="1"/>
    <col min="6175" max="6175" width="30.28515625" style="1" customWidth="1"/>
    <col min="6176" max="6176" width="5" style="1" customWidth="1"/>
    <col min="6177" max="6177" width="0" style="1" hidden="1" customWidth="1"/>
    <col min="6178" max="6178" width="14.28515625" style="1" customWidth="1"/>
    <col min="6179" max="6179" width="5.7109375" style="1" customWidth="1"/>
    <col min="6180" max="6180" width="0" style="1" hidden="1" customWidth="1"/>
    <col min="6181" max="6181" width="17.28515625" style="1" customWidth="1"/>
    <col min="6182" max="6182" width="12.7109375" style="1" customWidth="1"/>
    <col min="6183" max="6183" width="0" style="1" hidden="1" customWidth="1"/>
    <col min="6184" max="6184" width="5.28515625" style="1" customWidth="1"/>
    <col min="6185" max="6185" width="0" style="1" hidden="1" customWidth="1"/>
    <col min="6186" max="6186" width="17" style="1" customWidth="1"/>
    <col min="6187" max="6187" width="6.28515625" style="1" customWidth="1"/>
    <col min="6188" max="6188" width="0" style="1" hidden="1" customWidth="1"/>
    <col min="6189" max="6189" width="14.28515625" style="1" customWidth="1"/>
    <col min="6190" max="6190" width="7.5703125" style="1" customWidth="1"/>
    <col min="6191" max="6191" width="0" style="1" hidden="1" customWidth="1"/>
    <col min="6192" max="6193" width="14.28515625" style="1" customWidth="1"/>
    <col min="6194" max="6194" width="20.85546875" style="1" customWidth="1"/>
    <col min="6195" max="6195" width="14.42578125" style="1" customWidth="1"/>
    <col min="6196" max="6196" width="15" style="1" customWidth="1"/>
    <col min="6197" max="6197" width="2.7109375" style="1" customWidth="1"/>
    <col min="6198" max="6198" width="11.7109375" style="1" customWidth="1"/>
    <col min="6199" max="6199" width="11.5703125" style="1" customWidth="1"/>
    <col min="6200" max="6200" width="2.28515625" style="1" customWidth="1"/>
    <col min="6201" max="6201" width="41" style="1" customWidth="1"/>
    <col min="6202" max="6202" width="14.28515625" style="1" customWidth="1"/>
    <col min="6203" max="6204" width="11.5703125" style="1" customWidth="1"/>
    <col min="6205" max="6205" width="21.85546875" style="1" customWidth="1"/>
    <col min="6206" max="6397" width="11.5703125" style="1"/>
    <col min="6398" max="6398" width="21.85546875" style="1" customWidth="1"/>
    <col min="6399" max="6399" width="13.85546875" style="1" customWidth="1"/>
    <col min="6400" max="6400" width="38.7109375" style="1" customWidth="1"/>
    <col min="6401" max="6401" width="3" style="1" bestFit="1" customWidth="1"/>
    <col min="6402" max="6402" width="32.28515625" style="1" customWidth="1"/>
    <col min="6403" max="6403" width="46.28515625" style="1" customWidth="1"/>
    <col min="6404" max="6404" width="19" style="1" customWidth="1"/>
    <col min="6405" max="6405" width="0" style="1" hidden="1" customWidth="1"/>
    <col min="6406" max="6406" width="17.7109375" style="1" customWidth="1"/>
    <col min="6407" max="6407" width="0" style="1" hidden="1" customWidth="1"/>
    <col min="6408" max="6408" width="22.28515625" style="1" customWidth="1"/>
    <col min="6409" max="6409" width="5.28515625" style="1" customWidth="1"/>
    <col min="6410" max="6410" width="36.28515625" style="1" customWidth="1"/>
    <col min="6411" max="6411" width="5.7109375" style="1" customWidth="1"/>
    <col min="6412" max="6412" width="0" style="1" hidden="1" customWidth="1"/>
    <col min="6413" max="6413" width="20.7109375" style="1" customWidth="1"/>
    <col min="6414" max="6414" width="4.85546875" style="1" customWidth="1"/>
    <col min="6415" max="6415" width="0" style="1" hidden="1" customWidth="1"/>
    <col min="6416" max="6416" width="24.7109375" style="1" customWidth="1"/>
    <col min="6417" max="6417" width="12.28515625" style="1" customWidth="1"/>
    <col min="6418" max="6418" width="0" style="1" hidden="1" customWidth="1"/>
    <col min="6419" max="6419" width="3.42578125" style="1" customWidth="1"/>
    <col min="6420" max="6420" width="0" style="1" hidden="1" customWidth="1"/>
    <col min="6421" max="6421" width="17.7109375" style="1" customWidth="1"/>
    <col min="6422" max="6422" width="3.42578125" style="1" customWidth="1"/>
    <col min="6423" max="6423" width="0" style="1" hidden="1" customWidth="1"/>
    <col min="6424" max="6424" width="23.7109375" style="1" customWidth="1"/>
    <col min="6425" max="6425" width="10" style="1" customWidth="1"/>
    <col min="6426" max="6426" width="0" style="1" hidden="1" customWidth="1"/>
    <col min="6427" max="6428" width="14.7109375" style="1" customWidth="1"/>
    <col min="6429" max="6429" width="12.85546875" style="1" customWidth="1"/>
    <col min="6430" max="6430" width="3.28515625" style="1" customWidth="1"/>
    <col min="6431" max="6431" width="30.28515625" style="1" customWidth="1"/>
    <col min="6432" max="6432" width="5" style="1" customWidth="1"/>
    <col min="6433" max="6433" width="0" style="1" hidden="1" customWidth="1"/>
    <col min="6434" max="6434" width="14.28515625" style="1" customWidth="1"/>
    <col min="6435" max="6435" width="5.7109375" style="1" customWidth="1"/>
    <col min="6436" max="6436" width="0" style="1" hidden="1" customWidth="1"/>
    <col min="6437" max="6437" width="17.28515625" style="1" customWidth="1"/>
    <col min="6438" max="6438" width="12.7109375" style="1" customWidth="1"/>
    <col min="6439" max="6439" width="0" style="1" hidden="1" customWidth="1"/>
    <col min="6440" max="6440" width="5.28515625" style="1" customWidth="1"/>
    <col min="6441" max="6441" width="0" style="1" hidden="1" customWidth="1"/>
    <col min="6442" max="6442" width="17" style="1" customWidth="1"/>
    <col min="6443" max="6443" width="6.28515625" style="1" customWidth="1"/>
    <col min="6444" max="6444" width="0" style="1" hidden="1" customWidth="1"/>
    <col min="6445" max="6445" width="14.28515625" style="1" customWidth="1"/>
    <col min="6446" max="6446" width="7.5703125" style="1" customWidth="1"/>
    <col min="6447" max="6447" width="0" style="1" hidden="1" customWidth="1"/>
    <col min="6448" max="6449" width="14.28515625" style="1" customWidth="1"/>
    <col min="6450" max="6450" width="20.85546875" style="1" customWidth="1"/>
    <col min="6451" max="6451" width="14.42578125" style="1" customWidth="1"/>
    <col min="6452" max="6452" width="15" style="1" customWidth="1"/>
    <col min="6453" max="6453" width="2.7109375" style="1" customWidth="1"/>
    <col min="6454" max="6454" width="11.7109375" style="1" customWidth="1"/>
    <col min="6455" max="6455" width="11.5703125" style="1" customWidth="1"/>
    <col min="6456" max="6456" width="2.28515625" style="1" customWidth="1"/>
    <col min="6457" max="6457" width="41" style="1" customWidth="1"/>
    <col min="6458" max="6458" width="14.28515625" style="1" customWidth="1"/>
    <col min="6459" max="6460" width="11.5703125" style="1" customWidth="1"/>
    <col min="6461" max="6461" width="21.85546875" style="1" customWidth="1"/>
    <col min="6462" max="6653" width="11.5703125" style="1"/>
    <col min="6654" max="6654" width="21.85546875" style="1" customWidth="1"/>
    <col min="6655" max="6655" width="13.85546875" style="1" customWidth="1"/>
    <col min="6656" max="6656" width="38.7109375" style="1" customWidth="1"/>
    <col min="6657" max="6657" width="3" style="1" bestFit="1" customWidth="1"/>
    <col min="6658" max="6658" width="32.28515625" style="1" customWidth="1"/>
    <col min="6659" max="6659" width="46.28515625" style="1" customWidth="1"/>
    <col min="6660" max="6660" width="19" style="1" customWidth="1"/>
    <col min="6661" max="6661" width="0" style="1" hidden="1" customWidth="1"/>
    <col min="6662" max="6662" width="17.7109375" style="1" customWidth="1"/>
    <col min="6663" max="6663" width="0" style="1" hidden="1" customWidth="1"/>
    <col min="6664" max="6664" width="22.28515625" style="1" customWidth="1"/>
    <col min="6665" max="6665" width="5.28515625" style="1" customWidth="1"/>
    <col min="6666" max="6666" width="36.28515625" style="1" customWidth="1"/>
    <col min="6667" max="6667" width="5.7109375" style="1" customWidth="1"/>
    <col min="6668" max="6668" width="0" style="1" hidden="1" customWidth="1"/>
    <col min="6669" max="6669" width="20.7109375" style="1" customWidth="1"/>
    <col min="6670" max="6670" width="4.85546875" style="1" customWidth="1"/>
    <col min="6671" max="6671" width="0" style="1" hidden="1" customWidth="1"/>
    <col min="6672" max="6672" width="24.7109375" style="1" customWidth="1"/>
    <col min="6673" max="6673" width="12.28515625" style="1" customWidth="1"/>
    <col min="6674" max="6674" width="0" style="1" hidden="1" customWidth="1"/>
    <col min="6675" max="6675" width="3.42578125" style="1" customWidth="1"/>
    <col min="6676" max="6676" width="0" style="1" hidden="1" customWidth="1"/>
    <col min="6677" max="6677" width="17.7109375" style="1" customWidth="1"/>
    <col min="6678" max="6678" width="3.42578125" style="1" customWidth="1"/>
    <col min="6679" max="6679" width="0" style="1" hidden="1" customWidth="1"/>
    <col min="6680" max="6680" width="23.7109375" style="1" customWidth="1"/>
    <col min="6681" max="6681" width="10" style="1" customWidth="1"/>
    <col min="6682" max="6682" width="0" style="1" hidden="1" customWidth="1"/>
    <col min="6683" max="6684" width="14.7109375" style="1" customWidth="1"/>
    <col min="6685" max="6685" width="12.85546875" style="1" customWidth="1"/>
    <col min="6686" max="6686" width="3.28515625" style="1" customWidth="1"/>
    <col min="6687" max="6687" width="30.28515625" style="1" customWidth="1"/>
    <col min="6688" max="6688" width="5" style="1" customWidth="1"/>
    <col min="6689" max="6689" width="0" style="1" hidden="1" customWidth="1"/>
    <col min="6690" max="6690" width="14.28515625" style="1" customWidth="1"/>
    <col min="6691" max="6691" width="5.7109375" style="1" customWidth="1"/>
    <col min="6692" max="6692" width="0" style="1" hidden="1" customWidth="1"/>
    <col min="6693" max="6693" width="17.28515625" style="1" customWidth="1"/>
    <col min="6694" max="6694" width="12.7109375" style="1" customWidth="1"/>
    <col min="6695" max="6695" width="0" style="1" hidden="1" customWidth="1"/>
    <col min="6696" max="6696" width="5.28515625" style="1" customWidth="1"/>
    <col min="6697" max="6697" width="0" style="1" hidden="1" customWidth="1"/>
    <col min="6698" max="6698" width="17" style="1" customWidth="1"/>
    <col min="6699" max="6699" width="6.28515625" style="1" customWidth="1"/>
    <col min="6700" max="6700" width="0" style="1" hidden="1" customWidth="1"/>
    <col min="6701" max="6701" width="14.28515625" style="1" customWidth="1"/>
    <col min="6702" max="6702" width="7.5703125" style="1" customWidth="1"/>
    <col min="6703" max="6703" width="0" style="1" hidden="1" customWidth="1"/>
    <col min="6704" max="6705" width="14.28515625" style="1" customWidth="1"/>
    <col min="6706" max="6706" width="20.85546875" style="1" customWidth="1"/>
    <col min="6707" max="6707" width="14.42578125" style="1" customWidth="1"/>
    <col min="6708" max="6708" width="15" style="1" customWidth="1"/>
    <col min="6709" max="6709" width="2.7109375" style="1" customWidth="1"/>
    <col min="6710" max="6710" width="11.7109375" style="1" customWidth="1"/>
    <col min="6711" max="6711" width="11.5703125" style="1" customWidth="1"/>
    <col min="6712" max="6712" width="2.28515625" style="1" customWidth="1"/>
    <col min="6713" max="6713" width="41" style="1" customWidth="1"/>
    <col min="6714" max="6714" width="14.28515625" style="1" customWidth="1"/>
    <col min="6715" max="6716" width="11.5703125" style="1" customWidth="1"/>
    <col min="6717" max="6717" width="21.85546875" style="1" customWidth="1"/>
    <col min="6718" max="6909" width="11.5703125" style="1"/>
    <col min="6910" max="6910" width="21.85546875" style="1" customWidth="1"/>
    <col min="6911" max="6911" width="13.85546875" style="1" customWidth="1"/>
    <col min="6912" max="6912" width="38.7109375" style="1" customWidth="1"/>
    <col min="6913" max="6913" width="3" style="1" bestFit="1" customWidth="1"/>
    <col min="6914" max="6914" width="32.28515625" style="1" customWidth="1"/>
    <col min="6915" max="6915" width="46.28515625" style="1" customWidth="1"/>
    <col min="6916" max="6916" width="19" style="1" customWidth="1"/>
    <col min="6917" max="6917" width="0" style="1" hidden="1" customWidth="1"/>
    <col min="6918" max="6918" width="17.7109375" style="1" customWidth="1"/>
    <col min="6919" max="6919" width="0" style="1" hidden="1" customWidth="1"/>
    <col min="6920" max="6920" width="22.28515625" style="1" customWidth="1"/>
    <col min="6921" max="6921" width="5.28515625" style="1" customWidth="1"/>
    <col min="6922" max="6922" width="36.28515625" style="1" customWidth="1"/>
    <col min="6923" max="6923" width="5.7109375" style="1" customWidth="1"/>
    <col min="6924" max="6924" width="0" style="1" hidden="1" customWidth="1"/>
    <col min="6925" max="6925" width="20.7109375" style="1" customWidth="1"/>
    <col min="6926" max="6926" width="4.85546875" style="1" customWidth="1"/>
    <col min="6927" max="6927" width="0" style="1" hidden="1" customWidth="1"/>
    <col min="6928" max="6928" width="24.7109375" style="1" customWidth="1"/>
    <col min="6929" max="6929" width="12.28515625" style="1" customWidth="1"/>
    <col min="6930" max="6930" width="0" style="1" hidden="1" customWidth="1"/>
    <col min="6931" max="6931" width="3.42578125" style="1" customWidth="1"/>
    <col min="6932" max="6932" width="0" style="1" hidden="1" customWidth="1"/>
    <col min="6933" max="6933" width="17.7109375" style="1" customWidth="1"/>
    <col min="6934" max="6934" width="3.42578125" style="1" customWidth="1"/>
    <col min="6935" max="6935" width="0" style="1" hidden="1" customWidth="1"/>
    <col min="6936" max="6936" width="23.7109375" style="1" customWidth="1"/>
    <col min="6937" max="6937" width="10" style="1" customWidth="1"/>
    <col min="6938" max="6938" width="0" style="1" hidden="1" customWidth="1"/>
    <col min="6939" max="6940" width="14.7109375" style="1" customWidth="1"/>
    <col min="6941" max="6941" width="12.85546875" style="1" customWidth="1"/>
    <col min="6942" max="6942" width="3.28515625" style="1" customWidth="1"/>
    <col min="6943" max="6943" width="30.28515625" style="1" customWidth="1"/>
    <col min="6944" max="6944" width="5" style="1" customWidth="1"/>
    <col min="6945" max="6945" width="0" style="1" hidden="1" customWidth="1"/>
    <col min="6946" max="6946" width="14.28515625" style="1" customWidth="1"/>
    <col min="6947" max="6947" width="5.7109375" style="1" customWidth="1"/>
    <col min="6948" max="6948" width="0" style="1" hidden="1" customWidth="1"/>
    <col min="6949" max="6949" width="17.28515625" style="1" customWidth="1"/>
    <col min="6950" max="6950" width="12.7109375" style="1" customWidth="1"/>
    <col min="6951" max="6951" width="0" style="1" hidden="1" customWidth="1"/>
    <col min="6952" max="6952" width="5.28515625" style="1" customWidth="1"/>
    <col min="6953" max="6953" width="0" style="1" hidden="1" customWidth="1"/>
    <col min="6954" max="6954" width="17" style="1" customWidth="1"/>
    <col min="6955" max="6955" width="6.28515625" style="1" customWidth="1"/>
    <col min="6956" max="6956" width="0" style="1" hidden="1" customWidth="1"/>
    <col min="6957" max="6957" width="14.28515625" style="1" customWidth="1"/>
    <col min="6958" max="6958" width="7.5703125" style="1" customWidth="1"/>
    <col min="6959" max="6959" width="0" style="1" hidden="1" customWidth="1"/>
    <col min="6960" max="6961" width="14.28515625" style="1" customWidth="1"/>
    <col min="6962" max="6962" width="20.85546875" style="1" customWidth="1"/>
    <col min="6963" max="6963" width="14.42578125" style="1" customWidth="1"/>
    <col min="6964" max="6964" width="15" style="1" customWidth="1"/>
    <col min="6965" max="6965" width="2.7109375" style="1" customWidth="1"/>
    <col min="6966" max="6966" width="11.7109375" style="1" customWidth="1"/>
    <col min="6967" max="6967" width="11.5703125" style="1" customWidth="1"/>
    <col min="6968" max="6968" width="2.28515625" style="1" customWidth="1"/>
    <col min="6969" max="6969" width="41" style="1" customWidth="1"/>
    <col min="6970" max="6970" width="14.28515625" style="1" customWidth="1"/>
    <col min="6971" max="6972" width="11.5703125" style="1" customWidth="1"/>
    <col min="6973" max="6973" width="21.85546875" style="1" customWidth="1"/>
    <col min="6974" max="7165" width="11.5703125" style="1"/>
    <col min="7166" max="7166" width="21.85546875" style="1" customWidth="1"/>
    <col min="7167" max="7167" width="13.85546875" style="1" customWidth="1"/>
    <col min="7168" max="7168" width="38.7109375" style="1" customWidth="1"/>
    <col min="7169" max="7169" width="3" style="1" bestFit="1" customWidth="1"/>
    <col min="7170" max="7170" width="32.28515625" style="1" customWidth="1"/>
    <col min="7171" max="7171" width="46.28515625" style="1" customWidth="1"/>
    <col min="7172" max="7172" width="19" style="1" customWidth="1"/>
    <col min="7173" max="7173" width="0" style="1" hidden="1" customWidth="1"/>
    <col min="7174" max="7174" width="17.7109375" style="1" customWidth="1"/>
    <col min="7175" max="7175" width="0" style="1" hidden="1" customWidth="1"/>
    <col min="7176" max="7176" width="22.28515625" style="1" customWidth="1"/>
    <col min="7177" max="7177" width="5.28515625" style="1" customWidth="1"/>
    <col min="7178" max="7178" width="36.28515625" style="1" customWidth="1"/>
    <col min="7179" max="7179" width="5.7109375" style="1" customWidth="1"/>
    <col min="7180" max="7180" width="0" style="1" hidden="1" customWidth="1"/>
    <col min="7181" max="7181" width="20.7109375" style="1" customWidth="1"/>
    <col min="7182" max="7182" width="4.85546875" style="1" customWidth="1"/>
    <col min="7183" max="7183" width="0" style="1" hidden="1" customWidth="1"/>
    <col min="7184" max="7184" width="24.7109375" style="1" customWidth="1"/>
    <col min="7185" max="7185" width="12.28515625" style="1" customWidth="1"/>
    <col min="7186" max="7186" width="0" style="1" hidden="1" customWidth="1"/>
    <col min="7187" max="7187" width="3.42578125" style="1" customWidth="1"/>
    <col min="7188" max="7188" width="0" style="1" hidden="1" customWidth="1"/>
    <col min="7189" max="7189" width="17.7109375" style="1" customWidth="1"/>
    <col min="7190" max="7190" width="3.42578125" style="1" customWidth="1"/>
    <col min="7191" max="7191" width="0" style="1" hidden="1" customWidth="1"/>
    <col min="7192" max="7192" width="23.7109375" style="1" customWidth="1"/>
    <col min="7193" max="7193" width="10" style="1" customWidth="1"/>
    <col min="7194" max="7194" width="0" style="1" hidden="1" customWidth="1"/>
    <col min="7195" max="7196" width="14.7109375" style="1" customWidth="1"/>
    <col min="7197" max="7197" width="12.85546875" style="1" customWidth="1"/>
    <col min="7198" max="7198" width="3.28515625" style="1" customWidth="1"/>
    <col min="7199" max="7199" width="30.28515625" style="1" customWidth="1"/>
    <col min="7200" max="7200" width="5" style="1" customWidth="1"/>
    <col min="7201" max="7201" width="0" style="1" hidden="1" customWidth="1"/>
    <col min="7202" max="7202" width="14.28515625" style="1" customWidth="1"/>
    <col min="7203" max="7203" width="5.7109375" style="1" customWidth="1"/>
    <col min="7204" max="7204" width="0" style="1" hidden="1" customWidth="1"/>
    <col min="7205" max="7205" width="17.28515625" style="1" customWidth="1"/>
    <col min="7206" max="7206" width="12.7109375" style="1" customWidth="1"/>
    <col min="7207" max="7207" width="0" style="1" hidden="1" customWidth="1"/>
    <col min="7208" max="7208" width="5.28515625" style="1" customWidth="1"/>
    <col min="7209" max="7209" width="0" style="1" hidden="1" customWidth="1"/>
    <col min="7210" max="7210" width="17" style="1" customWidth="1"/>
    <col min="7211" max="7211" width="6.28515625" style="1" customWidth="1"/>
    <col min="7212" max="7212" width="0" style="1" hidden="1" customWidth="1"/>
    <col min="7213" max="7213" width="14.28515625" style="1" customWidth="1"/>
    <col min="7214" max="7214" width="7.5703125" style="1" customWidth="1"/>
    <col min="7215" max="7215" width="0" style="1" hidden="1" customWidth="1"/>
    <col min="7216" max="7217" width="14.28515625" style="1" customWidth="1"/>
    <col min="7218" max="7218" width="20.85546875" style="1" customWidth="1"/>
    <col min="7219" max="7219" width="14.42578125" style="1" customWidth="1"/>
    <col min="7220" max="7220" width="15" style="1" customWidth="1"/>
    <col min="7221" max="7221" width="2.7109375" style="1" customWidth="1"/>
    <col min="7222" max="7222" width="11.7109375" style="1" customWidth="1"/>
    <col min="7223" max="7223" width="11.5703125" style="1" customWidth="1"/>
    <col min="7224" max="7224" width="2.28515625" style="1" customWidth="1"/>
    <col min="7225" max="7225" width="41" style="1" customWidth="1"/>
    <col min="7226" max="7226" width="14.28515625" style="1" customWidth="1"/>
    <col min="7227" max="7228" width="11.5703125" style="1" customWidth="1"/>
    <col min="7229" max="7229" width="21.85546875" style="1" customWidth="1"/>
    <col min="7230" max="7421" width="11.5703125" style="1"/>
    <col min="7422" max="7422" width="21.85546875" style="1" customWidth="1"/>
    <col min="7423" max="7423" width="13.85546875" style="1" customWidth="1"/>
    <col min="7424" max="7424" width="38.7109375" style="1" customWidth="1"/>
    <col min="7425" max="7425" width="3" style="1" bestFit="1" customWidth="1"/>
    <col min="7426" max="7426" width="32.28515625" style="1" customWidth="1"/>
    <col min="7427" max="7427" width="46.28515625" style="1" customWidth="1"/>
    <col min="7428" max="7428" width="19" style="1" customWidth="1"/>
    <col min="7429" max="7429" width="0" style="1" hidden="1" customWidth="1"/>
    <col min="7430" max="7430" width="17.7109375" style="1" customWidth="1"/>
    <col min="7431" max="7431" width="0" style="1" hidden="1" customWidth="1"/>
    <col min="7432" max="7432" width="22.28515625" style="1" customWidth="1"/>
    <col min="7433" max="7433" width="5.28515625" style="1" customWidth="1"/>
    <col min="7434" max="7434" width="36.28515625" style="1" customWidth="1"/>
    <col min="7435" max="7435" width="5.7109375" style="1" customWidth="1"/>
    <col min="7436" max="7436" width="0" style="1" hidden="1" customWidth="1"/>
    <col min="7437" max="7437" width="20.7109375" style="1" customWidth="1"/>
    <col min="7438" max="7438" width="4.85546875" style="1" customWidth="1"/>
    <col min="7439" max="7439" width="0" style="1" hidden="1" customWidth="1"/>
    <col min="7440" max="7440" width="24.7109375" style="1" customWidth="1"/>
    <col min="7441" max="7441" width="12.28515625" style="1" customWidth="1"/>
    <col min="7442" max="7442" width="0" style="1" hidden="1" customWidth="1"/>
    <col min="7443" max="7443" width="3.42578125" style="1" customWidth="1"/>
    <col min="7444" max="7444" width="0" style="1" hidden="1" customWidth="1"/>
    <col min="7445" max="7445" width="17.7109375" style="1" customWidth="1"/>
    <col min="7446" max="7446" width="3.42578125" style="1" customWidth="1"/>
    <col min="7447" max="7447" width="0" style="1" hidden="1" customWidth="1"/>
    <col min="7448" max="7448" width="23.7109375" style="1" customWidth="1"/>
    <col min="7449" max="7449" width="10" style="1" customWidth="1"/>
    <col min="7450" max="7450" width="0" style="1" hidden="1" customWidth="1"/>
    <col min="7451" max="7452" width="14.7109375" style="1" customWidth="1"/>
    <col min="7453" max="7453" width="12.85546875" style="1" customWidth="1"/>
    <col min="7454" max="7454" width="3.28515625" style="1" customWidth="1"/>
    <col min="7455" max="7455" width="30.28515625" style="1" customWidth="1"/>
    <col min="7456" max="7456" width="5" style="1" customWidth="1"/>
    <col min="7457" max="7457" width="0" style="1" hidden="1" customWidth="1"/>
    <col min="7458" max="7458" width="14.28515625" style="1" customWidth="1"/>
    <col min="7459" max="7459" width="5.7109375" style="1" customWidth="1"/>
    <col min="7460" max="7460" width="0" style="1" hidden="1" customWidth="1"/>
    <col min="7461" max="7461" width="17.28515625" style="1" customWidth="1"/>
    <col min="7462" max="7462" width="12.7109375" style="1" customWidth="1"/>
    <col min="7463" max="7463" width="0" style="1" hidden="1" customWidth="1"/>
    <col min="7464" max="7464" width="5.28515625" style="1" customWidth="1"/>
    <col min="7465" max="7465" width="0" style="1" hidden="1" customWidth="1"/>
    <col min="7466" max="7466" width="17" style="1" customWidth="1"/>
    <col min="7467" max="7467" width="6.28515625" style="1" customWidth="1"/>
    <col min="7468" max="7468" width="0" style="1" hidden="1" customWidth="1"/>
    <col min="7469" max="7469" width="14.28515625" style="1" customWidth="1"/>
    <col min="7470" max="7470" width="7.5703125" style="1" customWidth="1"/>
    <col min="7471" max="7471" width="0" style="1" hidden="1" customWidth="1"/>
    <col min="7472" max="7473" width="14.28515625" style="1" customWidth="1"/>
    <col min="7474" max="7474" width="20.85546875" style="1" customWidth="1"/>
    <col min="7475" max="7475" width="14.42578125" style="1" customWidth="1"/>
    <col min="7476" max="7476" width="15" style="1" customWidth="1"/>
    <col min="7477" max="7477" width="2.7109375" style="1" customWidth="1"/>
    <col min="7478" max="7478" width="11.7109375" style="1" customWidth="1"/>
    <col min="7479" max="7479" width="11.5703125" style="1" customWidth="1"/>
    <col min="7480" max="7480" width="2.28515625" style="1" customWidth="1"/>
    <col min="7481" max="7481" width="41" style="1" customWidth="1"/>
    <col min="7482" max="7482" width="14.28515625" style="1" customWidth="1"/>
    <col min="7483" max="7484" width="11.5703125" style="1" customWidth="1"/>
    <col min="7485" max="7485" width="21.85546875" style="1" customWidth="1"/>
    <col min="7486" max="7677" width="11.5703125" style="1"/>
    <col min="7678" max="7678" width="21.85546875" style="1" customWidth="1"/>
    <col min="7679" max="7679" width="13.85546875" style="1" customWidth="1"/>
    <col min="7680" max="7680" width="38.7109375" style="1" customWidth="1"/>
    <col min="7681" max="7681" width="3" style="1" bestFit="1" customWidth="1"/>
    <col min="7682" max="7682" width="32.28515625" style="1" customWidth="1"/>
    <col min="7683" max="7683" width="46.28515625" style="1" customWidth="1"/>
    <col min="7684" max="7684" width="19" style="1" customWidth="1"/>
    <col min="7685" max="7685" width="0" style="1" hidden="1" customWidth="1"/>
    <col min="7686" max="7686" width="17.7109375" style="1" customWidth="1"/>
    <col min="7687" max="7687" width="0" style="1" hidden="1" customWidth="1"/>
    <col min="7688" max="7688" width="22.28515625" style="1" customWidth="1"/>
    <col min="7689" max="7689" width="5.28515625" style="1" customWidth="1"/>
    <col min="7690" max="7690" width="36.28515625" style="1" customWidth="1"/>
    <col min="7691" max="7691" width="5.7109375" style="1" customWidth="1"/>
    <col min="7692" max="7692" width="0" style="1" hidden="1" customWidth="1"/>
    <col min="7693" max="7693" width="20.7109375" style="1" customWidth="1"/>
    <col min="7694" max="7694" width="4.85546875" style="1" customWidth="1"/>
    <col min="7695" max="7695" width="0" style="1" hidden="1" customWidth="1"/>
    <col min="7696" max="7696" width="24.7109375" style="1" customWidth="1"/>
    <col min="7697" max="7697" width="12.28515625" style="1" customWidth="1"/>
    <col min="7698" max="7698" width="0" style="1" hidden="1" customWidth="1"/>
    <col min="7699" max="7699" width="3.42578125" style="1" customWidth="1"/>
    <col min="7700" max="7700" width="0" style="1" hidden="1" customWidth="1"/>
    <col min="7701" max="7701" width="17.7109375" style="1" customWidth="1"/>
    <col min="7702" max="7702" width="3.42578125" style="1" customWidth="1"/>
    <col min="7703" max="7703" width="0" style="1" hidden="1" customWidth="1"/>
    <col min="7704" max="7704" width="23.7109375" style="1" customWidth="1"/>
    <col min="7705" max="7705" width="10" style="1" customWidth="1"/>
    <col min="7706" max="7706" width="0" style="1" hidden="1" customWidth="1"/>
    <col min="7707" max="7708" width="14.7109375" style="1" customWidth="1"/>
    <col min="7709" max="7709" width="12.85546875" style="1" customWidth="1"/>
    <col min="7710" max="7710" width="3.28515625" style="1" customWidth="1"/>
    <col min="7711" max="7711" width="30.28515625" style="1" customWidth="1"/>
    <col min="7712" max="7712" width="5" style="1" customWidth="1"/>
    <col min="7713" max="7713" width="0" style="1" hidden="1" customWidth="1"/>
    <col min="7714" max="7714" width="14.28515625" style="1" customWidth="1"/>
    <col min="7715" max="7715" width="5.7109375" style="1" customWidth="1"/>
    <col min="7716" max="7716" width="0" style="1" hidden="1" customWidth="1"/>
    <col min="7717" max="7717" width="17.28515625" style="1" customWidth="1"/>
    <col min="7718" max="7718" width="12.7109375" style="1" customWidth="1"/>
    <col min="7719" max="7719" width="0" style="1" hidden="1" customWidth="1"/>
    <col min="7720" max="7720" width="5.28515625" style="1" customWidth="1"/>
    <col min="7721" max="7721" width="0" style="1" hidden="1" customWidth="1"/>
    <col min="7722" max="7722" width="17" style="1" customWidth="1"/>
    <col min="7723" max="7723" width="6.28515625" style="1" customWidth="1"/>
    <col min="7724" max="7724" width="0" style="1" hidden="1" customWidth="1"/>
    <col min="7725" max="7725" width="14.28515625" style="1" customWidth="1"/>
    <col min="7726" max="7726" width="7.5703125" style="1" customWidth="1"/>
    <col min="7727" max="7727" width="0" style="1" hidden="1" customWidth="1"/>
    <col min="7728" max="7729" width="14.28515625" style="1" customWidth="1"/>
    <col min="7730" max="7730" width="20.85546875" style="1" customWidth="1"/>
    <col min="7731" max="7731" width="14.42578125" style="1" customWidth="1"/>
    <col min="7732" max="7732" width="15" style="1" customWidth="1"/>
    <col min="7733" max="7733" width="2.7109375" style="1" customWidth="1"/>
    <col min="7734" max="7734" width="11.7109375" style="1" customWidth="1"/>
    <col min="7735" max="7735" width="11.5703125" style="1" customWidth="1"/>
    <col min="7736" max="7736" width="2.28515625" style="1" customWidth="1"/>
    <col min="7737" max="7737" width="41" style="1" customWidth="1"/>
    <col min="7738" max="7738" width="14.28515625" style="1" customWidth="1"/>
    <col min="7739" max="7740" width="11.5703125" style="1" customWidth="1"/>
    <col min="7741" max="7741" width="21.85546875" style="1" customWidth="1"/>
    <col min="7742" max="7933" width="11.5703125" style="1"/>
    <col min="7934" max="7934" width="21.85546875" style="1" customWidth="1"/>
    <col min="7935" max="7935" width="13.85546875" style="1" customWidth="1"/>
    <col min="7936" max="7936" width="38.7109375" style="1" customWidth="1"/>
    <col min="7937" max="7937" width="3" style="1" bestFit="1" customWidth="1"/>
    <col min="7938" max="7938" width="32.28515625" style="1" customWidth="1"/>
    <col min="7939" max="7939" width="46.28515625" style="1" customWidth="1"/>
    <col min="7940" max="7940" width="19" style="1" customWidth="1"/>
    <col min="7941" max="7941" width="0" style="1" hidden="1" customWidth="1"/>
    <col min="7942" max="7942" width="17.7109375" style="1" customWidth="1"/>
    <col min="7943" max="7943" width="0" style="1" hidden="1" customWidth="1"/>
    <col min="7944" max="7944" width="22.28515625" style="1" customWidth="1"/>
    <col min="7945" max="7945" width="5.28515625" style="1" customWidth="1"/>
    <col min="7946" max="7946" width="36.28515625" style="1" customWidth="1"/>
    <col min="7947" max="7947" width="5.7109375" style="1" customWidth="1"/>
    <col min="7948" max="7948" width="0" style="1" hidden="1" customWidth="1"/>
    <col min="7949" max="7949" width="20.7109375" style="1" customWidth="1"/>
    <col min="7950" max="7950" width="4.85546875" style="1" customWidth="1"/>
    <col min="7951" max="7951" width="0" style="1" hidden="1" customWidth="1"/>
    <col min="7952" max="7952" width="24.7109375" style="1" customWidth="1"/>
    <col min="7953" max="7953" width="12.28515625" style="1" customWidth="1"/>
    <col min="7954" max="7954" width="0" style="1" hidden="1" customWidth="1"/>
    <col min="7955" max="7955" width="3.42578125" style="1" customWidth="1"/>
    <col min="7956" max="7956" width="0" style="1" hidden="1" customWidth="1"/>
    <col min="7957" max="7957" width="17.7109375" style="1" customWidth="1"/>
    <col min="7958" max="7958" width="3.42578125" style="1" customWidth="1"/>
    <col min="7959" max="7959" width="0" style="1" hidden="1" customWidth="1"/>
    <col min="7960" max="7960" width="23.7109375" style="1" customWidth="1"/>
    <col min="7961" max="7961" width="10" style="1" customWidth="1"/>
    <col min="7962" max="7962" width="0" style="1" hidden="1" customWidth="1"/>
    <col min="7963" max="7964" width="14.7109375" style="1" customWidth="1"/>
    <col min="7965" max="7965" width="12.85546875" style="1" customWidth="1"/>
    <col min="7966" max="7966" width="3.28515625" style="1" customWidth="1"/>
    <col min="7967" max="7967" width="30.28515625" style="1" customWidth="1"/>
    <col min="7968" max="7968" width="5" style="1" customWidth="1"/>
    <col min="7969" max="7969" width="0" style="1" hidden="1" customWidth="1"/>
    <col min="7970" max="7970" width="14.28515625" style="1" customWidth="1"/>
    <col min="7971" max="7971" width="5.7109375" style="1" customWidth="1"/>
    <col min="7972" max="7972" width="0" style="1" hidden="1" customWidth="1"/>
    <col min="7973" max="7973" width="17.28515625" style="1" customWidth="1"/>
    <col min="7974" max="7974" width="12.7109375" style="1" customWidth="1"/>
    <col min="7975" max="7975" width="0" style="1" hidden="1" customWidth="1"/>
    <col min="7976" max="7976" width="5.28515625" style="1" customWidth="1"/>
    <col min="7977" max="7977" width="0" style="1" hidden="1" customWidth="1"/>
    <col min="7978" max="7978" width="17" style="1" customWidth="1"/>
    <col min="7979" max="7979" width="6.28515625" style="1" customWidth="1"/>
    <col min="7980" max="7980" width="0" style="1" hidden="1" customWidth="1"/>
    <col min="7981" max="7981" width="14.28515625" style="1" customWidth="1"/>
    <col min="7982" max="7982" width="7.5703125" style="1" customWidth="1"/>
    <col min="7983" max="7983" width="0" style="1" hidden="1" customWidth="1"/>
    <col min="7984" max="7985" width="14.28515625" style="1" customWidth="1"/>
    <col min="7986" max="7986" width="20.85546875" style="1" customWidth="1"/>
    <col min="7987" max="7987" width="14.42578125" style="1" customWidth="1"/>
    <col min="7988" max="7988" width="15" style="1" customWidth="1"/>
    <col min="7989" max="7989" width="2.7109375" style="1" customWidth="1"/>
    <col min="7990" max="7990" width="11.7109375" style="1" customWidth="1"/>
    <col min="7991" max="7991" width="11.5703125" style="1" customWidth="1"/>
    <col min="7992" max="7992" width="2.28515625" style="1" customWidth="1"/>
    <col min="7993" max="7993" width="41" style="1" customWidth="1"/>
    <col min="7994" max="7994" width="14.28515625" style="1" customWidth="1"/>
    <col min="7995" max="7996" width="11.5703125" style="1" customWidth="1"/>
    <col min="7997" max="7997" width="21.85546875" style="1" customWidth="1"/>
    <col min="7998" max="8189" width="11.5703125" style="1"/>
    <col min="8190" max="8190" width="21.85546875" style="1" customWidth="1"/>
    <col min="8191" max="8191" width="13.85546875" style="1" customWidth="1"/>
    <col min="8192" max="8192" width="38.7109375" style="1" customWidth="1"/>
    <col min="8193" max="8193" width="3" style="1" bestFit="1" customWidth="1"/>
    <col min="8194" max="8194" width="32.28515625" style="1" customWidth="1"/>
    <col min="8195" max="8195" width="46.28515625" style="1" customWidth="1"/>
    <col min="8196" max="8196" width="19" style="1" customWidth="1"/>
    <col min="8197" max="8197" width="0" style="1" hidden="1" customWidth="1"/>
    <col min="8198" max="8198" width="17.7109375" style="1" customWidth="1"/>
    <col min="8199" max="8199" width="0" style="1" hidden="1" customWidth="1"/>
    <col min="8200" max="8200" width="22.28515625" style="1" customWidth="1"/>
    <col min="8201" max="8201" width="5.28515625" style="1" customWidth="1"/>
    <col min="8202" max="8202" width="36.28515625" style="1" customWidth="1"/>
    <col min="8203" max="8203" width="5.7109375" style="1" customWidth="1"/>
    <col min="8204" max="8204" width="0" style="1" hidden="1" customWidth="1"/>
    <col min="8205" max="8205" width="20.7109375" style="1" customWidth="1"/>
    <col min="8206" max="8206" width="4.85546875" style="1" customWidth="1"/>
    <col min="8207" max="8207" width="0" style="1" hidden="1" customWidth="1"/>
    <col min="8208" max="8208" width="24.7109375" style="1" customWidth="1"/>
    <col min="8209" max="8209" width="12.28515625" style="1" customWidth="1"/>
    <col min="8210" max="8210" width="0" style="1" hidden="1" customWidth="1"/>
    <col min="8211" max="8211" width="3.42578125" style="1" customWidth="1"/>
    <col min="8212" max="8212" width="0" style="1" hidden="1" customWidth="1"/>
    <col min="8213" max="8213" width="17.7109375" style="1" customWidth="1"/>
    <col min="8214" max="8214" width="3.42578125" style="1" customWidth="1"/>
    <col min="8215" max="8215" width="0" style="1" hidden="1" customWidth="1"/>
    <col min="8216" max="8216" width="23.7109375" style="1" customWidth="1"/>
    <col min="8217" max="8217" width="10" style="1" customWidth="1"/>
    <col min="8218" max="8218" width="0" style="1" hidden="1" customWidth="1"/>
    <col min="8219" max="8220" width="14.7109375" style="1" customWidth="1"/>
    <col min="8221" max="8221" width="12.85546875" style="1" customWidth="1"/>
    <col min="8222" max="8222" width="3.28515625" style="1" customWidth="1"/>
    <col min="8223" max="8223" width="30.28515625" style="1" customWidth="1"/>
    <col min="8224" max="8224" width="5" style="1" customWidth="1"/>
    <col min="8225" max="8225" width="0" style="1" hidden="1" customWidth="1"/>
    <col min="8226" max="8226" width="14.28515625" style="1" customWidth="1"/>
    <col min="8227" max="8227" width="5.7109375" style="1" customWidth="1"/>
    <col min="8228" max="8228" width="0" style="1" hidden="1" customWidth="1"/>
    <col min="8229" max="8229" width="17.28515625" style="1" customWidth="1"/>
    <col min="8230" max="8230" width="12.7109375" style="1" customWidth="1"/>
    <col min="8231" max="8231" width="0" style="1" hidden="1" customWidth="1"/>
    <col min="8232" max="8232" width="5.28515625" style="1" customWidth="1"/>
    <col min="8233" max="8233" width="0" style="1" hidden="1" customWidth="1"/>
    <col min="8234" max="8234" width="17" style="1" customWidth="1"/>
    <col min="8235" max="8235" width="6.28515625" style="1" customWidth="1"/>
    <col min="8236" max="8236" width="0" style="1" hidden="1" customWidth="1"/>
    <col min="8237" max="8237" width="14.28515625" style="1" customWidth="1"/>
    <col min="8238" max="8238" width="7.5703125" style="1" customWidth="1"/>
    <col min="8239" max="8239" width="0" style="1" hidden="1" customWidth="1"/>
    <col min="8240" max="8241" width="14.28515625" style="1" customWidth="1"/>
    <col min="8242" max="8242" width="20.85546875" style="1" customWidth="1"/>
    <col min="8243" max="8243" width="14.42578125" style="1" customWidth="1"/>
    <col min="8244" max="8244" width="15" style="1" customWidth="1"/>
    <col min="8245" max="8245" width="2.7109375" style="1" customWidth="1"/>
    <col min="8246" max="8246" width="11.7109375" style="1" customWidth="1"/>
    <col min="8247" max="8247" width="11.5703125" style="1" customWidth="1"/>
    <col min="8248" max="8248" width="2.28515625" style="1" customWidth="1"/>
    <col min="8249" max="8249" width="41" style="1" customWidth="1"/>
    <col min="8250" max="8250" width="14.28515625" style="1" customWidth="1"/>
    <col min="8251" max="8252" width="11.5703125" style="1" customWidth="1"/>
    <col min="8253" max="8253" width="21.85546875" style="1" customWidth="1"/>
    <col min="8254" max="8445" width="11.5703125" style="1"/>
    <col min="8446" max="8446" width="21.85546875" style="1" customWidth="1"/>
    <col min="8447" max="8447" width="13.85546875" style="1" customWidth="1"/>
    <col min="8448" max="8448" width="38.7109375" style="1" customWidth="1"/>
    <col min="8449" max="8449" width="3" style="1" bestFit="1" customWidth="1"/>
    <col min="8450" max="8450" width="32.28515625" style="1" customWidth="1"/>
    <col min="8451" max="8451" width="46.28515625" style="1" customWidth="1"/>
    <col min="8452" max="8452" width="19" style="1" customWidth="1"/>
    <col min="8453" max="8453" width="0" style="1" hidden="1" customWidth="1"/>
    <col min="8454" max="8454" width="17.7109375" style="1" customWidth="1"/>
    <col min="8455" max="8455" width="0" style="1" hidden="1" customWidth="1"/>
    <col min="8456" max="8456" width="22.28515625" style="1" customWidth="1"/>
    <col min="8457" max="8457" width="5.28515625" style="1" customWidth="1"/>
    <col min="8458" max="8458" width="36.28515625" style="1" customWidth="1"/>
    <col min="8459" max="8459" width="5.7109375" style="1" customWidth="1"/>
    <col min="8460" max="8460" width="0" style="1" hidden="1" customWidth="1"/>
    <col min="8461" max="8461" width="20.7109375" style="1" customWidth="1"/>
    <col min="8462" max="8462" width="4.85546875" style="1" customWidth="1"/>
    <col min="8463" max="8463" width="0" style="1" hidden="1" customWidth="1"/>
    <col min="8464" max="8464" width="24.7109375" style="1" customWidth="1"/>
    <col min="8465" max="8465" width="12.28515625" style="1" customWidth="1"/>
    <col min="8466" max="8466" width="0" style="1" hidden="1" customWidth="1"/>
    <col min="8467" max="8467" width="3.42578125" style="1" customWidth="1"/>
    <col min="8468" max="8468" width="0" style="1" hidden="1" customWidth="1"/>
    <col min="8469" max="8469" width="17.7109375" style="1" customWidth="1"/>
    <col min="8470" max="8470" width="3.42578125" style="1" customWidth="1"/>
    <col min="8471" max="8471" width="0" style="1" hidden="1" customWidth="1"/>
    <col min="8472" max="8472" width="23.7109375" style="1" customWidth="1"/>
    <col min="8473" max="8473" width="10" style="1" customWidth="1"/>
    <col min="8474" max="8474" width="0" style="1" hidden="1" customWidth="1"/>
    <col min="8475" max="8476" width="14.7109375" style="1" customWidth="1"/>
    <col min="8477" max="8477" width="12.85546875" style="1" customWidth="1"/>
    <col min="8478" max="8478" width="3.28515625" style="1" customWidth="1"/>
    <col min="8479" max="8479" width="30.28515625" style="1" customWidth="1"/>
    <col min="8480" max="8480" width="5" style="1" customWidth="1"/>
    <col min="8481" max="8481" width="0" style="1" hidden="1" customWidth="1"/>
    <col min="8482" max="8482" width="14.28515625" style="1" customWidth="1"/>
    <col min="8483" max="8483" width="5.7109375" style="1" customWidth="1"/>
    <col min="8484" max="8484" width="0" style="1" hidden="1" customWidth="1"/>
    <col min="8485" max="8485" width="17.28515625" style="1" customWidth="1"/>
    <col min="8486" max="8486" width="12.7109375" style="1" customWidth="1"/>
    <col min="8487" max="8487" width="0" style="1" hidden="1" customWidth="1"/>
    <col min="8488" max="8488" width="5.28515625" style="1" customWidth="1"/>
    <col min="8489" max="8489" width="0" style="1" hidden="1" customWidth="1"/>
    <col min="8490" max="8490" width="17" style="1" customWidth="1"/>
    <col min="8491" max="8491" width="6.28515625" style="1" customWidth="1"/>
    <col min="8492" max="8492" width="0" style="1" hidden="1" customWidth="1"/>
    <col min="8493" max="8493" width="14.28515625" style="1" customWidth="1"/>
    <col min="8494" max="8494" width="7.5703125" style="1" customWidth="1"/>
    <col min="8495" max="8495" width="0" style="1" hidden="1" customWidth="1"/>
    <col min="8496" max="8497" width="14.28515625" style="1" customWidth="1"/>
    <col min="8498" max="8498" width="20.85546875" style="1" customWidth="1"/>
    <col min="8499" max="8499" width="14.42578125" style="1" customWidth="1"/>
    <col min="8500" max="8500" width="15" style="1" customWidth="1"/>
    <col min="8501" max="8501" width="2.7109375" style="1" customWidth="1"/>
    <col min="8502" max="8502" width="11.7109375" style="1" customWidth="1"/>
    <col min="8503" max="8503" width="11.5703125" style="1" customWidth="1"/>
    <col min="8504" max="8504" width="2.28515625" style="1" customWidth="1"/>
    <col min="8505" max="8505" width="41" style="1" customWidth="1"/>
    <col min="8506" max="8506" width="14.28515625" style="1" customWidth="1"/>
    <col min="8507" max="8508" width="11.5703125" style="1" customWidth="1"/>
    <col min="8509" max="8509" width="21.85546875" style="1" customWidth="1"/>
    <col min="8510" max="8701" width="11.5703125" style="1"/>
    <col min="8702" max="8702" width="21.85546875" style="1" customWidth="1"/>
    <col min="8703" max="8703" width="13.85546875" style="1" customWidth="1"/>
    <col min="8704" max="8704" width="38.7109375" style="1" customWidth="1"/>
    <col min="8705" max="8705" width="3" style="1" bestFit="1" customWidth="1"/>
    <col min="8706" max="8706" width="32.28515625" style="1" customWidth="1"/>
    <col min="8707" max="8707" width="46.28515625" style="1" customWidth="1"/>
    <col min="8708" max="8708" width="19" style="1" customWidth="1"/>
    <col min="8709" max="8709" width="0" style="1" hidden="1" customWidth="1"/>
    <col min="8710" max="8710" width="17.7109375" style="1" customWidth="1"/>
    <col min="8711" max="8711" width="0" style="1" hidden="1" customWidth="1"/>
    <col min="8712" max="8712" width="22.28515625" style="1" customWidth="1"/>
    <col min="8713" max="8713" width="5.28515625" style="1" customWidth="1"/>
    <col min="8714" max="8714" width="36.28515625" style="1" customWidth="1"/>
    <col min="8715" max="8715" width="5.7109375" style="1" customWidth="1"/>
    <col min="8716" max="8716" width="0" style="1" hidden="1" customWidth="1"/>
    <col min="8717" max="8717" width="20.7109375" style="1" customWidth="1"/>
    <col min="8718" max="8718" width="4.85546875" style="1" customWidth="1"/>
    <col min="8719" max="8719" width="0" style="1" hidden="1" customWidth="1"/>
    <col min="8720" max="8720" width="24.7109375" style="1" customWidth="1"/>
    <col min="8721" max="8721" width="12.28515625" style="1" customWidth="1"/>
    <col min="8722" max="8722" width="0" style="1" hidden="1" customWidth="1"/>
    <col min="8723" max="8723" width="3.42578125" style="1" customWidth="1"/>
    <col min="8724" max="8724" width="0" style="1" hidden="1" customWidth="1"/>
    <col min="8725" max="8725" width="17.7109375" style="1" customWidth="1"/>
    <col min="8726" max="8726" width="3.42578125" style="1" customWidth="1"/>
    <col min="8727" max="8727" width="0" style="1" hidden="1" customWidth="1"/>
    <col min="8728" max="8728" width="23.7109375" style="1" customWidth="1"/>
    <col min="8729" max="8729" width="10" style="1" customWidth="1"/>
    <col min="8730" max="8730" width="0" style="1" hidden="1" customWidth="1"/>
    <col min="8731" max="8732" width="14.7109375" style="1" customWidth="1"/>
    <col min="8733" max="8733" width="12.85546875" style="1" customWidth="1"/>
    <col min="8734" max="8734" width="3.28515625" style="1" customWidth="1"/>
    <col min="8735" max="8735" width="30.28515625" style="1" customWidth="1"/>
    <col min="8736" max="8736" width="5" style="1" customWidth="1"/>
    <col min="8737" max="8737" width="0" style="1" hidden="1" customWidth="1"/>
    <col min="8738" max="8738" width="14.28515625" style="1" customWidth="1"/>
    <col min="8739" max="8739" width="5.7109375" style="1" customWidth="1"/>
    <col min="8740" max="8740" width="0" style="1" hidden="1" customWidth="1"/>
    <col min="8741" max="8741" width="17.28515625" style="1" customWidth="1"/>
    <col min="8742" max="8742" width="12.7109375" style="1" customWidth="1"/>
    <col min="8743" max="8743" width="0" style="1" hidden="1" customWidth="1"/>
    <col min="8744" max="8744" width="5.28515625" style="1" customWidth="1"/>
    <col min="8745" max="8745" width="0" style="1" hidden="1" customWidth="1"/>
    <col min="8746" max="8746" width="17" style="1" customWidth="1"/>
    <col min="8747" max="8747" width="6.28515625" style="1" customWidth="1"/>
    <col min="8748" max="8748" width="0" style="1" hidden="1" customWidth="1"/>
    <col min="8749" max="8749" width="14.28515625" style="1" customWidth="1"/>
    <col min="8750" max="8750" width="7.5703125" style="1" customWidth="1"/>
    <col min="8751" max="8751" width="0" style="1" hidden="1" customWidth="1"/>
    <col min="8752" max="8753" width="14.28515625" style="1" customWidth="1"/>
    <col min="8754" max="8754" width="20.85546875" style="1" customWidth="1"/>
    <col min="8755" max="8755" width="14.42578125" style="1" customWidth="1"/>
    <col min="8756" max="8756" width="15" style="1" customWidth="1"/>
    <col min="8757" max="8757" width="2.7109375" style="1" customWidth="1"/>
    <col min="8758" max="8758" width="11.7109375" style="1" customWidth="1"/>
    <col min="8759" max="8759" width="11.5703125" style="1" customWidth="1"/>
    <col min="8760" max="8760" width="2.28515625" style="1" customWidth="1"/>
    <col min="8761" max="8761" width="41" style="1" customWidth="1"/>
    <col min="8762" max="8762" width="14.28515625" style="1" customWidth="1"/>
    <col min="8763" max="8764" width="11.5703125" style="1" customWidth="1"/>
    <col min="8765" max="8765" width="21.85546875" style="1" customWidth="1"/>
    <col min="8766" max="8957" width="11.5703125" style="1"/>
    <col min="8958" max="8958" width="21.85546875" style="1" customWidth="1"/>
    <col min="8959" max="8959" width="13.85546875" style="1" customWidth="1"/>
    <col min="8960" max="8960" width="38.7109375" style="1" customWidth="1"/>
    <col min="8961" max="8961" width="3" style="1" bestFit="1" customWidth="1"/>
    <col min="8962" max="8962" width="32.28515625" style="1" customWidth="1"/>
    <col min="8963" max="8963" width="46.28515625" style="1" customWidth="1"/>
    <col min="8964" max="8964" width="19" style="1" customWidth="1"/>
    <col min="8965" max="8965" width="0" style="1" hidden="1" customWidth="1"/>
    <col min="8966" max="8966" width="17.7109375" style="1" customWidth="1"/>
    <col min="8967" max="8967" width="0" style="1" hidden="1" customWidth="1"/>
    <col min="8968" max="8968" width="22.28515625" style="1" customWidth="1"/>
    <col min="8969" max="8969" width="5.28515625" style="1" customWidth="1"/>
    <col min="8970" max="8970" width="36.28515625" style="1" customWidth="1"/>
    <col min="8971" max="8971" width="5.7109375" style="1" customWidth="1"/>
    <col min="8972" max="8972" width="0" style="1" hidden="1" customWidth="1"/>
    <col min="8973" max="8973" width="20.7109375" style="1" customWidth="1"/>
    <col min="8974" max="8974" width="4.85546875" style="1" customWidth="1"/>
    <col min="8975" max="8975" width="0" style="1" hidden="1" customWidth="1"/>
    <col min="8976" max="8976" width="24.7109375" style="1" customWidth="1"/>
    <col min="8977" max="8977" width="12.28515625" style="1" customWidth="1"/>
    <col min="8978" max="8978" width="0" style="1" hidden="1" customWidth="1"/>
    <col min="8979" max="8979" width="3.42578125" style="1" customWidth="1"/>
    <col min="8980" max="8980" width="0" style="1" hidden="1" customWidth="1"/>
    <col min="8981" max="8981" width="17.7109375" style="1" customWidth="1"/>
    <col min="8982" max="8982" width="3.42578125" style="1" customWidth="1"/>
    <col min="8983" max="8983" width="0" style="1" hidden="1" customWidth="1"/>
    <col min="8984" max="8984" width="23.7109375" style="1" customWidth="1"/>
    <col min="8985" max="8985" width="10" style="1" customWidth="1"/>
    <col min="8986" max="8986" width="0" style="1" hidden="1" customWidth="1"/>
    <col min="8987" max="8988" width="14.7109375" style="1" customWidth="1"/>
    <col min="8989" max="8989" width="12.85546875" style="1" customWidth="1"/>
    <col min="8990" max="8990" width="3.28515625" style="1" customWidth="1"/>
    <col min="8991" max="8991" width="30.28515625" style="1" customWidth="1"/>
    <col min="8992" max="8992" width="5" style="1" customWidth="1"/>
    <col min="8993" max="8993" width="0" style="1" hidden="1" customWidth="1"/>
    <col min="8994" max="8994" width="14.28515625" style="1" customWidth="1"/>
    <col min="8995" max="8995" width="5.7109375" style="1" customWidth="1"/>
    <col min="8996" max="8996" width="0" style="1" hidden="1" customWidth="1"/>
    <col min="8997" max="8997" width="17.28515625" style="1" customWidth="1"/>
    <col min="8998" max="8998" width="12.7109375" style="1" customWidth="1"/>
    <col min="8999" max="8999" width="0" style="1" hidden="1" customWidth="1"/>
    <col min="9000" max="9000" width="5.28515625" style="1" customWidth="1"/>
    <col min="9001" max="9001" width="0" style="1" hidden="1" customWidth="1"/>
    <col min="9002" max="9002" width="17" style="1" customWidth="1"/>
    <col min="9003" max="9003" width="6.28515625" style="1" customWidth="1"/>
    <col min="9004" max="9004" width="0" style="1" hidden="1" customWidth="1"/>
    <col min="9005" max="9005" width="14.28515625" style="1" customWidth="1"/>
    <col min="9006" max="9006" width="7.5703125" style="1" customWidth="1"/>
    <col min="9007" max="9007" width="0" style="1" hidden="1" customWidth="1"/>
    <col min="9008" max="9009" width="14.28515625" style="1" customWidth="1"/>
    <col min="9010" max="9010" width="20.85546875" style="1" customWidth="1"/>
    <col min="9011" max="9011" width="14.42578125" style="1" customWidth="1"/>
    <col min="9012" max="9012" width="15" style="1" customWidth="1"/>
    <col min="9013" max="9013" width="2.7109375" style="1" customWidth="1"/>
    <col min="9014" max="9014" width="11.7109375" style="1" customWidth="1"/>
    <col min="9015" max="9015" width="11.5703125" style="1" customWidth="1"/>
    <col min="9016" max="9016" width="2.28515625" style="1" customWidth="1"/>
    <col min="9017" max="9017" width="41" style="1" customWidth="1"/>
    <col min="9018" max="9018" width="14.28515625" style="1" customWidth="1"/>
    <col min="9019" max="9020" width="11.5703125" style="1" customWidth="1"/>
    <col min="9021" max="9021" width="21.85546875" style="1" customWidth="1"/>
    <col min="9022" max="9213" width="11.5703125" style="1"/>
    <col min="9214" max="9214" width="21.85546875" style="1" customWidth="1"/>
    <col min="9215" max="9215" width="13.85546875" style="1" customWidth="1"/>
    <col min="9216" max="9216" width="38.7109375" style="1" customWidth="1"/>
    <col min="9217" max="9217" width="3" style="1" bestFit="1" customWidth="1"/>
    <col min="9218" max="9218" width="32.28515625" style="1" customWidth="1"/>
    <col min="9219" max="9219" width="46.28515625" style="1" customWidth="1"/>
    <col min="9220" max="9220" width="19" style="1" customWidth="1"/>
    <col min="9221" max="9221" width="0" style="1" hidden="1" customWidth="1"/>
    <col min="9222" max="9222" width="17.7109375" style="1" customWidth="1"/>
    <col min="9223" max="9223" width="0" style="1" hidden="1" customWidth="1"/>
    <col min="9224" max="9224" width="22.28515625" style="1" customWidth="1"/>
    <col min="9225" max="9225" width="5.28515625" style="1" customWidth="1"/>
    <col min="9226" max="9226" width="36.28515625" style="1" customWidth="1"/>
    <col min="9227" max="9227" width="5.7109375" style="1" customWidth="1"/>
    <col min="9228" max="9228" width="0" style="1" hidden="1" customWidth="1"/>
    <col min="9229" max="9229" width="20.7109375" style="1" customWidth="1"/>
    <col min="9230" max="9230" width="4.85546875" style="1" customWidth="1"/>
    <col min="9231" max="9231" width="0" style="1" hidden="1" customWidth="1"/>
    <col min="9232" max="9232" width="24.7109375" style="1" customWidth="1"/>
    <col min="9233" max="9233" width="12.28515625" style="1" customWidth="1"/>
    <col min="9234" max="9234" width="0" style="1" hidden="1" customWidth="1"/>
    <col min="9235" max="9235" width="3.42578125" style="1" customWidth="1"/>
    <col min="9236" max="9236" width="0" style="1" hidden="1" customWidth="1"/>
    <col min="9237" max="9237" width="17.7109375" style="1" customWidth="1"/>
    <col min="9238" max="9238" width="3.42578125" style="1" customWidth="1"/>
    <col min="9239" max="9239" width="0" style="1" hidden="1" customWidth="1"/>
    <col min="9240" max="9240" width="23.7109375" style="1" customWidth="1"/>
    <col min="9241" max="9241" width="10" style="1" customWidth="1"/>
    <col min="9242" max="9242" width="0" style="1" hidden="1" customWidth="1"/>
    <col min="9243" max="9244" width="14.7109375" style="1" customWidth="1"/>
    <col min="9245" max="9245" width="12.85546875" style="1" customWidth="1"/>
    <col min="9246" max="9246" width="3.28515625" style="1" customWidth="1"/>
    <col min="9247" max="9247" width="30.28515625" style="1" customWidth="1"/>
    <col min="9248" max="9248" width="5" style="1" customWidth="1"/>
    <col min="9249" max="9249" width="0" style="1" hidden="1" customWidth="1"/>
    <col min="9250" max="9250" width="14.28515625" style="1" customWidth="1"/>
    <col min="9251" max="9251" width="5.7109375" style="1" customWidth="1"/>
    <col min="9252" max="9252" width="0" style="1" hidden="1" customWidth="1"/>
    <col min="9253" max="9253" width="17.28515625" style="1" customWidth="1"/>
    <col min="9254" max="9254" width="12.7109375" style="1" customWidth="1"/>
    <col min="9255" max="9255" width="0" style="1" hidden="1" customWidth="1"/>
    <col min="9256" max="9256" width="5.28515625" style="1" customWidth="1"/>
    <col min="9257" max="9257" width="0" style="1" hidden="1" customWidth="1"/>
    <col min="9258" max="9258" width="17" style="1" customWidth="1"/>
    <col min="9259" max="9259" width="6.28515625" style="1" customWidth="1"/>
    <col min="9260" max="9260" width="0" style="1" hidden="1" customWidth="1"/>
    <col min="9261" max="9261" width="14.28515625" style="1" customWidth="1"/>
    <col min="9262" max="9262" width="7.5703125" style="1" customWidth="1"/>
    <col min="9263" max="9263" width="0" style="1" hidden="1" customWidth="1"/>
    <col min="9264" max="9265" width="14.28515625" style="1" customWidth="1"/>
    <col min="9266" max="9266" width="20.85546875" style="1" customWidth="1"/>
    <col min="9267" max="9267" width="14.42578125" style="1" customWidth="1"/>
    <col min="9268" max="9268" width="15" style="1" customWidth="1"/>
    <col min="9269" max="9269" width="2.7109375" style="1" customWidth="1"/>
    <col min="9270" max="9270" width="11.7109375" style="1" customWidth="1"/>
    <col min="9271" max="9271" width="11.5703125" style="1" customWidth="1"/>
    <col min="9272" max="9272" width="2.28515625" style="1" customWidth="1"/>
    <col min="9273" max="9273" width="41" style="1" customWidth="1"/>
    <col min="9274" max="9274" width="14.28515625" style="1" customWidth="1"/>
    <col min="9275" max="9276" width="11.5703125" style="1" customWidth="1"/>
    <col min="9277" max="9277" width="21.85546875" style="1" customWidth="1"/>
    <col min="9278" max="9469" width="11.5703125" style="1"/>
    <col min="9470" max="9470" width="21.85546875" style="1" customWidth="1"/>
    <col min="9471" max="9471" width="13.85546875" style="1" customWidth="1"/>
    <col min="9472" max="9472" width="38.7109375" style="1" customWidth="1"/>
    <col min="9473" max="9473" width="3" style="1" bestFit="1" customWidth="1"/>
    <col min="9474" max="9474" width="32.28515625" style="1" customWidth="1"/>
    <col min="9475" max="9475" width="46.28515625" style="1" customWidth="1"/>
    <col min="9476" max="9476" width="19" style="1" customWidth="1"/>
    <col min="9477" max="9477" width="0" style="1" hidden="1" customWidth="1"/>
    <col min="9478" max="9478" width="17.7109375" style="1" customWidth="1"/>
    <col min="9479" max="9479" width="0" style="1" hidden="1" customWidth="1"/>
    <col min="9480" max="9480" width="22.28515625" style="1" customWidth="1"/>
    <col min="9481" max="9481" width="5.28515625" style="1" customWidth="1"/>
    <col min="9482" max="9482" width="36.28515625" style="1" customWidth="1"/>
    <col min="9483" max="9483" width="5.7109375" style="1" customWidth="1"/>
    <col min="9484" max="9484" width="0" style="1" hidden="1" customWidth="1"/>
    <col min="9485" max="9485" width="20.7109375" style="1" customWidth="1"/>
    <col min="9486" max="9486" width="4.85546875" style="1" customWidth="1"/>
    <col min="9487" max="9487" width="0" style="1" hidden="1" customWidth="1"/>
    <col min="9488" max="9488" width="24.7109375" style="1" customWidth="1"/>
    <col min="9489" max="9489" width="12.28515625" style="1" customWidth="1"/>
    <col min="9490" max="9490" width="0" style="1" hidden="1" customWidth="1"/>
    <col min="9491" max="9491" width="3.42578125" style="1" customWidth="1"/>
    <col min="9492" max="9492" width="0" style="1" hidden="1" customWidth="1"/>
    <col min="9493" max="9493" width="17.7109375" style="1" customWidth="1"/>
    <col min="9494" max="9494" width="3.42578125" style="1" customWidth="1"/>
    <col min="9495" max="9495" width="0" style="1" hidden="1" customWidth="1"/>
    <col min="9496" max="9496" width="23.7109375" style="1" customWidth="1"/>
    <col min="9497" max="9497" width="10" style="1" customWidth="1"/>
    <col min="9498" max="9498" width="0" style="1" hidden="1" customWidth="1"/>
    <col min="9499" max="9500" width="14.7109375" style="1" customWidth="1"/>
    <col min="9501" max="9501" width="12.85546875" style="1" customWidth="1"/>
    <col min="9502" max="9502" width="3.28515625" style="1" customWidth="1"/>
    <col min="9503" max="9503" width="30.28515625" style="1" customWidth="1"/>
    <col min="9504" max="9504" width="5" style="1" customWidth="1"/>
    <col min="9505" max="9505" width="0" style="1" hidden="1" customWidth="1"/>
    <col min="9506" max="9506" width="14.28515625" style="1" customWidth="1"/>
    <col min="9507" max="9507" width="5.7109375" style="1" customWidth="1"/>
    <col min="9508" max="9508" width="0" style="1" hidden="1" customWidth="1"/>
    <col min="9509" max="9509" width="17.28515625" style="1" customWidth="1"/>
    <col min="9510" max="9510" width="12.7109375" style="1" customWidth="1"/>
    <col min="9511" max="9511" width="0" style="1" hidden="1" customWidth="1"/>
    <col min="9512" max="9512" width="5.28515625" style="1" customWidth="1"/>
    <col min="9513" max="9513" width="0" style="1" hidden="1" customWidth="1"/>
    <col min="9514" max="9514" width="17" style="1" customWidth="1"/>
    <col min="9515" max="9515" width="6.28515625" style="1" customWidth="1"/>
    <col min="9516" max="9516" width="0" style="1" hidden="1" customWidth="1"/>
    <col min="9517" max="9517" width="14.28515625" style="1" customWidth="1"/>
    <col min="9518" max="9518" width="7.5703125" style="1" customWidth="1"/>
    <col min="9519" max="9519" width="0" style="1" hidden="1" customWidth="1"/>
    <col min="9520" max="9521" width="14.28515625" style="1" customWidth="1"/>
    <col min="9522" max="9522" width="20.85546875" style="1" customWidth="1"/>
    <col min="9523" max="9523" width="14.42578125" style="1" customWidth="1"/>
    <col min="9524" max="9524" width="15" style="1" customWidth="1"/>
    <col min="9525" max="9525" width="2.7109375" style="1" customWidth="1"/>
    <col min="9526" max="9526" width="11.7109375" style="1" customWidth="1"/>
    <col min="9527" max="9527" width="11.5703125" style="1" customWidth="1"/>
    <col min="9528" max="9528" width="2.28515625" style="1" customWidth="1"/>
    <col min="9529" max="9529" width="41" style="1" customWidth="1"/>
    <col min="9530" max="9530" width="14.28515625" style="1" customWidth="1"/>
    <col min="9531" max="9532" width="11.5703125" style="1" customWidth="1"/>
    <col min="9533" max="9533" width="21.85546875" style="1" customWidth="1"/>
    <col min="9534" max="9725" width="11.5703125" style="1"/>
    <col min="9726" max="9726" width="21.85546875" style="1" customWidth="1"/>
    <col min="9727" max="9727" width="13.85546875" style="1" customWidth="1"/>
    <col min="9728" max="9728" width="38.7109375" style="1" customWidth="1"/>
    <col min="9729" max="9729" width="3" style="1" bestFit="1" customWidth="1"/>
    <col min="9730" max="9730" width="32.28515625" style="1" customWidth="1"/>
    <col min="9731" max="9731" width="46.28515625" style="1" customWidth="1"/>
    <col min="9732" max="9732" width="19" style="1" customWidth="1"/>
    <col min="9733" max="9733" width="0" style="1" hidden="1" customWidth="1"/>
    <col min="9734" max="9734" width="17.7109375" style="1" customWidth="1"/>
    <col min="9735" max="9735" width="0" style="1" hidden="1" customWidth="1"/>
    <col min="9736" max="9736" width="22.28515625" style="1" customWidth="1"/>
    <col min="9737" max="9737" width="5.28515625" style="1" customWidth="1"/>
    <col min="9738" max="9738" width="36.28515625" style="1" customWidth="1"/>
    <col min="9739" max="9739" width="5.7109375" style="1" customWidth="1"/>
    <col min="9740" max="9740" width="0" style="1" hidden="1" customWidth="1"/>
    <col min="9741" max="9741" width="20.7109375" style="1" customWidth="1"/>
    <col min="9742" max="9742" width="4.85546875" style="1" customWidth="1"/>
    <col min="9743" max="9743" width="0" style="1" hidden="1" customWidth="1"/>
    <col min="9744" max="9744" width="24.7109375" style="1" customWidth="1"/>
    <col min="9745" max="9745" width="12.28515625" style="1" customWidth="1"/>
    <col min="9746" max="9746" width="0" style="1" hidden="1" customWidth="1"/>
    <col min="9747" max="9747" width="3.42578125" style="1" customWidth="1"/>
    <col min="9748" max="9748" width="0" style="1" hidden="1" customWidth="1"/>
    <col min="9749" max="9749" width="17.7109375" style="1" customWidth="1"/>
    <col min="9750" max="9750" width="3.42578125" style="1" customWidth="1"/>
    <col min="9751" max="9751" width="0" style="1" hidden="1" customWidth="1"/>
    <col min="9752" max="9752" width="23.7109375" style="1" customWidth="1"/>
    <col min="9753" max="9753" width="10" style="1" customWidth="1"/>
    <col min="9754" max="9754" width="0" style="1" hidden="1" customWidth="1"/>
    <col min="9755" max="9756" width="14.7109375" style="1" customWidth="1"/>
    <col min="9757" max="9757" width="12.85546875" style="1" customWidth="1"/>
    <col min="9758" max="9758" width="3.28515625" style="1" customWidth="1"/>
    <col min="9759" max="9759" width="30.28515625" style="1" customWidth="1"/>
    <col min="9760" max="9760" width="5" style="1" customWidth="1"/>
    <col min="9761" max="9761" width="0" style="1" hidden="1" customWidth="1"/>
    <col min="9762" max="9762" width="14.28515625" style="1" customWidth="1"/>
    <col min="9763" max="9763" width="5.7109375" style="1" customWidth="1"/>
    <col min="9764" max="9764" width="0" style="1" hidden="1" customWidth="1"/>
    <col min="9765" max="9765" width="17.28515625" style="1" customWidth="1"/>
    <col min="9766" max="9766" width="12.7109375" style="1" customWidth="1"/>
    <col min="9767" max="9767" width="0" style="1" hidden="1" customWidth="1"/>
    <col min="9768" max="9768" width="5.28515625" style="1" customWidth="1"/>
    <col min="9769" max="9769" width="0" style="1" hidden="1" customWidth="1"/>
    <col min="9770" max="9770" width="17" style="1" customWidth="1"/>
    <col min="9771" max="9771" width="6.28515625" style="1" customWidth="1"/>
    <col min="9772" max="9772" width="0" style="1" hidden="1" customWidth="1"/>
    <col min="9773" max="9773" width="14.28515625" style="1" customWidth="1"/>
    <col min="9774" max="9774" width="7.5703125" style="1" customWidth="1"/>
    <col min="9775" max="9775" width="0" style="1" hidden="1" customWidth="1"/>
    <col min="9776" max="9777" width="14.28515625" style="1" customWidth="1"/>
    <col min="9778" max="9778" width="20.85546875" style="1" customWidth="1"/>
    <col min="9779" max="9779" width="14.42578125" style="1" customWidth="1"/>
    <col min="9780" max="9780" width="15" style="1" customWidth="1"/>
    <col min="9781" max="9781" width="2.7109375" style="1" customWidth="1"/>
    <col min="9782" max="9782" width="11.7109375" style="1" customWidth="1"/>
    <col min="9783" max="9783" width="11.5703125" style="1" customWidth="1"/>
    <col min="9784" max="9784" width="2.28515625" style="1" customWidth="1"/>
    <col min="9785" max="9785" width="41" style="1" customWidth="1"/>
    <col min="9786" max="9786" width="14.28515625" style="1" customWidth="1"/>
    <col min="9787" max="9788" width="11.5703125" style="1" customWidth="1"/>
    <col min="9789" max="9789" width="21.85546875" style="1" customWidth="1"/>
    <col min="9790" max="9981" width="11.5703125" style="1"/>
    <col min="9982" max="9982" width="21.85546875" style="1" customWidth="1"/>
    <col min="9983" max="9983" width="13.85546875" style="1" customWidth="1"/>
    <col min="9984" max="9984" width="38.7109375" style="1" customWidth="1"/>
    <col min="9985" max="9985" width="3" style="1" bestFit="1" customWidth="1"/>
    <col min="9986" max="9986" width="32.28515625" style="1" customWidth="1"/>
    <col min="9987" max="9987" width="46.28515625" style="1" customWidth="1"/>
    <col min="9988" max="9988" width="19" style="1" customWidth="1"/>
    <col min="9989" max="9989" width="0" style="1" hidden="1" customWidth="1"/>
    <col min="9990" max="9990" width="17.7109375" style="1" customWidth="1"/>
    <col min="9991" max="9991" width="0" style="1" hidden="1" customWidth="1"/>
    <col min="9992" max="9992" width="22.28515625" style="1" customWidth="1"/>
    <col min="9993" max="9993" width="5.28515625" style="1" customWidth="1"/>
    <col min="9994" max="9994" width="36.28515625" style="1" customWidth="1"/>
    <col min="9995" max="9995" width="5.7109375" style="1" customWidth="1"/>
    <col min="9996" max="9996" width="0" style="1" hidden="1" customWidth="1"/>
    <col min="9997" max="9997" width="20.7109375" style="1" customWidth="1"/>
    <col min="9998" max="9998" width="4.85546875" style="1" customWidth="1"/>
    <col min="9999" max="9999" width="0" style="1" hidden="1" customWidth="1"/>
    <col min="10000" max="10000" width="24.7109375" style="1" customWidth="1"/>
    <col min="10001" max="10001" width="12.28515625" style="1" customWidth="1"/>
    <col min="10002" max="10002" width="0" style="1" hidden="1" customWidth="1"/>
    <col min="10003" max="10003" width="3.42578125" style="1" customWidth="1"/>
    <col min="10004" max="10004" width="0" style="1" hidden="1" customWidth="1"/>
    <col min="10005" max="10005" width="17.7109375" style="1" customWidth="1"/>
    <col min="10006" max="10006" width="3.42578125" style="1" customWidth="1"/>
    <col min="10007" max="10007" width="0" style="1" hidden="1" customWidth="1"/>
    <col min="10008" max="10008" width="23.7109375" style="1" customWidth="1"/>
    <col min="10009" max="10009" width="10" style="1" customWidth="1"/>
    <col min="10010" max="10010" width="0" style="1" hidden="1" customWidth="1"/>
    <col min="10011" max="10012" width="14.7109375" style="1" customWidth="1"/>
    <col min="10013" max="10013" width="12.85546875" style="1" customWidth="1"/>
    <col min="10014" max="10014" width="3.28515625" style="1" customWidth="1"/>
    <col min="10015" max="10015" width="30.28515625" style="1" customWidth="1"/>
    <col min="10016" max="10016" width="5" style="1" customWidth="1"/>
    <col min="10017" max="10017" width="0" style="1" hidden="1" customWidth="1"/>
    <col min="10018" max="10018" width="14.28515625" style="1" customWidth="1"/>
    <col min="10019" max="10019" width="5.7109375" style="1" customWidth="1"/>
    <col min="10020" max="10020" width="0" style="1" hidden="1" customWidth="1"/>
    <col min="10021" max="10021" width="17.28515625" style="1" customWidth="1"/>
    <col min="10022" max="10022" width="12.7109375" style="1" customWidth="1"/>
    <col min="10023" max="10023" width="0" style="1" hidden="1" customWidth="1"/>
    <col min="10024" max="10024" width="5.28515625" style="1" customWidth="1"/>
    <col min="10025" max="10025" width="0" style="1" hidden="1" customWidth="1"/>
    <col min="10026" max="10026" width="17" style="1" customWidth="1"/>
    <col min="10027" max="10027" width="6.28515625" style="1" customWidth="1"/>
    <col min="10028" max="10028" width="0" style="1" hidden="1" customWidth="1"/>
    <col min="10029" max="10029" width="14.28515625" style="1" customWidth="1"/>
    <col min="10030" max="10030" width="7.5703125" style="1" customWidth="1"/>
    <col min="10031" max="10031" width="0" style="1" hidden="1" customWidth="1"/>
    <col min="10032" max="10033" width="14.28515625" style="1" customWidth="1"/>
    <col min="10034" max="10034" width="20.85546875" style="1" customWidth="1"/>
    <col min="10035" max="10035" width="14.42578125" style="1" customWidth="1"/>
    <col min="10036" max="10036" width="15" style="1" customWidth="1"/>
    <col min="10037" max="10037" width="2.7109375" style="1" customWidth="1"/>
    <col min="10038" max="10038" width="11.7109375" style="1" customWidth="1"/>
    <col min="10039" max="10039" width="11.5703125" style="1" customWidth="1"/>
    <col min="10040" max="10040" width="2.28515625" style="1" customWidth="1"/>
    <col min="10041" max="10041" width="41" style="1" customWidth="1"/>
    <col min="10042" max="10042" width="14.28515625" style="1" customWidth="1"/>
    <col min="10043" max="10044" width="11.5703125" style="1" customWidth="1"/>
    <col min="10045" max="10045" width="21.85546875" style="1" customWidth="1"/>
    <col min="10046" max="10237" width="11.5703125" style="1"/>
    <col min="10238" max="10238" width="21.85546875" style="1" customWidth="1"/>
    <col min="10239" max="10239" width="13.85546875" style="1" customWidth="1"/>
    <col min="10240" max="10240" width="38.7109375" style="1" customWidth="1"/>
    <col min="10241" max="10241" width="3" style="1" bestFit="1" customWidth="1"/>
    <col min="10242" max="10242" width="32.28515625" style="1" customWidth="1"/>
    <col min="10243" max="10243" width="46.28515625" style="1" customWidth="1"/>
    <col min="10244" max="10244" width="19" style="1" customWidth="1"/>
    <col min="10245" max="10245" width="0" style="1" hidden="1" customWidth="1"/>
    <col min="10246" max="10246" width="17.7109375" style="1" customWidth="1"/>
    <col min="10247" max="10247" width="0" style="1" hidden="1" customWidth="1"/>
    <col min="10248" max="10248" width="22.28515625" style="1" customWidth="1"/>
    <col min="10249" max="10249" width="5.28515625" style="1" customWidth="1"/>
    <col min="10250" max="10250" width="36.28515625" style="1" customWidth="1"/>
    <col min="10251" max="10251" width="5.7109375" style="1" customWidth="1"/>
    <col min="10252" max="10252" width="0" style="1" hidden="1" customWidth="1"/>
    <col min="10253" max="10253" width="20.7109375" style="1" customWidth="1"/>
    <col min="10254" max="10254" width="4.85546875" style="1" customWidth="1"/>
    <col min="10255" max="10255" width="0" style="1" hidden="1" customWidth="1"/>
    <col min="10256" max="10256" width="24.7109375" style="1" customWidth="1"/>
    <col min="10257" max="10257" width="12.28515625" style="1" customWidth="1"/>
    <col min="10258" max="10258" width="0" style="1" hidden="1" customWidth="1"/>
    <col min="10259" max="10259" width="3.42578125" style="1" customWidth="1"/>
    <col min="10260" max="10260" width="0" style="1" hidden="1" customWidth="1"/>
    <col min="10261" max="10261" width="17.7109375" style="1" customWidth="1"/>
    <col min="10262" max="10262" width="3.42578125" style="1" customWidth="1"/>
    <col min="10263" max="10263" width="0" style="1" hidden="1" customWidth="1"/>
    <col min="10264" max="10264" width="23.7109375" style="1" customWidth="1"/>
    <col min="10265" max="10265" width="10" style="1" customWidth="1"/>
    <col min="10266" max="10266" width="0" style="1" hidden="1" customWidth="1"/>
    <col min="10267" max="10268" width="14.7109375" style="1" customWidth="1"/>
    <col min="10269" max="10269" width="12.85546875" style="1" customWidth="1"/>
    <col min="10270" max="10270" width="3.28515625" style="1" customWidth="1"/>
    <col min="10271" max="10271" width="30.28515625" style="1" customWidth="1"/>
    <col min="10272" max="10272" width="5" style="1" customWidth="1"/>
    <col min="10273" max="10273" width="0" style="1" hidden="1" customWidth="1"/>
    <col min="10274" max="10274" width="14.28515625" style="1" customWidth="1"/>
    <col min="10275" max="10275" width="5.7109375" style="1" customWidth="1"/>
    <col min="10276" max="10276" width="0" style="1" hidden="1" customWidth="1"/>
    <col min="10277" max="10277" width="17.28515625" style="1" customWidth="1"/>
    <col min="10278" max="10278" width="12.7109375" style="1" customWidth="1"/>
    <col min="10279" max="10279" width="0" style="1" hidden="1" customWidth="1"/>
    <col min="10280" max="10280" width="5.28515625" style="1" customWidth="1"/>
    <col min="10281" max="10281" width="0" style="1" hidden="1" customWidth="1"/>
    <col min="10282" max="10282" width="17" style="1" customWidth="1"/>
    <col min="10283" max="10283" width="6.28515625" style="1" customWidth="1"/>
    <col min="10284" max="10284" width="0" style="1" hidden="1" customWidth="1"/>
    <col min="10285" max="10285" width="14.28515625" style="1" customWidth="1"/>
    <col min="10286" max="10286" width="7.5703125" style="1" customWidth="1"/>
    <col min="10287" max="10287" width="0" style="1" hidden="1" customWidth="1"/>
    <col min="10288" max="10289" width="14.28515625" style="1" customWidth="1"/>
    <col min="10290" max="10290" width="20.85546875" style="1" customWidth="1"/>
    <col min="10291" max="10291" width="14.42578125" style="1" customWidth="1"/>
    <col min="10292" max="10292" width="15" style="1" customWidth="1"/>
    <col min="10293" max="10293" width="2.7109375" style="1" customWidth="1"/>
    <col min="10294" max="10294" width="11.7109375" style="1" customWidth="1"/>
    <col min="10295" max="10295" width="11.5703125" style="1" customWidth="1"/>
    <col min="10296" max="10296" width="2.28515625" style="1" customWidth="1"/>
    <col min="10297" max="10297" width="41" style="1" customWidth="1"/>
    <col min="10298" max="10298" width="14.28515625" style="1" customWidth="1"/>
    <col min="10299" max="10300" width="11.5703125" style="1" customWidth="1"/>
    <col min="10301" max="10301" width="21.85546875" style="1" customWidth="1"/>
    <col min="10302" max="10493" width="11.5703125" style="1"/>
    <col min="10494" max="10494" width="21.85546875" style="1" customWidth="1"/>
    <col min="10495" max="10495" width="13.85546875" style="1" customWidth="1"/>
    <col min="10496" max="10496" width="38.7109375" style="1" customWidth="1"/>
    <col min="10497" max="10497" width="3" style="1" bestFit="1" customWidth="1"/>
    <col min="10498" max="10498" width="32.28515625" style="1" customWidth="1"/>
    <col min="10499" max="10499" width="46.28515625" style="1" customWidth="1"/>
    <col min="10500" max="10500" width="19" style="1" customWidth="1"/>
    <col min="10501" max="10501" width="0" style="1" hidden="1" customWidth="1"/>
    <col min="10502" max="10502" width="17.7109375" style="1" customWidth="1"/>
    <col min="10503" max="10503" width="0" style="1" hidden="1" customWidth="1"/>
    <col min="10504" max="10504" width="22.28515625" style="1" customWidth="1"/>
    <col min="10505" max="10505" width="5.28515625" style="1" customWidth="1"/>
    <col min="10506" max="10506" width="36.28515625" style="1" customWidth="1"/>
    <col min="10507" max="10507" width="5.7109375" style="1" customWidth="1"/>
    <col min="10508" max="10508" width="0" style="1" hidden="1" customWidth="1"/>
    <col min="10509" max="10509" width="20.7109375" style="1" customWidth="1"/>
    <col min="10510" max="10510" width="4.85546875" style="1" customWidth="1"/>
    <col min="10511" max="10511" width="0" style="1" hidden="1" customWidth="1"/>
    <col min="10512" max="10512" width="24.7109375" style="1" customWidth="1"/>
    <col min="10513" max="10513" width="12.28515625" style="1" customWidth="1"/>
    <col min="10514" max="10514" width="0" style="1" hidden="1" customWidth="1"/>
    <col min="10515" max="10515" width="3.42578125" style="1" customWidth="1"/>
    <col min="10516" max="10516" width="0" style="1" hidden="1" customWidth="1"/>
    <col min="10517" max="10517" width="17.7109375" style="1" customWidth="1"/>
    <col min="10518" max="10518" width="3.42578125" style="1" customWidth="1"/>
    <col min="10519" max="10519" width="0" style="1" hidden="1" customWidth="1"/>
    <col min="10520" max="10520" width="23.7109375" style="1" customWidth="1"/>
    <col min="10521" max="10521" width="10" style="1" customWidth="1"/>
    <col min="10522" max="10522" width="0" style="1" hidden="1" customWidth="1"/>
    <col min="10523" max="10524" width="14.7109375" style="1" customWidth="1"/>
    <col min="10525" max="10525" width="12.85546875" style="1" customWidth="1"/>
    <col min="10526" max="10526" width="3.28515625" style="1" customWidth="1"/>
    <col min="10527" max="10527" width="30.28515625" style="1" customWidth="1"/>
    <col min="10528" max="10528" width="5" style="1" customWidth="1"/>
    <col min="10529" max="10529" width="0" style="1" hidden="1" customWidth="1"/>
    <col min="10530" max="10530" width="14.28515625" style="1" customWidth="1"/>
    <col min="10531" max="10531" width="5.7109375" style="1" customWidth="1"/>
    <col min="10532" max="10532" width="0" style="1" hidden="1" customWidth="1"/>
    <col min="10533" max="10533" width="17.28515625" style="1" customWidth="1"/>
    <col min="10534" max="10534" width="12.7109375" style="1" customWidth="1"/>
    <col min="10535" max="10535" width="0" style="1" hidden="1" customWidth="1"/>
    <col min="10536" max="10536" width="5.28515625" style="1" customWidth="1"/>
    <col min="10537" max="10537" width="0" style="1" hidden="1" customWidth="1"/>
    <col min="10538" max="10538" width="17" style="1" customWidth="1"/>
    <col min="10539" max="10539" width="6.28515625" style="1" customWidth="1"/>
    <col min="10540" max="10540" width="0" style="1" hidden="1" customWidth="1"/>
    <col min="10541" max="10541" width="14.28515625" style="1" customWidth="1"/>
    <col min="10542" max="10542" width="7.5703125" style="1" customWidth="1"/>
    <col min="10543" max="10543" width="0" style="1" hidden="1" customWidth="1"/>
    <col min="10544" max="10545" width="14.28515625" style="1" customWidth="1"/>
    <col min="10546" max="10546" width="20.85546875" style="1" customWidth="1"/>
    <col min="10547" max="10547" width="14.42578125" style="1" customWidth="1"/>
    <col min="10548" max="10548" width="15" style="1" customWidth="1"/>
    <col min="10549" max="10549" width="2.7109375" style="1" customWidth="1"/>
    <col min="10550" max="10550" width="11.7109375" style="1" customWidth="1"/>
    <col min="10551" max="10551" width="11.5703125" style="1" customWidth="1"/>
    <col min="10552" max="10552" width="2.28515625" style="1" customWidth="1"/>
    <col min="10553" max="10553" width="41" style="1" customWidth="1"/>
    <col min="10554" max="10554" width="14.28515625" style="1" customWidth="1"/>
    <col min="10555" max="10556" width="11.5703125" style="1" customWidth="1"/>
    <col min="10557" max="10557" width="21.85546875" style="1" customWidth="1"/>
    <col min="10558" max="10749" width="11.5703125" style="1"/>
    <col min="10750" max="10750" width="21.85546875" style="1" customWidth="1"/>
    <col min="10751" max="10751" width="13.85546875" style="1" customWidth="1"/>
    <col min="10752" max="10752" width="38.7109375" style="1" customWidth="1"/>
    <col min="10753" max="10753" width="3" style="1" bestFit="1" customWidth="1"/>
    <col min="10754" max="10754" width="32.28515625" style="1" customWidth="1"/>
    <col min="10755" max="10755" width="46.28515625" style="1" customWidth="1"/>
    <col min="10756" max="10756" width="19" style="1" customWidth="1"/>
    <col min="10757" max="10757" width="0" style="1" hidden="1" customWidth="1"/>
    <col min="10758" max="10758" width="17.7109375" style="1" customWidth="1"/>
    <col min="10759" max="10759" width="0" style="1" hidden="1" customWidth="1"/>
    <col min="10760" max="10760" width="22.28515625" style="1" customWidth="1"/>
    <col min="10761" max="10761" width="5.28515625" style="1" customWidth="1"/>
    <col min="10762" max="10762" width="36.28515625" style="1" customWidth="1"/>
    <col min="10763" max="10763" width="5.7109375" style="1" customWidth="1"/>
    <col min="10764" max="10764" width="0" style="1" hidden="1" customWidth="1"/>
    <col min="10765" max="10765" width="20.7109375" style="1" customWidth="1"/>
    <col min="10766" max="10766" width="4.85546875" style="1" customWidth="1"/>
    <col min="10767" max="10767" width="0" style="1" hidden="1" customWidth="1"/>
    <col min="10768" max="10768" width="24.7109375" style="1" customWidth="1"/>
    <col min="10769" max="10769" width="12.28515625" style="1" customWidth="1"/>
    <col min="10770" max="10770" width="0" style="1" hidden="1" customWidth="1"/>
    <col min="10771" max="10771" width="3.42578125" style="1" customWidth="1"/>
    <col min="10772" max="10772" width="0" style="1" hidden="1" customWidth="1"/>
    <col min="10773" max="10773" width="17.7109375" style="1" customWidth="1"/>
    <col min="10774" max="10774" width="3.42578125" style="1" customWidth="1"/>
    <col min="10775" max="10775" width="0" style="1" hidden="1" customWidth="1"/>
    <col min="10776" max="10776" width="23.7109375" style="1" customWidth="1"/>
    <col min="10777" max="10777" width="10" style="1" customWidth="1"/>
    <col min="10778" max="10778" width="0" style="1" hidden="1" customWidth="1"/>
    <col min="10779" max="10780" width="14.7109375" style="1" customWidth="1"/>
    <col min="10781" max="10781" width="12.85546875" style="1" customWidth="1"/>
    <col min="10782" max="10782" width="3.28515625" style="1" customWidth="1"/>
    <col min="10783" max="10783" width="30.28515625" style="1" customWidth="1"/>
    <col min="10784" max="10784" width="5" style="1" customWidth="1"/>
    <col min="10785" max="10785" width="0" style="1" hidden="1" customWidth="1"/>
    <col min="10786" max="10786" width="14.28515625" style="1" customWidth="1"/>
    <col min="10787" max="10787" width="5.7109375" style="1" customWidth="1"/>
    <col min="10788" max="10788" width="0" style="1" hidden="1" customWidth="1"/>
    <col min="10789" max="10789" width="17.28515625" style="1" customWidth="1"/>
    <col min="10790" max="10790" width="12.7109375" style="1" customWidth="1"/>
    <col min="10791" max="10791" width="0" style="1" hidden="1" customWidth="1"/>
    <col min="10792" max="10792" width="5.28515625" style="1" customWidth="1"/>
    <col min="10793" max="10793" width="0" style="1" hidden="1" customWidth="1"/>
    <col min="10794" max="10794" width="17" style="1" customWidth="1"/>
    <col min="10795" max="10795" width="6.28515625" style="1" customWidth="1"/>
    <col min="10796" max="10796" width="0" style="1" hidden="1" customWidth="1"/>
    <col min="10797" max="10797" width="14.28515625" style="1" customWidth="1"/>
    <col min="10798" max="10798" width="7.5703125" style="1" customWidth="1"/>
    <col min="10799" max="10799" width="0" style="1" hidden="1" customWidth="1"/>
    <col min="10800" max="10801" width="14.28515625" style="1" customWidth="1"/>
    <col min="10802" max="10802" width="20.85546875" style="1" customWidth="1"/>
    <col min="10803" max="10803" width="14.42578125" style="1" customWidth="1"/>
    <col min="10804" max="10804" width="15" style="1" customWidth="1"/>
    <col min="10805" max="10805" width="2.7109375" style="1" customWidth="1"/>
    <col min="10806" max="10806" width="11.7109375" style="1" customWidth="1"/>
    <col min="10807" max="10807" width="11.5703125" style="1" customWidth="1"/>
    <col min="10808" max="10808" width="2.28515625" style="1" customWidth="1"/>
    <col min="10809" max="10809" width="41" style="1" customWidth="1"/>
    <col min="10810" max="10810" width="14.28515625" style="1" customWidth="1"/>
    <col min="10811" max="10812" width="11.5703125" style="1" customWidth="1"/>
    <col min="10813" max="10813" width="21.85546875" style="1" customWidth="1"/>
    <col min="10814" max="11005" width="11.5703125" style="1"/>
    <col min="11006" max="11006" width="21.85546875" style="1" customWidth="1"/>
    <col min="11007" max="11007" width="13.85546875" style="1" customWidth="1"/>
    <col min="11008" max="11008" width="38.7109375" style="1" customWidth="1"/>
    <col min="11009" max="11009" width="3" style="1" bestFit="1" customWidth="1"/>
    <col min="11010" max="11010" width="32.28515625" style="1" customWidth="1"/>
    <col min="11011" max="11011" width="46.28515625" style="1" customWidth="1"/>
    <col min="11012" max="11012" width="19" style="1" customWidth="1"/>
    <col min="11013" max="11013" width="0" style="1" hidden="1" customWidth="1"/>
    <col min="11014" max="11014" width="17.7109375" style="1" customWidth="1"/>
    <col min="11015" max="11015" width="0" style="1" hidden="1" customWidth="1"/>
    <col min="11016" max="11016" width="22.28515625" style="1" customWidth="1"/>
    <col min="11017" max="11017" width="5.28515625" style="1" customWidth="1"/>
    <col min="11018" max="11018" width="36.28515625" style="1" customWidth="1"/>
    <col min="11019" max="11019" width="5.7109375" style="1" customWidth="1"/>
    <col min="11020" max="11020" width="0" style="1" hidden="1" customWidth="1"/>
    <col min="11021" max="11021" width="20.7109375" style="1" customWidth="1"/>
    <col min="11022" max="11022" width="4.85546875" style="1" customWidth="1"/>
    <col min="11023" max="11023" width="0" style="1" hidden="1" customWidth="1"/>
    <col min="11024" max="11024" width="24.7109375" style="1" customWidth="1"/>
    <col min="11025" max="11025" width="12.28515625" style="1" customWidth="1"/>
    <col min="11026" max="11026" width="0" style="1" hidden="1" customWidth="1"/>
    <col min="11027" max="11027" width="3.42578125" style="1" customWidth="1"/>
    <col min="11028" max="11028" width="0" style="1" hidden="1" customWidth="1"/>
    <col min="11029" max="11029" width="17.7109375" style="1" customWidth="1"/>
    <col min="11030" max="11030" width="3.42578125" style="1" customWidth="1"/>
    <col min="11031" max="11031" width="0" style="1" hidden="1" customWidth="1"/>
    <col min="11032" max="11032" width="23.7109375" style="1" customWidth="1"/>
    <col min="11033" max="11033" width="10" style="1" customWidth="1"/>
    <col min="11034" max="11034" width="0" style="1" hidden="1" customWidth="1"/>
    <col min="11035" max="11036" width="14.7109375" style="1" customWidth="1"/>
    <col min="11037" max="11037" width="12.85546875" style="1" customWidth="1"/>
    <col min="11038" max="11038" width="3.28515625" style="1" customWidth="1"/>
    <col min="11039" max="11039" width="30.28515625" style="1" customWidth="1"/>
    <col min="11040" max="11040" width="5" style="1" customWidth="1"/>
    <col min="11041" max="11041" width="0" style="1" hidden="1" customWidth="1"/>
    <col min="11042" max="11042" width="14.28515625" style="1" customWidth="1"/>
    <col min="11043" max="11043" width="5.7109375" style="1" customWidth="1"/>
    <col min="11044" max="11044" width="0" style="1" hidden="1" customWidth="1"/>
    <col min="11045" max="11045" width="17.28515625" style="1" customWidth="1"/>
    <col min="11046" max="11046" width="12.7109375" style="1" customWidth="1"/>
    <col min="11047" max="11047" width="0" style="1" hidden="1" customWidth="1"/>
    <col min="11048" max="11048" width="5.28515625" style="1" customWidth="1"/>
    <col min="11049" max="11049" width="0" style="1" hidden="1" customWidth="1"/>
    <col min="11050" max="11050" width="17" style="1" customWidth="1"/>
    <col min="11051" max="11051" width="6.28515625" style="1" customWidth="1"/>
    <col min="11052" max="11052" width="0" style="1" hidden="1" customWidth="1"/>
    <col min="11053" max="11053" width="14.28515625" style="1" customWidth="1"/>
    <col min="11054" max="11054" width="7.5703125" style="1" customWidth="1"/>
    <col min="11055" max="11055" width="0" style="1" hidden="1" customWidth="1"/>
    <col min="11056" max="11057" width="14.28515625" style="1" customWidth="1"/>
    <col min="11058" max="11058" width="20.85546875" style="1" customWidth="1"/>
    <col min="11059" max="11059" width="14.42578125" style="1" customWidth="1"/>
    <col min="11060" max="11060" width="15" style="1" customWidth="1"/>
    <col min="11061" max="11061" width="2.7109375" style="1" customWidth="1"/>
    <col min="11062" max="11062" width="11.7109375" style="1" customWidth="1"/>
    <col min="11063" max="11063" width="11.5703125" style="1" customWidth="1"/>
    <col min="11064" max="11064" width="2.28515625" style="1" customWidth="1"/>
    <col min="11065" max="11065" width="41" style="1" customWidth="1"/>
    <col min="11066" max="11066" width="14.28515625" style="1" customWidth="1"/>
    <col min="11067" max="11068" width="11.5703125" style="1" customWidth="1"/>
    <col min="11069" max="11069" width="21.85546875" style="1" customWidth="1"/>
    <col min="11070" max="11261" width="11.5703125" style="1"/>
    <col min="11262" max="11262" width="21.85546875" style="1" customWidth="1"/>
    <col min="11263" max="11263" width="13.85546875" style="1" customWidth="1"/>
    <col min="11264" max="11264" width="38.7109375" style="1" customWidth="1"/>
    <col min="11265" max="11265" width="3" style="1" bestFit="1" customWidth="1"/>
    <col min="11266" max="11266" width="32.28515625" style="1" customWidth="1"/>
    <col min="11267" max="11267" width="46.28515625" style="1" customWidth="1"/>
    <col min="11268" max="11268" width="19" style="1" customWidth="1"/>
    <col min="11269" max="11269" width="0" style="1" hidden="1" customWidth="1"/>
    <col min="11270" max="11270" width="17.7109375" style="1" customWidth="1"/>
    <col min="11271" max="11271" width="0" style="1" hidden="1" customWidth="1"/>
    <col min="11272" max="11272" width="22.28515625" style="1" customWidth="1"/>
    <col min="11273" max="11273" width="5.28515625" style="1" customWidth="1"/>
    <col min="11274" max="11274" width="36.28515625" style="1" customWidth="1"/>
    <col min="11275" max="11275" width="5.7109375" style="1" customWidth="1"/>
    <col min="11276" max="11276" width="0" style="1" hidden="1" customWidth="1"/>
    <col min="11277" max="11277" width="20.7109375" style="1" customWidth="1"/>
    <col min="11278" max="11278" width="4.85546875" style="1" customWidth="1"/>
    <col min="11279" max="11279" width="0" style="1" hidden="1" customWidth="1"/>
    <col min="11280" max="11280" width="24.7109375" style="1" customWidth="1"/>
    <col min="11281" max="11281" width="12.28515625" style="1" customWidth="1"/>
    <col min="11282" max="11282" width="0" style="1" hidden="1" customWidth="1"/>
    <col min="11283" max="11283" width="3.42578125" style="1" customWidth="1"/>
    <col min="11284" max="11284" width="0" style="1" hidden="1" customWidth="1"/>
    <col min="11285" max="11285" width="17.7109375" style="1" customWidth="1"/>
    <col min="11286" max="11286" width="3.42578125" style="1" customWidth="1"/>
    <col min="11287" max="11287" width="0" style="1" hidden="1" customWidth="1"/>
    <col min="11288" max="11288" width="23.7109375" style="1" customWidth="1"/>
    <col min="11289" max="11289" width="10" style="1" customWidth="1"/>
    <col min="11290" max="11290" width="0" style="1" hidden="1" customWidth="1"/>
    <col min="11291" max="11292" width="14.7109375" style="1" customWidth="1"/>
    <col min="11293" max="11293" width="12.85546875" style="1" customWidth="1"/>
    <col min="11294" max="11294" width="3.28515625" style="1" customWidth="1"/>
    <col min="11295" max="11295" width="30.28515625" style="1" customWidth="1"/>
    <col min="11296" max="11296" width="5" style="1" customWidth="1"/>
    <col min="11297" max="11297" width="0" style="1" hidden="1" customWidth="1"/>
    <col min="11298" max="11298" width="14.28515625" style="1" customWidth="1"/>
    <col min="11299" max="11299" width="5.7109375" style="1" customWidth="1"/>
    <col min="11300" max="11300" width="0" style="1" hidden="1" customWidth="1"/>
    <col min="11301" max="11301" width="17.28515625" style="1" customWidth="1"/>
    <col min="11302" max="11302" width="12.7109375" style="1" customWidth="1"/>
    <col min="11303" max="11303" width="0" style="1" hidden="1" customWidth="1"/>
    <col min="11304" max="11304" width="5.28515625" style="1" customWidth="1"/>
    <col min="11305" max="11305" width="0" style="1" hidden="1" customWidth="1"/>
    <col min="11306" max="11306" width="17" style="1" customWidth="1"/>
    <col min="11307" max="11307" width="6.28515625" style="1" customWidth="1"/>
    <col min="11308" max="11308" width="0" style="1" hidden="1" customWidth="1"/>
    <col min="11309" max="11309" width="14.28515625" style="1" customWidth="1"/>
    <col min="11310" max="11310" width="7.5703125" style="1" customWidth="1"/>
    <col min="11311" max="11311" width="0" style="1" hidden="1" customWidth="1"/>
    <col min="11312" max="11313" width="14.28515625" style="1" customWidth="1"/>
    <col min="11314" max="11314" width="20.85546875" style="1" customWidth="1"/>
    <col min="11315" max="11315" width="14.42578125" style="1" customWidth="1"/>
    <col min="11316" max="11316" width="15" style="1" customWidth="1"/>
    <col min="11317" max="11317" width="2.7109375" style="1" customWidth="1"/>
    <col min="11318" max="11318" width="11.7109375" style="1" customWidth="1"/>
    <col min="11319" max="11319" width="11.5703125" style="1" customWidth="1"/>
    <col min="11320" max="11320" width="2.28515625" style="1" customWidth="1"/>
    <col min="11321" max="11321" width="41" style="1" customWidth="1"/>
    <col min="11322" max="11322" width="14.28515625" style="1" customWidth="1"/>
    <col min="11323" max="11324" width="11.5703125" style="1" customWidth="1"/>
    <col min="11325" max="11325" width="21.85546875" style="1" customWidth="1"/>
    <col min="11326" max="11517" width="11.5703125" style="1"/>
    <col min="11518" max="11518" width="21.85546875" style="1" customWidth="1"/>
    <col min="11519" max="11519" width="13.85546875" style="1" customWidth="1"/>
    <col min="11520" max="11520" width="38.7109375" style="1" customWidth="1"/>
    <col min="11521" max="11521" width="3" style="1" bestFit="1" customWidth="1"/>
    <col min="11522" max="11522" width="32.28515625" style="1" customWidth="1"/>
    <col min="11523" max="11523" width="46.28515625" style="1" customWidth="1"/>
    <col min="11524" max="11524" width="19" style="1" customWidth="1"/>
    <col min="11525" max="11525" width="0" style="1" hidden="1" customWidth="1"/>
    <col min="11526" max="11526" width="17.7109375" style="1" customWidth="1"/>
    <col min="11527" max="11527" width="0" style="1" hidden="1" customWidth="1"/>
    <col min="11528" max="11528" width="22.28515625" style="1" customWidth="1"/>
    <col min="11529" max="11529" width="5.28515625" style="1" customWidth="1"/>
    <col min="11530" max="11530" width="36.28515625" style="1" customWidth="1"/>
    <col min="11531" max="11531" width="5.7109375" style="1" customWidth="1"/>
    <col min="11532" max="11532" width="0" style="1" hidden="1" customWidth="1"/>
    <col min="11533" max="11533" width="20.7109375" style="1" customWidth="1"/>
    <col min="11534" max="11534" width="4.85546875" style="1" customWidth="1"/>
    <col min="11535" max="11535" width="0" style="1" hidden="1" customWidth="1"/>
    <col min="11536" max="11536" width="24.7109375" style="1" customWidth="1"/>
    <col min="11537" max="11537" width="12.28515625" style="1" customWidth="1"/>
    <col min="11538" max="11538" width="0" style="1" hidden="1" customWidth="1"/>
    <col min="11539" max="11539" width="3.42578125" style="1" customWidth="1"/>
    <col min="11540" max="11540" width="0" style="1" hidden="1" customWidth="1"/>
    <col min="11541" max="11541" width="17.7109375" style="1" customWidth="1"/>
    <col min="11542" max="11542" width="3.42578125" style="1" customWidth="1"/>
    <col min="11543" max="11543" width="0" style="1" hidden="1" customWidth="1"/>
    <col min="11544" max="11544" width="23.7109375" style="1" customWidth="1"/>
    <col min="11545" max="11545" width="10" style="1" customWidth="1"/>
    <col min="11546" max="11546" width="0" style="1" hidden="1" customWidth="1"/>
    <col min="11547" max="11548" width="14.7109375" style="1" customWidth="1"/>
    <col min="11549" max="11549" width="12.85546875" style="1" customWidth="1"/>
    <col min="11550" max="11550" width="3.28515625" style="1" customWidth="1"/>
    <col min="11551" max="11551" width="30.28515625" style="1" customWidth="1"/>
    <col min="11552" max="11552" width="5" style="1" customWidth="1"/>
    <col min="11553" max="11553" width="0" style="1" hidden="1" customWidth="1"/>
    <col min="11554" max="11554" width="14.28515625" style="1" customWidth="1"/>
    <col min="11555" max="11555" width="5.7109375" style="1" customWidth="1"/>
    <col min="11556" max="11556" width="0" style="1" hidden="1" customWidth="1"/>
    <col min="11557" max="11557" width="17.28515625" style="1" customWidth="1"/>
    <col min="11558" max="11558" width="12.7109375" style="1" customWidth="1"/>
    <col min="11559" max="11559" width="0" style="1" hidden="1" customWidth="1"/>
    <col min="11560" max="11560" width="5.28515625" style="1" customWidth="1"/>
    <col min="11561" max="11561" width="0" style="1" hidden="1" customWidth="1"/>
    <col min="11562" max="11562" width="17" style="1" customWidth="1"/>
    <col min="11563" max="11563" width="6.28515625" style="1" customWidth="1"/>
    <col min="11564" max="11564" width="0" style="1" hidden="1" customWidth="1"/>
    <col min="11565" max="11565" width="14.28515625" style="1" customWidth="1"/>
    <col min="11566" max="11566" width="7.5703125" style="1" customWidth="1"/>
    <col min="11567" max="11567" width="0" style="1" hidden="1" customWidth="1"/>
    <col min="11568" max="11569" width="14.28515625" style="1" customWidth="1"/>
    <col min="11570" max="11570" width="20.85546875" style="1" customWidth="1"/>
    <col min="11571" max="11571" width="14.42578125" style="1" customWidth="1"/>
    <col min="11572" max="11572" width="15" style="1" customWidth="1"/>
    <col min="11573" max="11573" width="2.7109375" style="1" customWidth="1"/>
    <col min="11574" max="11574" width="11.7109375" style="1" customWidth="1"/>
    <col min="11575" max="11575" width="11.5703125" style="1" customWidth="1"/>
    <col min="11576" max="11576" width="2.28515625" style="1" customWidth="1"/>
    <col min="11577" max="11577" width="41" style="1" customWidth="1"/>
    <col min="11578" max="11578" width="14.28515625" style="1" customWidth="1"/>
    <col min="11579" max="11580" width="11.5703125" style="1" customWidth="1"/>
    <col min="11581" max="11581" width="21.85546875" style="1" customWidth="1"/>
    <col min="11582" max="11773" width="11.5703125" style="1"/>
    <col min="11774" max="11774" width="21.85546875" style="1" customWidth="1"/>
    <col min="11775" max="11775" width="13.85546875" style="1" customWidth="1"/>
    <col min="11776" max="11776" width="38.7109375" style="1" customWidth="1"/>
    <col min="11777" max="11777" width="3" style="1" bestFit="1" customWidth="1"/>
    <col min="11778" max="11778" width="32.28515625" style="1" customWidth="1"/>
    <col min="11779" max="11779" width="46.28515625" style="1" customWidth="1"/>
    <col min="11780" max="11780" width="19" style="1" customWidth="1"/>
    <col min="11781" max="11781" width="0" style="1" hidden="1" customWidth="1"/>
    <col min="11782" max="11782" width="17.7109375" style="1" customWidth="1"/>
    <col min="11783" max="11783" width="0" style="1" hidden="1" customWidth="1"/>
    <col min="11784" max="11784" width="22.28515625" style="1" customWidth="1"/>
    <col min="11785" max="11785" width="5.28515625" style="1" customWidth="1"/>
    <col min="11786" max="11786" width="36.28515625" style="1" customWidth="1"/>
    <col min="11787" max="11787" width="5.7109375" style="1" customWidth="1"/>
    <col min="11788" max="11788" width="0" style="1" hidden="1" customWidth="1"/>
    <col min="11789" max="11789" width="20.7109375" style="1" customWidth="1"/>
    <col min="11790" max="11790" width="4.85546875" style="1" customWidth="1"/>
    <col min="11791" max="11791" width="0" style="1" hidden="1" customWidth="1"/>
    <col min="11792" max="11792" width="24.7109375" style="1" customWidth="1"/>
    <col min="11793" max="11793" width="12.28515625" style="1" customWidth="1"/>
    <col min="11794" max="11794" width="0" style="1" hidden="1" customWidth="1"/>
    <col min="11795" max="11795" width="3.42578125" style="1" customWidth="1"/>
    <col min="11796" max="11796" width="0" style="1" hidden="1" customWidth="1"/>
    <col min="11797" max="11797" width="17.7109375" style="1" customWidth="1"/>
    <col min="11798" max="11798" width="3.42578125" style="1" customWidth="1"/>
    <col min="11799" max="11799" width="0" style="1" hidden="1" customWidth="1"/>
    <col min="11800" max="11800" width="23.7109375" style="1" customWidth="1"/>
    <col min="11801" max="11801" width="10" style="1" customWidth="1"/>
    <col min="11802" max="11802" width="0" style="1" hidden="1" customWidth="1"/>
    <col min="11803" max="11804" width="14.7109375" style="1" customWidth="1"/>
    <col min="11805" max="11805" width="12.85546875" style="1" customWidth="1"/>
    <col min="11806" max="11806" width="3.28515625" style="1" customWidth="1"/>
    <col min="11807" max="11807" width="30.28515625" style="1" customWidth="1"/>
    <col min="11808" max="11808" width="5" style="1" customWidth="1"/>
    <col min="11809" max="11809" width="0" style="1" hidden="1" customWidth="1"/>
    <col min="11810" max="11810" width="14.28515625" style="1" customWidth="1"/>
    <col min="11811" max="11811" width="5.7109375" style="1" customWidth="1"/>
    <col min="11812" max="11812" width="0" style="1" hidden="1" customWidth="1"/>
    <col min="11813" max="11813" width="17.28515625" style="1" customWidth="1"/>
    <col min="11814" max="11814" width="12.7109375" style="1" customWidth="1"/>
    <col min="11815" max="11815" width="0" style="1" hidden="1" customWidth="1"/>
    <col min="11816" max="11816" width="5.28515625" style="1" customWidth="1"/>
    <col min="11817" max="11817" width="0" style="1" hidden="1" customWidth="1"/>
    <col min="11818" max="11818" width="17" style="1" customWidth="1"/>
    <col min="11819" max="11819" width="6.28515625" style="1" customWidth="1"/>
    <col min="11820" max="11820" width="0" style="1" hidden="1" customWidth="1"/>
    <col min="11821" max="11821" width="14.28515625" style="1" customWidth="1"/>
    <col min="11822" max="11822" width="7.5703125" style="1" customWidth="1"/>
    <col min="11823" max="11823" width="0" style="1" hidden="1" customWidth="1"/>
    <col min="11824" max="11825" width="14.28515625" style="1" customWidth="1"/>
    <col min="11826" max="11826" width="20.85546875" style="1" customWidth="1"/>
    <col min="11827" max="11827" width="14.42578125" style="1" customWidth="1"/>
    <col min="11828" max="11828" width="15" style="1" customWidth="1"/>
    <col min="11829" max="11829" width="2.7109375" style="1" customWidth="1"/>
    <col min="11830" max="11830" width="11.7109375" style="1" customWidth="1"/>
    <col min="11831" max="11831" width="11.5703125" style="1" customWidth="1"/>
    <col min="11832" max="11832" width="2.28515625" style="1" customWidth="1"/>
    <col min="11833" max="11833" width="41" style="1" customWidth="1"/>
    <col min="11834" max="11834" width="14.28515625" style="1" customWidth="1"/>
    <col min="11835" max="11836" width="11.5703125" style="1" customWidth="1"/>
    <col min="11837" max="11837" width="21.85546875" style="1" customWidth="1"/>
    <col min="11838" max="12029" width="11.5703125" style="1"/>
    <col min="12030" max="12030" width="21.85546875" style="1" customWidth="1"/>
    <col min="12031" max="12031" width="13.85546875" style="1" customWidth="1"/>
    <col min="12032" max="12032" width="38.7109375" style="1" customWidth="1"/>
    <col min="12033" max="12033" width="3" style="1" bestFit="1" customWidth="1"/>
    <col min="12034" max="12034" width="32.28515625" style="1" customWidth="1"/>
    <col min="12035" max="12035" width="46.28515625" style="1" customWidth="1"/>
    <col min="12036" max="12036" width="19" style="1" customWidth="1"/>
    <col min="12037" max="12037" width="0" style="1" hidden="1" customWidth="1"/>
    <col min="12038" max="12038" width="17.7109375" style="1" customWidth="1"/>
    <col min="12039" max="12039" width="0" style="1" hidden="1" customWidth="1"/>
    <col min="12040" max="12040" width="22.28515625" style="1" customWidth="1"/>
    <col min="12041" max="12041" width="5.28515625" style="1" customWidth="1"/>
    <col min="12042" max="12042" width="36.28515625" style="1" customWidth="1"/>
    <col min="12043" max="12043" width="5.7109375" style="1" customWidth="1"/>
    <col min="12044" max="12044" width="0" style="1" hidden="1" customWidth="1"/>
    <col min="12045" max="12045" width="20.7109375" style="1" customWidth="1"/>
    <col min="12046" max="12046" width="4.85546875" style="1" customWidth="1"/>
    <col min="12047" max="12047" width="0" style="1" hidden="1" customWidth="1"/>
    <col min="12048" max="12048" width="24.7109375" style="1" customWidth="1"/>
    <col min="12049" max="12049" width="12.28515625" style="1" customWidth="1"/>
    <col min="12050" max="12050" width="0" style="1" hidden="1" customWidth="1"/>
    <col min="12051" max="12051" width="3.42578125" style="1" customWidth="1"/>
    <col min="12052" max="12052" width="0" style="1" hidden="1" customWidth="1"/>
    <col min="12053" max="12053" width="17.7109375" style="1" customWidth="1"/>
    <col min="12054" max="12054" width="3.42578125" style="1" customWidth="1"/>
    <col min="12055" max="12055" width="0" style="1" hidden="1" customWidth="1"/>
    <col min="12056" max="12056" width="23.7109375" style="1" customWidth="1"/>
    <col min="12057" max="12057" width="10" style="1" customWidth="1"/>
    <col min="12058" max="12058" width="0" style="1" hidden="1" customWidth="1"/>
    <col min="12059" max="12060" width="14.7109375" style="1" customWidth="1"/>
    <col min="12061" max="12061" width="12.85546875" style="1" customWidth="1"/>
    <col min="12062" max="12062" width="3.28515625" style="1" customWidth="1"/>
    <col min="12063" max="12063" width="30.28515625" style="1" customWidth="1"/>
    <col min="12064" max="12064" width="5" style="1" customWidth="1"/>
    <col min="12065" max="12065" width="0" style="1" hidden="1" customWidth="1"/>
    <col min="12066" max="12066" width="14.28515625" style="1" customWidth="1"/>
    <col min="12067" max="12067" width="5.7109375" style="1" customWidth="1"/>
    <col min="12068" max="12068" width="0" style="1" hidden="1" customWidth="1"/>
    <col min="12069" max="12069" width="17.28515625" style="1" customWidth="1"/>
    <col min="12070" max="12070" width="12.7109375" style="1" customWidth="1"/>
    <col min="12071" max="12071" width="0" style="1" hidden="1" customWidth="1"/>
    <col min="12072" max="12072" width="5.28515625" style="1" customWidth="1"/>
    <col min="12073" max="12073" width="0" style="1" hidden="1" customWidth="1"/>
    <col min="12074" max="12074" width="17" style="1" customWidth="1"/>
    <col min="12075" max="12075" width="6.28515625" style="1" customWidth="1"/>
    <col min="12076" max="12076" width="0" style="1" hidden="1" customWidth="1"/>
    <col min="12077" max="12077" width="14.28515625" style="1" customWidth="1"/>
    <col min="12078" max="12078" width="7.5703125" style="1" customWidth="1"/>
    <col min="12079" max="12079" width="0" style="1" hidden="1" customWidth="1"/>
    <col min="12080" max="12081" width="14.28515625" style="1" customWidth="1"/>
    <col min="12082" max="12082" width="20.85546875" style="1" customWidth="1"/>
    <col min="12083" max="12083" width="14.42578125" style="1" customWidth="1"/>
    <col min="12084" max="12084" width="15" style="1" customWidth="1"/>
    <col min="12085" max="12085" width="2.7109375" style="1" customWidth="1"/>
    <col min="12086" max="12086" width="11.7109375" style="1" customWidth="1"/>
    <col min="12087" max="12087" width="11.5703125" style="1" customWidth="1"/>
    <col min="12088" max="12088" width="2.28515625" style="1" customWidth="1"/>
    <col min="12089" max="12089" width="41" style="1" customWidth="1"/>
    <col min="12090" max="12090" width="14.28515625" style="1" customWidth="1"/>
    <col min="12091" max="12092" width="11.5703125" style="1" customWidth="1"/>
    <col min="12093" max="12093" width="21.85546875" style="1" customWidth="1"/>
    <col min="12094" max="12285" width="11.5703125" style="1"/>
    <col min="12286" max="12286" width="21.85546875" style="1" customWidth="1"/>
    <col min="12287" max="12287" width="13.85546875" style="1" customWidth="1"/>
    <col min="12288" max="12288" width="38.7109375" style="1" customWidth="1"/>
    <col min="12289" max="12289" width="3" style="1" bestFit="1" customWidth="1"/>
    <col min="12290" max="12290" width="32.28515625" style="1" customWidth="1"/>
    <col min="12291" max="12291" width="46.28515625" style="1" customWidth="1"/>
    <col min="12292" max="12292" width="19" style="1" customWidth="1"/>
    <col min="12293" max="12293" width="0" style="1" hidden="1" customWidth="1"/>
    <col min="12294" max="12294" width="17.7109375" style="1" customWidth="1"/>
    <col min="12295" max="12295" width="0" style="1" hidden="1" customWidth="1"/>
    <col min="12296" max="12296" width="22.28515625" style="1" customWidth="1"/>
    <col min="12297" max="12297" width="5.28515625" style="1" customWidth="1"/>
    <col min="12298" max="12298" width="36.28515625" style="1" customWidth="1"/>
    <col min="12299" max="12299" width="5.7109375" style="1" customWidth="1"/>
    <col min="12300" max="12300" width="0" style="1" hidden="1" customWidth="1"/>
    <col min="12301" max="12301" width="20.7109375" style="1" customWidth="1"/>
    <col min="12302" max="12302" width="4.85546875" style="1" customWidth="1"/>
    <col min="12303" max="12303" width="0" style="1" hidden="1" customWidth="1"/>
    <col min="12304" max="12304" width="24.7109375" style="1" customWidth="1"/>
    <col min="12305" max="12305" width="12.28515625" style="1" customWidth="1"/>
    <col min="12306" max="12306" width="0" style="1" hidden="1" customWidth="1"/>
    <col min="12307" max="12307" width="3.42578125" style="1" customWidth="1"/>
    <col min="12308" max="12308" width="0" style="1" hidden="1" customWidth="1"/>
    <col min="12309" max="12309" width="17.7109375" style="1" customWidth="1"/>
    <col min="12310" max="12310" width="3.42578125" style="1" customWidth="1"/>
    <col min="12311" max="12311" width="0" style="1" hidden="1" customWidth="1"/>
    <col min="12312" max="12312" width="23.7109375" style="1" customWidth="1"/>
    <col min="12313" max="12313" width="10" style="1" customWidth="1"/>
    <col min="12314" max="12314" width="0" style="1" hidden="1" customWidth="1"/>
    <col min="12315" max="12316" width="14.7109375" style="1" customWidth="1"/>
    <col min="12317" max="12317" width="12.85546875" style="1" customWidth="1"/>
    <col min="12318" max="12318" width="3.28515625" style="1" customWidth="1"/>
    <col min="12319" max="12319" width="30.28515625" style="1" customWidth="1"/>
    <col min="12320" max="12320" width="5" style="1" customWidth="1"/>
    <col min="12321" max="12321" width="0" style="1" hidden="1" customWidth="1"/>
    <col min="12322" max="12322" width="14.28515625" style="1" customWidth="1"/>
    <col min="12323" max="12323" width="5.7109375" style="1" customWidth="1"/>
    <col min="12324" max="12324" width="0" style="1" hidden="1" customWidth="1"/>
    <col min="12325" max="12325" width="17.28515625" style="1" customWidth="1"/>
    <col min="12326" max="12326" width="12.7109375" style="1" customWidth="1"/>
    <col min="12327" max="12327" width="0" style="1" hidden="1" customWidth="1"/>
    <col min="12328" max="12328" width="5.28515625" style="1" customWidth="1"/>
    <col min="12329" max="12329" width="0" style="1" hidden="1" customWidth="1"/>
    <col min="12330" max="12330" width="17" style="1" customWidth="1"/>
    <col min="12331" max="12331" width="6.28515625" style="1" customWidth="1"/>
    <col min="12332" max="12332" width="0" style="1" hidden="1" customWidth="1"/>
    <col min="12333" max="12333" width="14.28515625" style="1" customWidth="1"/>
    <col min="12334" max="12334" width="7.5703125" style="1" customWidth="1"/>
    <col min="12335" max="12335" width="0" style="1" hidden="1" customWidth="1"/>
    <col min="12336" max="12337" width="14.28515625" style="1" customWidth="1"/>
    <col min="12338" max="12338" width="20.85546875" style="1" customWidth="1"/>
    <col min="12339" max="12339" width="14.42578125" style="1" customWidth="1"/>
    <col min="12340" max="12340" width="15" style="1" customWidth="1"/>
    <col min="12341" max="12341" width="2.7109375" style="1" customWidth="1"/>
    <col min="12342" max="12342" width="11.7109375" style="1" customWidth="1"/>
    <col min="12343" max="12343" width="11.5703125" style="1" customWidth="1"/>
    <col min="12344" max="12344" width="2.28515625" style="1" customWidth="1"/>
    <col min="12345" max="12345" width="41" style="1" customWidth="1"/>
    <col min="12346" max="12346" width="14.28515625" style="1" customWidth="1"/>
    <col min="12347" max="12348" width="11.5703125" style="1" customWidth="1"/>
    <col min="12349" max="12349" width="21.85546875" style="1" customWidth="1"/>
    <col min="12350" max="12541" width="11.5703125" style="1"/>
    <col min="12542" max="12542" width="21.85546875" style="1" customWidth="1"/>
    <col min="12543" max="12543" width="13.85546875" style="1" customWidth="1"/>
    <col min="12544" max="12544" width="38.7109375" style="1" customWidth="1"/>
    <col min="12545" max="12545" width="3" style="1" bestFit="1" customWidth="1"/>
    <col min="12546" max="12546" width="32.28515625" style="1" customWidth="1"/>
    <col min="12547" max="12547" width="46.28515625" style="1" customWidth="1"/>
    <col min="12548" max="12548" width="19" style="1" customWidth="1"/>
    <col min="12549" max="12549" width="0" style="1" hidden="1" customWidth="1"/>
    <col min="12550" max="12550" width="17.7109375" style="1" customWidth="1"/>
    <col min="12551" max="12551" width="0" style="1" hidden="1" customWidth="1"/>
    <col min="12552" max="12552" width="22.28515625" style="1" customWidth="1"/>
    <col min="12553" max="12553" width="5.28515625" style="1" customWidth="1"/>
    <col min="12554" max="12554" width="36.28515625" style="1" customWidth="1"/>
    <col min="12555" max="12555" width="5.7109375" style="1" customWidth="1"/>
    <col min="12556" max="12556" width="0" style="1" hidden="1" customWidth="1"/>
    <col min="12557" max="12557" width="20.7109375" style="1" customWidth="1"/>
    <col min="12558" max="12558" width="4.85546875" style="1" customWidth="1"/>
    <col min="12559" max="12559" width="0" style="1" hidden="1" customWidth="1"/>
    <col min="12560" max="12560" width="24.7109375" style="1" customWidth="1"/>
    <col min="12561" max="12561" width="12.28515625" style="1" customWidth="1"/>
    <col min="12562" max="12562" width="0" style="1" hidden="1" customWidth="1"/>
    <col min="12563" max="12563" width="3.42578125" style="1" customWidth="1"/>
    <col min="12564" max="12564" width="0" style="1" hidden="1" customWidth="1"/>
    <col min="12565" max="12565" width="17.7109375" style="1" customWidth="1"/>
    <col min="12566" max="12566" width="3.42578125" style="1" customWidth="1"/>
    <col min="12567" max="12567" width="0" style="1" hidden="1" customWidth="1"/>
    <col min="12568" max="12568" width="23.7109375" style="1" customWidth="1"/>
    <col min="12569" max="12569" width="10" style="1" customWidth="1"/>
    <col min="12570" max="12570" width="0" style="1" hidden="1" customWidth="1"/>
    <col min="12571" max="12572" width="14.7109375" style="1" customWidth="1"/>
    <col min="12573" max="12573" width="12.85546875" style="1" customWidth="1"/>
    <col min="12574" max="12574" width="3.28515625" style="1" customWidth="1"/>
    <col min="12575" max="12575" width="30.28515625" style="1" customWidth="1"/>
    <col min="12576" max="12576" width="5" style="1" customWidth="1"/>
    <col min="12577" max="12577" width="0" style="1" hidden="1" customWidth="1"/>
    <col min="12578" max="12578" width="14.28515625" style="1" customWidth="1"/>
    <col min="12579" max="12579" width="5.7109375" style="1" customWidth="1"/>
    <col min="12580" max="12580" width="0" style="1" hidden="1" customWidth="1"/>
    <col min="12581" max="12581" width="17.28515625" style="1" customWidth="1"/>
    <col min="12582" max="12582" width="12.7109375" style="1" customWidth="1"/>
    <col min="12583" max="12583" width="0" style="1" hidden="1" customWidth="1"/>
    <col min="12584" max="12584" width="5.28515625" style="1" customWidth="1"/>
    <col min="12585" max="12585" width="0" style="1" hidden="1" customWidth="1"/>
    <col min="12586" max="12586" width="17" style="1" customWidth="1"/>
    <col min="12587" max="12587" width="6.28515625" style="1" customWidth="1"/>
    <col min="12588" max="12588" width="0" style="1" hidden="1" customWidth="1"/>
    <col min="12589" max="12589" width="14.28515625" style="1" customWidth="1"/>
    <col min="12590" max="12590" width="7.5703125" style="1" customWidth="1"/>
    <col min="12591" max="12591" width="0" style="1" hidden="1" customWidth="1"/>
    <col min="12592" max="12593" width="14.28515625" style="1" customWidth="1"/>
    <col min="12594" max="12594" width="20.85546875" style="1" customWidth="1"/>
    <col min="12595" max="12595" width="14.42578125" style="1" customWidth="1"/>
    <col min="12596" max="12596" width="15" style="1" customWidth="1"/>
    <col min="12597" max="12597" width="2.7109375" style="1" customWidth="1"/>
    <col min="12598" max="12598" width="11.7109375" style="1" customWidth="1"/>
    <col min="12599" max="12599" width="11.5703125" style="1" customWidth="1"/>
    <col min="12600" max="12600" width="2.28515625" style="1" customWidth="1"/>
    <col min="12601" max="12601" width="41" style="1" customWidth="1"/>
    <col min="12602" max="12602" width="14.28515625" style="1" customWidth="1"/>
    <col min="12603" max="12604" width="11.5703125" style="1" customWidth="1"/>
    <col min="12605" max="12605" width="21.85546875" style="1" customWidth="1"/>
    <col min="12606" max="12797" width="11.5703125" style="1"/>
    <col min="12798" max="12798" width="21.85546875" style="1" customWidth="1"/>
    <col min="12799" max="12799" width="13.85546875" style="1" customWidth="1"/>
    <col min="12800" max="12800" width="38.7109375" style="1" customWidth="1"/>
    <col min="12801" max="12801" width="3" style="1" bestFit="1" customWidth="1"/>
    <col min="12802" max="12802" width="32.28515625" style="1" customWidth="1"/>
    <col min="12803" max="12803" width="46.28515625" style="1" customWidth="1"/>
    <col min="12804" max="12804" width="19" style="1" customWidth="1"/>
    <col min="12805" max="12805" width="0" style="1" hidden="1" customWidth="1"/>
    <col min="12806" max="12806" width="17.7109375" style="1" customWidth="1"/>
    <col min="12807" max="12807" width="0" style="1" hidden="1" customWidth="1"/>
    <col min="12808" max="12808" width="22.28515625" style="1" customWidth="1"/>
    <col min="12809" max="12809" width="5.28515625" style="1" customWidth="1"/>
    <col min="12810" max="12810" width="36.28515625" style="1" customWidth="1"/>
    <col min="12811" max="12811" width="5.7109375" style="1" customWidth="1"/>
    <col min="12812" max="12812" width="0" style="1" hidden="1" customWidth="1"/>
    <col min="12813" max="12813" width="20.7109375" style="1" customWidth="1"/>
    <col min="12814" max="12814" width="4.85546875" style="1" customWidth="1"/>
    <col min="12815" max="12815" width="0" style="1" hidden="1" customWidth="1"/>
    <col min="12816" max="12816" width="24.7109375" style="1" customWidth="1"/>
    <col min="12817" max="12817" width="12.28515625" style="1" customWidth="1"/>
    <col min="12818" max="12818" width="0" style="1" hidden="1" customWidth="1"/>
    <col min="12819" max="12819" width="3.42578125" style="1" customWidth="1"/>
    <col min="12820" max="12820" width="0" style="1" hidden="1" customWidth="1"/>
    <col min="12821" max="12821" width="17.7109375" style="1" customWidth="1"/>
    <col min="12822" max="12822" width="3.42578125" style="1" customWidth="1"/>
    <col min="12823" max="12823" width="0" style="1" hidden="1" customWidth="1"/>
    <col min="12824" max="12824" width="23.7109375" style="1" customWidth="1"/>
    <col min="12825" max="12825" width="10" style="1" customWidth="1"/>
    <col min="12826" max="12826" width="0" style="1" hidden="1" customWidth="1"/>
    <col min="12827" max="12828" width="14.7109375" style="1" customWidth="1"/>
    <col min="12829" max="12829" width="12.85546875" style="1" customWidth="1"/>
    <col min="12830" max="12830" width="3.28515625" style="1" customWidth="1"/>
    <col min="12831" max="12831" width="30.28515625" style="1" customWidth="1"/>
    <col min="12832" max="12832" width="5" style="1" customWidth="1"/>
    <col min="12833" max="12833" width="0" style="1" hidden="1" customWidth="1"/>
    <col min="12834" max="12834" width="14.28515625" style="1" customWidth="1"/>
    <col min="12835" max="12835" width="5.7109375" style="1" customWidth="1"/>
    <col min="12836" max="12836" width="0" style="1" hidden="1" customWidth="1"/>
    <col min="12837" max="12837" width="17.28515625" style="1" customWidth="1"/>
    <col min="12838" max="12838" width="12.7109375" style="1" customWidth="1"/>
    <col min="12839" max="12839" width="0" style="1" hidden="1" customWidth="1"/>
    <col min="12840" max="12840" width="5.28515625" style="1" customWidth="1"/>
    <col min="12841" max="12841" width="0" style="1" hidden="1" customWidth="1"/>
    <col min="12842" max="12842" width="17" style="1" customWidth="1"/>
    <col min="12843" max="12843" width="6.28515625" style="1" customWidth="1"/>
    <col min="12844" max="12844" width="0" style="1" hidden="1" customWidth="1"/>
    <col min="12845" max="12845" width="14.28515625" style="1" customWidth="1"/>
    <col min="12846" max="12846" width="7.5703125" style="1" customWidth="1"/>
    <col min="12847" max="12847" width="0" style="1" hidden="1" customWidth="1"/>
    <col min="12848" max="12849" width="14.28515625" style="1" customWidth="1"/>
    <col min="12850" max="12850" width="20.85546875" style="1" customWidth="1"/>
    <col min="12851" max="12851" width="14.42578125" style="1" customWidth="1"/>
    <col min="12852" max="12852" width="15" style="1" customWidth="1"/>
    <col min="12853" max="12853" width="2.7109375" style="1" customWidth="1"/>
    <col min="12854" max="12854" width="11.7109375" style="1" customWidth="1"/>
    <col min="12855" max="12855" width="11.5703125" style="1" customWidth="1"/>
    <col min="12856" max="12856" width="2.28515625" style="1" customWidth="1"/>
    <col min="12857" max="12857" width="41" style="1" customWidth="1"/>
    <col min="12858" max="12858" width="14.28515625" style="1" customWidth="1"/>
    <col min="12859" max="12860" width="11.5703125" style="1" customWidth="1"/>
    <col min="12861" max="12861" width="21.85546875" style="1" customWidth="1"/>
    <col min="12862" max="13053" width="11.5703125" style="1"/>
    <col min="13054" max="13054" width="21.85546875" style="1" customWidth="1"/>
    <col min="13055" max="13055" width="13.85546875" style="1" customWidth="1"/>
    <col min="13056" max="13056" width="38.7109375" style="1" customWidth="1"/>
    <col min="13057" max="13057" width="3" style="1" bestFit="1" customWidth="1"/>
    <col min="13058" max="13058" width="32.28515625" style="1" customWidth="1"/>
    <col min="13059" max="13059" width="46.28515625" style="1" customWidth="1"/>
    <col min="13060" max="13060" width="19" style="1" customWidth="1"/>
    <col min="13061" max="13061" width="0" style="1" hidden="1" customWidth="1"/>
    <col min="13062" max="13062" width="17.7109375" style="1" customWidth="1"/>
    <col min="13063" max="13063" width="0" style="1" hidden="1" customWidth="1"/>
    <col min="13064" max="13064" width="22.28515625" style="1" customWidth="1"/>
    <col min="13065" max="13065" width="5.28515625" style="1" customWidth="1"/>
    <col min="13066" max="13066" width="36.28515625" style="1" customWidth="1"/>
    <col min="13067" max="13067" width="5.7109375" style="1" customWidth="1"/>
    <col min="13068" max="13068" width="0" style="1" hidden="1" customWidth="1"/>
    <col min="13069" max="13069" width="20.7109375" style="1" customWidth="1"/>
    <col min="13070" max="13070" width="4.85546875" style="1" customWidth="1"/>
    <col min="13071" max="13071" width="0" style="1" hidden="1" customWidth="1"/>
    <col min="13072" max="13072" width="24.7109375" style="1" customWidth="1"/>
    <col min="13073" max="13073" width="12.28515625" style="1" customWidth="1"/>
    <col min="13074" max="13074" width="0" style="1" hidden="1" customWidth="1"/>
    <col min="13075" max="13075" width="3.42578125" style="1" customWidth="1"/>
    <col min="13076" max="13076" width="0" style="1" hidden="1" customWidth="1"/>
    <col min="13077" max="13077" width="17.7109375" style="1" customWidth="1"/>
    <col min="13078" max="13078" width="3.42578125" style="1" customWidth="1"/>
    <col min="13079" max="13079" width="0" style="1" hidden="1" customWidth="1"/>
    <col min="13080" max="13080" width="23.7109375" style="1" customWidth="1"/>
    <col min="13081" max="13081" width="10" style="1" customWidth="1"/>
    <col min="13082" max="13082" width="0" style="1" hidden="1" customWidth="1"/>
    <col min="13083" max="13084" width="14.7109375" style="1" customWidth="1"/>
    <col min="13085" max="13085" width="12.85546875" style="1" customWidth="1"/>
    <col min="13086" max="13086" width="3.28515625" style="1" customWidth="1"/>
    <col min="13087" max="13087" width="30.28515625" style="1" customWidth="1"/>
    <col min="13088" max="13088" width="5" style="1" customWidth="1"/>
    <col min="13089" max="13089" width="0" style="1" hidden="1" customWidth="1"/>
    <col min="13090" max="13090" width="14.28515625" style="1" customWidth="1"/>
    <col min="13091" max="13091" width="5.7109375" style="1" customWidth="1"/>
    <col min="13092" max="13092" width="0" style="1" hidden="1" customWidth="1"/>
    <col min="13093" max="13093" width="17.28515625" style="1" customWidth="1"/>
    <col min="13094" max="13094" width="12.7109375" style="1" customWidth="1"/>
    <col min="13095" max="13095" width="0" style="1" hidden="1" customWidth="1"/>
    <col min="13096" max="13096" width="5.28515625" style="1" customWidth="1"/>
    <col min="13097" max="13097" width="0" style="1" hidden="1" customWidth="1"/>
    <col min="13098" max="13098" width="17" style="1" customWidth="1"/>
    <col min="13099" max="13099" width="6.28515625" style="1" customWidth="1"/>
    <col min="13100" max="13100" width="0" style="1" hidden="1" customWidth="1"/>
    <col min="13101" max="13101" width="14.28515625" style="1" customWidth="1"/>
    <col min="13102" max="13102" width="7.5703125" style="1" customWidth="1"/>
    <col min="13103" max="13103" width="0" style="1" hidden="1" customWidth="1"/>
    <col min="13104" max="13105" width="14.28515625" style="1" customWidth="1"/>
    <col min="13106" max="13106" width="20.85546875" style="1" customWidth="1"/>
    <col min="13107" max="13107" width="14.42578125" style="1" customWidth="1"/>
    <col min="13108" max="13108" width="15" style="1" customWidth="1"/>
    <col min="13109" max="13109" width="2.7109375" style="1" customWidth="1"/>
    <col min="13110" max="13110" width="11.7109375" style="1" customWidth="1"/>
    <col min="13111" max="13111" width="11.5703125" style="1" customWidth="1"/>
    <col min="13112" max="13112" width="2.28515625" style="1" customWidth="1"/>
    <col min="13113" max="13113" width="41" style="1" customWidth="1"/>
    <col min="13114" max="13114" width="14.28515625" style="1" customWidth="1"/>
    <col min="13115" max="13116" width="11.5703125" style="1" customWidth="1"/>
    <col min="13117" max="13117" width="21.85546875" style="1" customWidth="1"/>
    <col min="13118" max="13309" width="11.5703125" style="1"/>
    <col min="13310" max="13310" width="21.85546875" style="1" customWidth="1"/>
    <col min="13311" max="13311" width="13.85546875" style="1" customWidth="1"/>
    <col min="13312" max="13312" width="38.7109375" style="1" customWidth="1"/>
    <col min="13313" max="13313" width="3" style="1" bestFit="1" customWidth="1"/>
    <col min="13314" max="13314" width="32.28515625" style="1" customWidth="1"/>
    <col min="13315" max="13315" width="46.28515625" style="1" customWidth="1"/>
    <col min="13316" max="13316" width="19" style="1" customWidth="1"/>
    <col min="13317" max="13317" width="0" style="1" hidden="1" customWidth="1"/>
    <col min="13318" max="13318" width="17.7109375" style="1" customWidth="1"/>
    <col min="13319" max="13319" width="0" style="1" hidden="1" customWidth="1"/>
    <col min="13320" max="13320" width="22.28515625" style="1" customWidth="1"/>
    <col min="13321" max="13321" width="5.28515625" style="1" customWidth="1"/>
    <col min="13322" max="13322" width="36.28515625" style="1" customWidth="1"/>
    <col min="13323" max="13323" width="5.7109375" style="1" customWidth="1"/>
    <col min="13324" max="13324" width="0" style="1" hidden="1" customWidth="1"/>
    <col min="13325" max="13325" width="20.7109375" style="1" customWidth="1"/>
    <col min="13326" max="13326" width="4.85546875" style="1" customWidth="1"/>
    <col min="13327" max="13327" width="0" style="1" hidden="1" customWidth="1"/>
    <col min="13328" max="13328" width="24.7109375" style="1" customWidth="1"/>
    <col min="13329" max="13329" width="12.28515625" style="1" customWidth="1"/>
    <col min="13330" max="13330" width="0" style="1" hidden="1" customWidth="1"/>
    <col min="13331" max="13331" width="3.42578125" style="1" customWidth="1"/>
    <col min="13332" max="13332" width="0" style="1" hidden="1" customWidth="1"/>
    <col min="13333" max="13333" width="17.7109375" style="1" customWidth="1"/>
    <col min="13334" max="13334" width="3.42578125" style="1" customWidth="1"/>
    <col min="13335" max="13335" width="0" style="1" hidden="1" customWidth="1"/>
    <col min="13336" max="13336" width="23.7109375" style="1" customWidth="1"/>
    <col min="13337" max="13337" width="10" style="1" customWidth="1"/>
    <col min="13338" max="13338" width="0" style="1" hidden="1" customWidth="1"/>
    <col min="13339" max="13340" width="14.7109375" style="1" customWidth="1"/>
    <col min="13341" max="13341" width="12.85546875" style="1" customWidth="1"/>
    <col min="13342" max="13342" width="3.28515625" style="1" customWidth="1"/>
    <col min="13343" max="13343" width="30.28515625" style="1" customWidth="1"/>
    <col min="13344" max="13344" width="5" style="1" customWidth="1"/>
    <col min="13345" max="13345" width="0" style="1" hidden="1" customWidth="1"/>
    <col min="13346" max="13346" width="14.28515625" style="1" customWidth="1"/>
    <col min="13347" max="13347" width="5.7109375" style="1" customWidth="1"/>
    <col min="13348" max="13348" width="0" style="1" hidden="1" customWidth="1"/>
    <col min="13349" max="13349" width="17.28515625" style="1" customWidth="1"/>
    <col min="13350" max="13350" width="12.7109375" style="1" customWidth="1"/>
    <col min="13351" max="13351" width="0" style="1" hidden="1" customWidth="1"/>
    <col min="13352" max="13352" width="5.28515625" style="1" customWidth="1"/>
    <col min="13353" max="13353" width="0" style="1" hidden="1" customWidth="1"/>
    <col min="13354" max="13354" width="17" style="1" customWidth="1"/>
    <col min="13355" max="13355" width="6.28515625" style="1" customWidth="1"/>
    <col min="13356" max="13356" width="0" style="1" hidden="1" customWidth="1"/>
    <col min="13357" max="13357" width="14.28515625" style="1" customWidth="1"/>
    <col min="13358" max="13358" width="7.5703125" style="1" customWidth="1"/>
    <col min="13359" max="13359" width="0" style="1" hidden="1" customWidth="1"/>
    <col min="13360" max="13361" width="14.28515625" style="1" customWidth="1"/>
    <col min="13362" max="13362" width="20.85546875" style="1" customWidth="1"/>
    <col min="13363" max="13363" width="14.42578125" style="1" customWidth="1"/>
    <col min="13364" max="13364" width="15" style="1" customWidth="1"/>
    <col min="13365" max="13365" width="2.7109375" style="1" customWidth="1"/>
    <col min="13366" max="13366" width="11.7109375" style="1" customWidth="1"/>
    <col min="13367" max="13367" width="11.5703125" style="1" customWidth="1"/>
    <col min="13368" max="13368" width="2.28515625" style="1" customWidth="1"/>
    <col min="13369" max="13369" width="41" style="1" customWidth="1"/>
    <col min="13370" max="13370" width="14.28515625" style="1" customWidth="1"/>
    <col min="13371" max="13372" width="11.5703125" style="1" customWidth="1"/>
    <col min="13373" max="13373" width="21.85546875" style="1" customWidth="1"/>
    <col min="13374" max="13565" width="11.5703125" style="1"/>
    <col min="13566" max="13566" width="21.85546875" style="1" customWidth="1"/>
    <col min="13567" max="13567" width="13.85546875" style="1" customWidth="1"/>
    <col min="13568" max="13568" width="38.7109375" style="1" customWidth="1"/>
    <col min="13569" max="13569" width="3" style="1" bestFit="1" customWidth="1"/>
    <col min="13570" max="13570" width="32.28515625" style="1" customWidth="1"/>
    <col min="13571" max="13571" width="46.28515625" style="1" customWidth="1"/>
    <col min="13572" max="13572" width="19" style="1" customWidth="1"/>
    <col min="13573" max="13573" width="0" style="1" hidden="1" customWidth="1"/>
    <col min="13574" max="13574" width="17.7109375" style="1" customWidth="1"/>
    <col min="13575" max="13575" width="0" style="1" hidden="1" customWidth="1"/>
    <col min="13576" max="13576" width="22.28515625" style="1" customWidth="1"/>
    <col min="13577" max="13577" width="5.28515625" style="1" customWidth="1"/>
    <col min="13578" max="13578" width="36.28515625" style="1" customWidth="1"/>
    <col min="13579" max="13579" width="5.7109375" style="1" customWidth="1"/>
    <col min="13580" max="13580" width="0" style="1" hidden="1" customWidth="1"/>
    <col min="13581" max="13581" width="20.7109375" style="1" customWidth="1"/>
    <col min="13582" max="13582" width="4.85546875" style="1" customWidth="1"/>
    <col min="13583" max="13583" width="0" style="1" hidden="1" customWidth="1"/>
    <col min="13584" max="13584" width="24.7109375" style="1" customWidth="1"/>
    <col min="13585" max="13585" width="12.28515625" style="1" customWidth="1"/>
    <col min="13586" max="13586" width="0" style="1" hidden="1" customWidth="1"/>
    <col min="13587" max="13587" width="3.42578125" style="1" customWidth="1"/>
    <col min="13588" max="13588" width="0" style="1" hidden="1" customWidth="1"/>
    <col min="13589" max="13589" width="17.7109375" style="1" customWidth="1"/>
    <col min="13590" max="13590" width="3.42578125" style="1" customWidth="1"/>
    <col min="13591" max="13591" width="0" style="1" hidden="1" customWidth="1"/>
    <col min="13592" max="13592" width="23.7109375" style="1" customWidth="1"/>
    <col min="13593" max="13593" width="10" style="1" customWidth="1"/>
    <col min="13594" max="13594" width="0" style="1" hidden="1" customWidth="1"/>
    <col min="13595" max="13596" width="14.7109375" style="1" customWidth="1"/>
    <col min="13597" max="13597" width="12.85546875" style="1" customWidth="1"/>
    <col min="13598" max="13598" width="3.28515625" style="1" customWidth="1"/>
    <col min="13599" max="13599" width="30.28515625" style="1" customWidth="1"/>
    <col min="13600" max="13600" width="5" style="1" customWidth="1"/>
    <col min="13601" max="13601" width="0" style="1" hidden="1" customWidth="1"/>
    <col min="13602" max="13602" width="14.28515625" style="1" customWidth="1"/>
    <col min="13603" max="13603" width="5.7109375" style="1" customWidth="1"/>
    <col min="13604" max="13604" width="0" style="1" hidden="1" customWidth="1"/>
    <col min="13605" max="13605" width="17.28515625" style="1" customWidth="1"/>
    <col min="13606" max="13606" width="12.7109375" style="1" customWidth="1"/>
    <col min="13607" max="13607" width="0" style="1" hidden="1" customWidth="1"/>
    <col min="13608" max="13608" width="5.28515625" style="1" customWidth="1"/>
    <col min="13609" max="13609" width="0" style="1" hidden="1" customWidth="1"/>
    <col min="13610" max="13610" width="17" style="1" customWidth="1"/>
    <col min="13611" max="13611" width="6.28515625" style="1" customWidth="1"/>
    <col min="13612" max="13612" width="0" style="1" hidden="1" customWidth="1"/>
    <col min="13613" max="13613" width="14.28515625" style="1" customWidth="1"/>
    <col min="13614" max="13614" width="7.5703125" style="1" customWidth="1"/>
    <col min="13615" max="13615" width="0" style="1" hidden="1" customWidth="1"/>
    <col min="13616" max="13617" width="14.28515625" style="1" customWidth="1"/>
    <col min="13618" max="13618" width="20.85546875" style="1" customWidth="1"/>
    <col min="13619" max="13619" width="14.42578125" style="1" customWidth="1"/>
    <col min="13620" max="13620" width="15" style="1" customWidth="1"/>
    <col min="13621" max="13621" width="2.7109375" style="1" customWidth="1"/>
    <col min="13622" max="13622" width="11.7109375" style="1" customWidth="1"/>
    <col min="13623" max="13623" width="11.5703125" style="1" customWidth="1"/>
    <col min="13624" max="13624" width="2.28515625" style="1" customWidth="1"/>
    <col min="13625" max="13625" width="41" style="1" customWidth="1"/>
    <col min="13626" max="13626" width="14.28515625" style="1" customWidth="1"/>
    <col min="13627" max="13628" width="11.5703125" style="1" customWidth="1"/>
    <col min="13629" max="13629" width="21.85546875" style="1" customWidth="1"/>
    <col min="13630" max="13821" width="11.5703125" style="1"/>
    <col min="13822" max="13822" width="21.85546875" style="1" customWidth="1"/>
    <col min="13823" max="13823" width="13.85546875" style="1" customWidth="1"/>
    <col min="13824" max="13824" width="38.7109375" style="1" customWidth="1"/>
    <col min="13825" max="13825" width="3" style="1" bestFit="1" customWidth="1"/>
    <col min="13826" max="13826" width="32.28515625" style="1" customWidth="1"/>
    <col min="13827" max="13827" width="46.28515625" style="1" customWidth="1"/>
    <col min="13828" max="13828" width="19" style="1" customWidth="1"/>
    <col min="13829" max="13829" width="0" style="1" hidden="1" customWidth="1"/>
    <col min="13830" max="13830" width="17.7109375" style="1" customWidth="1"/>
    <col min="13831" max="13831" width="0" style="1" hidden="1" customWidth="1"/>
    <col min="13832" max="13832" width="22.28515625" style="1" customWidth="1"/>
    <col min="13833" max="13833" width="5.28515625" style="1" customWidth="1"/>
    <col min="13834" max="13834" width="36.28515625" style="1" customWidth="1"/>
    <col min="13835" max="13835" width="5.7109375" style="1" customWidth="1"/>
    <col min="13836" max="13836" width="0" style="1" hidden="1" customWidth="1"/>
    <col min="13837" max="13837" width="20.7109375" style="1" customWidth="1"/>
    <col min="13838" max="13838" width="4.85546875" style="1" customWidth="1"/>
    <col min="13839" max="13839" width="0" style="1" hidden="1" customWidth="1"/>
    <col min="13840" max="13840" width="24.7109375" style="1" customWidth="1"/>
    <col min="13841" max="13841" width="12.28515625" style="1" customWidth="1"/>
    <col min="13842" max="13842" width="0" style="1" hidden="1" customWidth="1"/>
    <col min="13843" max="13843" width="3.42578125" style="1" customWidth="1"/>
    <col min="13844" max="13844" width="0" style="1" hidden="1" customWidth="1"/>
    <col min="13845" max="13845" width="17.7109375" style="1" customWidth="1"/>
    <col min="13846" max="13846" width="3.42578125" style="1" customWidth="1"/>
    <col min="13847" max="13847" width="0" style="1" hidden="1" customWidth="1"/>
    <col min="13848" max="13848" width="23.7109375" style="1" customWidth="1"/>
    <col min="13849" max="13849" width="10" style="1" customWidth="1"/>
    <col min="13850" max="13850" width="0" style="1" hidden="1" customWidth="1"/>
    <col min="13851" max="13852" width="14.7109375" style="1" customWidth="1"/>
    <col min="13853" max="13853" width="12.85546875" style="1" customWidth="1"/>
    <col min="13854" max="13854" width="3.28515625" style="1" customWidth="1"/>
    <col min="13855" max="13855" width="30.28515625" style="1" customWidth="1"/>
    <col min="13856" max="13856" width="5" style="1" customWidth="1"/>
    <col min="13857" max="13857" width="0" style="1" hidden="1" customWidth="1"/>
    <col min="13858" max="13858" width="14.28515625" style="1" customWidth="1"/>
    <col min="13859" max="13859" width="5.7109375" style="1" customWidth="1"/>
    <col min="13860" max="13860" width="0" style="1" hidden="1" customWidth="1"/>
    <col min="13861" max="13861" width="17.28515625" style="1" customWidth="1"/>
    <col min="13862" max="13862" width="12.7109375" style="1" customWidth="1"/>
    <col min="13863" max="13863" width="0" style="1" hidden="1" customWidth="1"/>
    <col min="13864" max="13864" width="5.28515625" style="1" customWidth="1"/>
    <col min="13865" max="13865" width="0" style="1" hidden="1" customWidth="1"/>
    <col min="13866" max="13866" width="17" style="1" customWidth="1"/>
    <col min="13867" max="13867" width="6.28515625" style="1" customWidth="1"/>
    <col min="13868" max="13868" width="0" style="1" hidden="1" customWidth="1"/>
    <col min="13869" max="13869" width="14.28515625" style="1" customWidth="1"/>
    <col min="13870" max="13870" width="7.5703125" style="1" customWidth="1"/>
    <col min="13871" max="13871" width="0" style="1" hidden="1" customWidth="1"/>
    <col min="13872" max="13873" width="14.28515625" style="1" customWidth="1"/>
    <col min="13874" max="13874" width="20.85546875" style="1" customWidth="1"/>
    <col min="13875" max="13875" width="14.42578125" style="1" customWidth="1"/>
    <col min="13876" max="13876" width="15" style="1" customWidth="1"/>
    <col min="13877" max="13877" width="2.7109375" style="1" customWidth="1"/>
    <col min="13878" max="13878" width="11.7109375" style="1" customWidth="1"/>
    <col min="13879" max="13879" width="11.5703125" style="1" customWidth="1"/>
    <col min="13880" max="13880" width="2.28515625" style="1" customWidth="1"/>
    <col min="13881" max="13881" width="41" style="1" customWidth="1"/>
    <col min="13882" max="13882" width="14.28515625" style="1" customWidth="1"/>
    <col min="13883" max="13884" width="11.5703125" style="1" customWidth="1"/>
    <col min="13885" max="13885" width="21.85546875" style="1" customWidth="1"/>
    <col min="13886" max="14077" width="11.5703125" style="1"/>
    <col min="14078" max="14078" width="21.85546875" style="1" customWidth="1"/>
    <col min="14079" max="14079" width="13.85546875" style="1" customWidth="1"/>
    <col min="14080" max="14080" width="38.7109375" style="1" customWidth="1"/>
    <col min="14081" max="14081" width="3" style="1" bestFit="1" customWidth="1"/>
    <col min="14082" max="14082" width="32.28515625" style="1" customWidth="1"/>
    <col min="14083" max="14083" width="46.28515625" style="1" customWidth="1"/>
    <col min="14084" max="14084" width="19" style="1" customWidth="1"/>
    <col min="14085" max="14085" width="0" style="1" hidden="1" customWidth="1"/>
    <col min="14086" max="14086" width="17.7109375" style="1" customWidth="1"/>
    <col min="14087" max="14087" width="0" style="1" hidden="1" customWidth="1"/>
    <col min="14088" max="14088" width="22.28515625" style="1" customWidth="1"/>
    <col min="14089" max="14089" width="5.28515625" style="1" customWidth="1"/>
    <col min="14090" max="14090" width="36.28515625" style="1" customWidth="1"/>
    <col min="14091" max="14091" width="5.7109375" style="1" customWidth="1"/>
    <col min="14092" max="14092" width="0" style="1" hidden="1" customWidth="1"/>
    <col min="14093" max="14093" width="20.7109375" style="1" customWidth="1"/>
    <col min="14094" max="14094" width="4.85546875" style="1" customWidth="1"/>
    <col min="14095" max="14095" width="0" style="1" hidden="1" customWidth="1"/>
    <col min="14096" max="14096" width="24.7109375" style="1" customWidth="1"/>
    <col min="14097" max="14097" width="12.28515625" style="1" customWidth="1"/>
    <col min="14098" max="14098" width="0" style="1" hidden="1" customWidth="1"/>
    <col min="14099" max="14099" width="3.42578125" style="1" customWidth="1"/>
    <col min="14100" max="14100" width="0" style="1" hidden="1" customWidth="1"/>
    <col min="14101" max="14101" width="17.7109375" style="1" customWidth="1"/>
    <col min="14102" max="14102" width="3.42578125" style="1" customWidth="1"/>
    <col min="14103" max="14103" width="0" style="1" hidden="1" customWidth="1"/>
    <col min="14104" max="14104" width="23.7109375" style="1" customWidth="1"/>
    <col min="14105" max="14105" width="10" style="1" customWidth="1"/>
    <col min="14106" max="14106" width="0" style="1" hidden="1" customWidth="1"/>
    <col min="14107" max="14108" width="14.7109375" style="1" customWidth="1"/>
    <col min="14109" max="14109" width="12.85546875" style="1" customWidth="1"/>
    <col min="14110" max="14110" width="3.28515625" style="1" customWidth="1"/>
    <col min="14111" max="14111" width="30.28515625" style="1" customWidth="1"/>
    <col min="14112" max="14112" width="5" style="1" customWidth="1"/>
    <col min="14113" max="14113" width="0" style="1" hidden="1" customWidth="1"/>
    <col min="14114" max="14114" width="14.28515625" style="1" customWidth="1"/>
    <col min="14115" max="14115" width="5.7109375" style="1" customWidth="1"/>
    <col min="14116" max="14116" width="0" style="1" hidden="1" customWidth="1"/>
    <col min="14117" max="14117" width="17.28515625" style="1" customWidth="1"/>
    <col min="14118" max="14118" width="12.7109375" style="1" customWidth="1"/>
    <col min="14119" max="14119" width="0" style="1" hidden="1" customWidth="1"/>
    <col min="14120" max="14120" width="5.28515625" style="1" customWidth="1"/>
    <col min="14121" max="14121" width="0" style="1" hidden="1" customWidth="1"/>
    <col min="14122" max="14122" width="17" style="1" customWidth="1"/>
    <col min="14123" max="14123" width="6.28515625" style="1" customWidth="1"/>
    <col min="14124" max="14124" width="0" style="1" hidden="1" customWidth="1"/>
    <col min="14125" max="14125" width="14.28515625" style="1" customWidth="1"/>
    <col min="14126" max="14126" width="7.5703125" style="1" customWidth="1"/>
    <col min="14127" max="14127" width="0" style="1" hidden="1" customWidth="1"/>
    <col min="14128" max="14129" width="14.28515625" style="1" customWidth="1"/>
    <col min="14130" max="14130" width="20.85546875" style="1" customWidth="1"/>
    <col min="14131" max="14131" width="14.42578125" style="1" customWidth="1"/>
    <col min="14132" max="14132" width="15" style="1" customWidth="1"/>
    <col min="14133" max="14133" width="2.7109375" style="1" customWidth="1"/>
    <col min="14134" max="14134" width="11.7109375" style="1" customWidth="1"/>
    <col min="14135" max="14135" width="11.5703125" style="1" customWidth="1"/>
    <col min="14136" max="14136" width="2.28515625" style="1" customWidth="1"/>
    <col min="14137" max="14137" width="41" style="1" customWidth="1"/>
    <col min="14138" max="14138" width="14.28515625" style="1" customWidth="1"/>
    <col min="14139" max="14140" width="11.5703125" style="1" customWidth="1"/>
    <col min="14141" max="14141" width="21.85546875" style="1" customWidth="1"/>
    <col min="14142" max="14333" width="11.5703125" style="1"/>
    <col min="14334" max="14334" width="21.85546875" style="1" customWidth="1"/>
    <col min="14335" max="14335" width="13.85546875" style="1" customWidth="1"/>
    <col min="14336" max="14336" width="38.7109375" style="1" customWidth="1"/>
    <col min="14337" max="14337" width="3" style="1" bestFit="1" customWidth="1"/>
    <col min="14338" max="14338" width="32.28515625" style="1" customWidth="1"/>
    <col min="14339" max="14339" width="46.28515625" style="1" customWidth="1"/>
    <col min="14340" max="14340" width="19" style="1" customWidth="1"/>
    <col min="14341" max="14341" width="0" style="1" hidden="1" customWidth="1"/>
    <col min="14342" max="14342" width="17.7109375" style="1" customWidth="1"/>
    <col min="14343" max="14343" width="0" style="1" hidden="1" customWidth="1"/>
    <col min="14344" max="14344" width="22.28515625" style="1" customWidth="1"/>
    <col min="14345" max="14345" width="5.28515625" style="1" customWidth="1"/>
    <col min="14346" max="14346" width="36.28515625" style="1" customWidth="1"/>
    <col min="14347" max="14347" width="5.7109375" style="1" customWidth="1"/>
    <col min="14348" max="14348" width="0" style="1" hidden="1" customWidth="1"/>
    <col min="14349" max="14349" width="20.7109375" style="1" customWidth="1"/>
    <col min="14350" max="14350" width="4.85546875" style="1" customWidth="1"/>
    <col min="14351" max="14351" width="0" style="1" hidden="1" customWidth="1"/>
    <col min="14352" max="14352" width="24.7109375" style="1" customWidth="1"/>
    <col min="14353" max="14353" width="12.28515625" style="1" customWidth="1"/>
    <col min="14354" max="14354" width="0" style="1" hidden="1" customWidth="1"/>
    <col min="14355" max="14355" width="3.42578125" style="1" customWidth="1"/>
    <col min="14356" max="14356" width="0" style="1" hidden="1" customWidth="1"/>
    <col min="14357" max="14357" width="17.7109375" style="1" customWidth="1"/>
    <col min="14358" max="14358" width="3.42578125" style="1" customWidth="1"/>
    <col min="14359" max="14359" width="0" style="1" hidden="1" customWidth="1"/>
    <col min="14360" max="14360" width="23.7109375" style="1" customWidth="1"/>
    <col min="14361" max="14361" width="10" style="1" customWidth="1"/>
    <col min="14362" max="14362" width="0" style="1" hidden="1" customWidth="1"/>
    <col min="14363" max="14364" width="14.7109375" style="1" customWidth="1"/>
    <col min="14365" max="14365" width="12.85546875" style="1" customWidth="1"/>
    <col min="14366" max="14366" width="3.28515625" style="1" customWidth="1"/>
    <col min="14367" max="14367" width="30.28515625" style="1" customWidth="1"/>
    <col min="14368" max="14368" width="5" style="1" customWidth="1"/>
    <col min="14369" max="14369" width="0" style="1" hidden="1" customWidth="1"/>
    <col min="14370" max="14370" width="14.28515625" style="1" customWidth="1"/>
    <col min="14371" max="14371" width="5.7109375" style="1" customWidth="1"/>
    <col min="14372" max="14372" width="0" style="1" hidden="1" customWidth="1"/>
    <col min="14373" max="14373" width="17.28515625" style="1" customWidth="1"/>
    <col min="14374" max="14374" width="12.7109375" style="1" customWidth="1"/>
    <col min="14375" max="14375" width="0" style="1" hidden="1" customWidth="1"/>
    <col min="14376" max="14376" width="5.28515625" style="1" customWidth="1"/>
    <col min="14377" max="14377" width="0" style="1" hidden="1" customWidth="1"/>
    <col min="14378" max="14378" width="17" style="1" customWidth="1"/>
    <col min="14379" max="14379" width="6.28515625" style="1" customWidth="1"/>
    <col min="14380" max="14380" width="0" style="1" hidden="1" customWidth="1"/>
    <col min="14381" max="14381" width="14.28515625" style="1" customWidth="1"/>
    <col min="14382" max="14382" width="7.5703125" style="1" customWidth="1"/>
    <col min="14383" max="14383" width="0" style="1" hidden="1" customWidth="1"/>
    <col min="14384" max="14385" width="14.28515625" style="1" customWidth="1"/>
    <col min="14386" max="14386" width="20.85546875" style="1" customWidth="1"/>
    <col min="14387" max="14387" width="14.42578125" style="1" customWidth="1"/>
    <col min="14388" max="14388" width="15" style="1" customWidth="1"/>
    <col min="14389" max="14389" width="2.7109375" style="1" customWidth="1"/>
    <col min="14390" max="14390" width="11.7109375" style="1" customWidth="1"/>
    <col min="14391" max="14391" width="11.5703125" style="1" customWidth="1"/>
    <col min="14392" max="14392" width="2.28515625" style="1" customWidth="1"/>
    <col min="14393" max="14393" width="41" style="1" customWidth="1"/>
    <col min="14394" max="14394" width="14.28515625" style="1" customWidth="1"/>
    <col min="14395" max="14396" width="11.5703125" style="1" customWidth="1"/>
    <col min="14397" max="14397" width="21.85546875" style="1" customWidth="1"/>
    <col min="14398" max="14589" width="11.5703125" style="1"/>
    <col min="14590" max="14590" width="21.85546875" style="1" customWidth="1"/>
    <col min="14591" max="14591" width="13.85546875" style="1" customWidth="1"/>
    <col min="14592" max="14592" width="38.7109375" style="1" customWidth="1"/>
    <col min="14593" max="14593" width="3" style="1" bestFit="1" customWidth="1"/>
    <col min="14594" max="14594" width="32.28515625" style="1" customWidth="1"/>
    <col min="14595" max="14595" width="46.28515625" style="1" customWidth="1"/>
    <col min="14596" max="14596" width="19" style="1" customWidth="1"/>
    <col min="14597" max="14597" width="0" style="1" hidden="1" customWidth="1"/>
    <col min="14598" max="14598" width="17.7109375" style="1" customWidth="1"/>
    <col min="14599" max="14599" width="0" style="1" hidden="1" customWidth="1"/>
    <col min="14600" max="14600" width="22.28515625" style="1" customWidth="1"/>
    <col min="14601" max="14601" width="5.28515625" style="1" customWidth="1"/>
    <col min="14602" max="14602" width="36.28515625" style="1" customWidth="1"/>
    <col min="14603" max="14603" width="5.7109375" style="1" customWidth="1"/>
    <col min="14604" max="14604" width="0" style="1" hidden="1" customWidth="1"/>
    <col min="14605" max="14605" width="20.7109375" style="1" customWidth="1"/>
    <col min="14606" max="14606" width="4.85546875" style="1" customWidth="1"/>
    <col min="14607" max="14607" width="0" style="1" hidden="1" customWidth="1"/>
    <col min="14608" max="14608" width="24.7109375" style="1" customWidth="1"/>
    <col min="14609" max="14609" width="12.28515625" style="1" customWidth="1"/>
    <col min="14610" max="14610" width="0" style="1" hidden="1" customWidth="1"/>
    <col min="14611" max="14611" width="3.42578125" style="1" customWidth="1"/>
    <col min="14612" max="14612" width="0" style="1" hidden="1" customWidth="1"/>
    <col min="14613" max="14613" width="17.7109375" style="1" customWidth="1"/>
    <col min="14614" max="14614" width="3.42578125" style="1" customWidth="1"/>
    <col min="14615" max="14615" width="0" style="1" hidden="1" customWidth="1"/>
    <col min="14616" max="14616" width="23.7109375" style="1" customWidth="1"/>
    <col min="14617" max="14617" width="10" style="1" customWidth="1"/>
    <col min="14618" max="14618" width="0" style="1" hidden="1" customWidth="1"/>
    <col min="14619" max="14620" width="14.7109375" style="1" customWidth="1"/>
    <col min="14621" max="14621" width="12.85546875" style="1" customWidth="1"/>
    <col min="14622" max="14622" width="3.28515625" style="1" customWidth="1"/>
    <col min="14623" max="14623" width="30.28515625" style="1" customWidth="1"/>
    <col min="14624" max="14624" width="5" style="1" customWidth="1"/>
    <col min="14625" max="14625" width="0" style="1" hidden="1" customWidth="1"/>
    <col min="14626" max="14626" width="14.28515625" style="1" customWidth="1"/>
    <col min="14627" max="14627" width="5.7109375" style="1" customWidth="1"/>
    <col min="14628" max="14628" width="0" style="1" hidden="1" customWidth="1"/>
    <col min="14629" max="14629" width="17.28515625" style="1" customWidth="1"/>
    <col min="14630" max="14630" width="12.7109375" style="1" customWidth="1"/>
    <col min="14631" max="14631" width="0" style="1" hidden="1" customWidth="1"/>
    <col min="14632" max="14632" width="5.28515625" style="1" customWidth="1"/>
    <col min="14633" max="14633" width="0" style="1" hidden="1" customWidth="1"/>
    <col min="14634" max="14634" width="17" style="1" customWidth="1"/>
    <col min="14635" max="14635" width="6.28515625" style="1" customWidth="1"/>
    <col min="14636" max="14636" width="0" style="1" hidden="1" customWidth="1"/>
    <col min="14637" max="14637" width="14.28515625" style="1" customWidth="1"/>
    <col min="14638" max="14638" width="7.5703125" style="1" customWidth="1"/>
    <col min="14639" max="14639" width="0" style="1" hidden="1" customWidth="1"/>
    <col min="14640" max="14641" width="14.28515625" style="1" customWidth="1"/>
    <col min="14642" max="14642" width="20.85546875" style="1" customWidth="1"/>
    <col min="14643" max="14643" width="14.42578125" style="1" customWidth="1"/>
    <col min="14644" max="14644" width="15" style="1" customWidth="1"/>
    <col min="14645" max="14645" width="2.7109375" style="1" customWidth="1"/>
    <col min="14646" max="14646" width="11.7109375" style="1" customWidth="1"/>
    <col min="14647" max="14647" width="11.5703125" style="1" customWidth="1"/>
    <col min="14648" max="14648" width="2.28515625" style="1" customWidth="1"/>
    <col min="14649" max="14649" width="41" style="1" customWidth="1"/>
    <col min="14650" max="14650" width="14.28515625" style="1" customWidth="1"/>
    <col min="14651" max="14652" width="11.5703125" style="1" customWidth="1"/>
    <col min="14653" max="14653" width="21.85546875" style="1" customWidth="1"/>
    <col min="14654" max="14845" width="11.5703125" style="1"/>
    <col min="14846" max="14846" width="21.85546875" style="1" customWidth="1"/>
    <col min="14847" max="14847" width="13.85546875" style="1" customWidth="1"/>
    <col min="14848" max="14848" width="38.7109375" style="1" customWidth="1"/>
    <col min="14849" max="14849" width="3" style="1" bestFit="1" customWidth="1"/>
    <col min="14850" max="14850" width="32.28515625" style="1" customWidth="1"/>
    <col min="14851" max="14851" width="46.28515625" style="1" customWidth="1"/>
    <col min="14852" max="14852" width="19" style="1" customWidth="1"/>
    <col min="14853" max="14853" width="0" style="1" hidden="1" customWidth="1"/>
    <col min="14854" max="14854" width="17.7109375" style="1" customWidth="1"/>
    <col min="14855" max="14855" width="0" style="1" hidden="1" customWidth="1"/>
    <col min="14856" max="14856" width="22.28515625" style="1" customWidth="1"/>
    <col min="14857" max="14857" width="5.28515625" style="1" customWidth="1"/>
    <col min="14858" max="14858" width="36.28515625" style="1" customWidth="1"/>
    <col min="14859" max="14859" width="5.7109375" style="1" customWidth="1"/>
    <col min="14860" max="14860" width="0" style="1" hidden="1" customWidth="1"/>
    <col min="14861" max="14861" width="20.7109375" style="1" customWidth="1"/>
    <col min="14862" max="14862" width="4.85546875" style="1" customWidth="1"/>
    <col min="14863" max="14863" width="0" style="1" hidden="1" customWidth="1"/>
    <col min="14864" max="14864" width="24.7109375" style="1" customWidth="1"/>
    <col min="14865" max="14865" width="12.28515625" style="1" customWidth="1"/>
    <col min="14866" max="14866" width="0" style="1" hidden="1" customWidth="1"/>
    <col min="14867" max="14867" width="3.42578125" style="1" customWidth="1"/>
    <col min="14868" max="14868" width="0" style="1" hidden="1" customWidth="1"/>
    <col min="14869" max="14869" width="17.7109375" style="1" customWidth="1"/>
    <col min="14870" max="14870" width="3.42578125" style="1" customWidth="1"/>
    <col min="14871" max="14871" width="0" style="1" hidden="1" customWidth="1"/>
    <col min="14872" max="14872" width="23.7109375" style="1" customWidth="1"/>
    <col min="14873" max="14873" width="10" style="1" customWidth="1"/>
    <col min="14874" max="14874" width="0" style="1" hidden="1" customWidth="1"/>
    <col min="14875" max="14876" width="14.7109375" style="1" customWidth="1"/>
    <col min="14877" max="14877" width="12.85546875" style="1" customWidth="1"/>
    <col min="14878" max="14878" width="3.28515625" style="1" customWidth="1"/>
    <col min="14879" max="14879" width="30.28515625" style="1" customWidth="1"/>
    <col min="14880" max="14880" width="5" style="1" customWidth="1"/>
    <col min="14881" max="14881" width="0" style="1" hidden="1" customWidth="1"/>
    <col min="14882" max="14882" width="14.28515625" style="1" customWidth="1"/>
    <col min="14883" max="14883" width="5.7109375" style="1" customWidth="1"/>
    <col min="14884" max="14884" width="0" style="1" hidden="1" customWidth="1"/>
    <col min="14885" max="14885" width="17.28515625" style="1" customWidth="1"/>
    <col min="14886" max="14886" width="12.7109375" style="1" customWidth="1"/>
    <col min="14887" max="14887" width="0" style="1" hidden="1" customWidth="1"/>
    <col min="14888" max="14888" width="5.28515625" style="1" customWidth="1"/>
    <col min="14889" max="14889" width="0" style="1" hidden="1" customWidth="1"/>
    <col min="14890" max="14890" width="17" style="1" customWidth="1"/>
    <col min="14891" max="14891" width="6.28515625" style="1" customWidth="1"/>
    <col min="14892" max="14892" width="0" style="1" hidden="1" customWidth="1"/>
    <col min="14893" max="14893" width="14.28515625" style="1" customWidth="1"/>
    <col min="14894" max="14894" width="7.5703125" style="1" customWidth="1"/>
    <col min="14895" max="14895" width="0" style="1" hidden="1" customWidth="1"/>
    <col min="14896" max="14897" width="14.28515625" style="1" customWidth="1"/>
    <col min="14898" max="14898" width="20.85546875" style="1" customWidth="1"/>
    <col min="14899" max="14899" width="14.42578125" style="1" customWidth="1"/>
    <col min="14900" max="14900" width="15" style="1" customWidth="1"/>
    <col min="14901" max="14901" width="2.7109375" style="1" customWidth="1"/>
    <col min="14902" max="14902" width="11.7109375" style="1" customWidth="1"/>
    <col min="14903" max="14903" width="11.5703125" style="1" customWidth="1"/>
    <col min="14904" max="14904" width="2.28515625" style="1" customWidth="1"/>
    <col min="14905" max="14905" width="41" style="1" customWidth="1"/>
    <col min="14906" max="14906" width="14.28515625" style="1" customWidth="1"/>
    <col min="14907" max="14908" width="11.5703125" style="1" customWidth="1"/>
    <col min="14909" max="14909" width="21.85546875" style="1" customWidth="1"/>
    <col min="14910" max="15101" width="11.5703125" style="1"/>
    <col min="15102" max="15102" width="21.85546875" style="1" customWidth="1"/>
    <col min="15103" max="15103" width="13.85546875" style="1" customWidth="1"/>
    <col min="15104" max="15104" width="38.7109375" style="1" customWidth="1"/>
    <col min="15105" max="15105" width="3" style="1" bestFit="1" customWidth="1"/>
    <col min="15106" max="15106" width="32.28515625" style="1" customWidth="1"/>
    <col min="15107" max="15107" width="46.28515625" style="1" customWidth="1"/>
    <col min="15108" max="15108" width="19" style="1" customWidth="1"/>
    <col min="15109" max="15109" width="0" style="1" hidden="1" customWidth="1"/>
    <col min="15110" max="15110" width="17.7109375" style="1" customWidth="1"/>
    <col min="15111" max="15111" width="0" style="1" hidden="1" customWidth="1"/>
    <col min="15112" max="15112" width="22.28515625" style="1" customWidth="1"/>
    <col min="15113" max="15113" width="5.28515625" style="1" customWidth="1"/>
    <col min="15114" max="15114" width="36.28515625" style="1" customWidth="1"/>
    <col min="15115" max="15115" width="5.7109375" style="1" customWidth="1"/>
    <col min="15116" max="15116" width="0" style="1" hidden="1" customWidth="1"/>
    <col min="15117" max="15117" width="20.7109375" style="1" customWidth="1"/>
    <col min="15118" max="15118" width="4.85546875" style="1" customWidth="1"/>
    <col min="15119" max="15119" width="0" style="1" hidden="1" customWidth="1"/>
    <col min="15120" max="15120" width="24.7109375" style="1" customWidth="1"/>
    <col min="15121" max="15121" width="12.28515625" style="1" customWidth="1"/>
    <col min="15122" max="15122" width="0" style="1" hidden="1" customWidth="1"/>
    <col min="15123" max="15123" width="3.42578125" style="1" customWidth="1"/>
    <col min="15124" max="15124" width="0" style="1" hidden="1" customWidth="1"/>
    <col min="15125" max="15125" width="17.7109375" style="1" customWidth="1"/>
    <col min="15126" max="15126" width="3.42578125" style="1" customWidth="1"/>
    <col min="15127" max="15127" width="0" style="1" hidden="1" customWidth="1"/>
    <col min="15128" max="15128" width="23.7109375" style="1" customWidth="1"/>
    <col min="15129" max="15129" width="10" style="1" customWidth="1"/>
    <col min="15130" max="15130" width="0" style="1" hidden="1" customWidth="1"/>
    <col min="15131" max="15132" width="14.7109375" style="1" customWidth="1"/>
    <col min="15133" max="15133" width="12.85546875" style="1" customWidth="1"/>
    <col min="15134" max="15134" width="3.28515625" style="1" customWidth="1"/>
    <col min="15135" max="15135" width="30.28515625" style="1" customWidth="1"/>
    <col min="15136" max="15136" width="5" style="1" customWidth="1"/>
    <col min="15137" max="15137" width="0" style="1" hidden="1" customWidth="1"/>
    <col min="15138" max="15138" width="14.28515625" style="1" customWidth="1"/>
    <col min="15139" max="15139" width="5.7109375" style="1" customWidth="1"/>
    <col min="15140" max="15140" width="0" style="1" hidden="1" customWidth="1"/>
    <col min="15141" max="15141" width="17.28515625" style="1" customWidth="1"/>
    <col min="15142" max="15142" width="12.7109375" style="1" customWidth="1"/>
    <col min="15143" max="15143" width="0" style="1" hidden="1" customWidth="1"/>
    <col min="15144" max="15144" width="5.28515625" style="1" customWidth="1"/>
    <col min="15145" max="15145" width="0" style="1" hidden="1" customWidth="1"/>
    <col min="15146" max="15146" width="17" style="1" customWidth="1"/>
    <col min="15147" max="15147" width="6.28515625" style="1" customWidth="1"/>
    <col min="15148" max="15148" width="0" style="1" hidden="1" customWidth="1"/>
    <col min="15149" max="15149" width="14.28515625" style="1" customWidth="1"/>
    <col min="15150" max="15150" width="7.5703125" style="1" customWidth="1"/>
    <col min="15151" max="15151" width="0" style="1" hidden="1" customWidth="1"/>
    <col min="15152" max="15153" width="14.28515625" style="1" customWidth="1"/>
    <col min="15154" max="15154" width="20.85546875" style="1" customWidth="1"/>
    <col min="15155" max="15155" width="14.42578125" style="1" customWidth="1"/>
    <col min="15156" max="15156" width="15" style="1" customWidth="1"/>
    <col min="15157" max="15157" width="2.7109375" style="1" customWidth="1"/>
    <col min="15158" max="15158" width="11.7109375" style="1" customWidth="1"/>
    <col min="15159" max="15159" width="11.5703125" style="1" customWidth="1"/>
    <col min="15160" max="15160" width="2.28515625" style="1" customWidth="1"/>
    <col min="15161" max="15161" width="41" style="1" customWidth="1"/>
    <col min="15162" max="15162" width="14.28515625" style="1" customWidth="1"/>
    <col min="15163" max="15164" width="11.5703125" style="1" customWidth="1"/>
    <col min="15165" max="15165" width="21.85546875" style="1" customWidth="1"/>
    <col min="15166" max="15357" width="11.5703125" style="1"/>
    <col min="15358" max="15358" width="21.85546875" style="1" customWidth="1"/>
    <col min="15359" max="15359" width="13.85546875" style="1" customWidth="1"/>
    <col min="15360" max="15360" width="38.7109375" style="1" customWidth="1"/>
    <col min="15361" max="15361" width="3" style="1" bestFit="1" customWidth="1"/>
    <col min="15362" max="15362" width="32.28515625" style="1" customWidth="1"/>
    <col min="15363" max="15363" width="46.28515625" style="1" customWidth="1"/>
    <col min="15364" max="15364" width="19" style="1" customWidth="1"/>
    <col min="15365" max="15365" width="0" style="1" hidden="1" customWidth="1"/>
    <col min="15366" max="15366" width="17.7109375" style="1" customWidth="1"/>
    <col min="15367" max="15367" width="0" style="1" hidden="1" customWidth="1"/>
    <col min="15368" max="15368" width="22.28515625" style="1" customWidth="1"/>
    <col min="15369" max="15369" width="5.28515625" style="1" customWidth="1"/>
    <col min="15370" max="15370" width="36.28515625" style="1" customWidth="1"/>
    <col min="15371" max="15371" width="5.7109375" style="1" customWidth="1"/>
    <col min="15372" max="15372" width="0" style="1" hidden="1" customWidth="1"/>
    <col min="15373" max="15373" width="20.7109375" style="1" customWidth="1"/>
    <col min="15374" max="15374" width="4.85546875" style="1" customWidth="1"/>
    <col min="15375" max="15375" width="0" style="1" hidden="1" customWidth="1"/>
    <col min="15376" max="15376" width="24.7109375" style="1" customWidth="1"/>
    <col min="15377" max="15377" width="12.28515625" style="1" customWidth="1"/>
    <col min="15378" max="15378" width="0" style="1" hidden="1" customWidth="1"/>
    <col min="15379" max="15379" width="3.42578125" style="1" customWidth="1"/>
    <col min="15380" max="15380" width="0" style="1" hidden="1" customWidth="1"/>
    <col min="15381" max="15381" width="17.7109375" style="1" customWidth="1"/>
    <col min="15382" max="15382" width="3.42578125" style="1" customWidth="1"/>
    <col min="15383" max="15383" width="0" style="1" hidden="1" customWidth="1"/>
    <col min="15384" max="15384" width="23.7109375" style="1" customWidth="1"/>
    <col min="15385" max="15385" width="10" style="1" customWidth="1"/>
    <col min="15386" max="15386" width="0" style="1" hidden="1" customWidth="1"/>
    <col min="15387" max="15388" width="14.7109375" style="1" customWidth="1"/>
    <col min="15389" max="15389" width="12.85546875" style="1" customWidth="1"/>
    <col min="15390" max="15390" width="3.28515625" style="1" customWidth="1"/>
    <col min="15391" max="15391" width="30.28515625" style="1" customWidth="1"/>
    <col min="15392" max="15392" width="5" style="1" customWidth="1"/>
    <col min="15393" max="15393" width="0" style="1" hidden="1" customWidth="1"/>
    <col min="15394" max="15394" width="14.28515625" style="1" customWidth="1"/>
    <col min="15395" max="15395" width="5.7109375" style="1" customWidth="1"/>
    <col min="15396" max="15396" width="0" style="1" hidden="1" customWidth="1"/>
    <col min="15397" max="15397" width="17.28515625" style="1" customWidth="1"/>
    <col min="15398" max="15398" width="12.7109375" style="1" customWidth="1"/>
    <col min="15399" max="15399" width="0" style="1" hidden="1" customWidth="1"/>
    <col min="15400" max="15400" width="5.28515625" style="1" customWidth="1"/>
    <col min="15401" max="15401" width="0" style="1" hidden="1" customWidth="1"/>
    <col min="15402" max="15402" width="17" style="1" customWidth="1"/>
    <col min="15403" max="15403" width="6.28515625" style="1" customWidth="1"/>
    <col min="15404" max="15404" width="0" style="1" hidden="1" customWidth="1"/>
    <col min="15405" max="15405" width="14.28515625" style="1" customWidth="1"/>
    <col min="15406" max="15406" width="7.5703125" style="1" customWidth="1"/>
    <col min="15407" max="15407" width="0" style="1" hidden="1" customWidth="1"/>
    <col min="15408" max="15409" width="14.28515625" style="1" customWidth="1"/>
    <col min="15410" max="15410" width="20.85546875" style="1" customWidth="1"/>
    <col min="15411" max="15411" width="14.42578125" style="1" customWidth="1"/>
    <col min="15412" max="15412" width="15" style="1" customWidth="1"/>
    <col min="15413" max="15413" width="2.7109375" style="1" customWidth="1"/>
    <col min="15414" max="15414" width="11.7109375" style="1" customWidth="1"/>
    <col min="15415" max="15415" width="11.5703125" style="1" customWidth="1"/>
    <col min="15416" max="15416" width="2.28515625" style="1" customWidth="1"/>
    <col min="15417" max="15417" width="41" style="1" customWidth="1"/>
    <col min="15418" max="15418" width="14.28515625" style="1" customWidth="1"/>
    <col min="15419" max="15420" width="11.5703125" style="1" customWidth="1"/>
    <col min="15421" max="15421" width="21.85546875" style="1" customWidth="1"/>
    <col min="15422" max="15613" width="11.5703125" style="1"/>
    <col min="15614" max="15614" width="21.85546875" style="1" customWidth="1"/>
    <col min="15615" max="15615" width="13.85546875" style="1" customWidth="1"/>
    <col min="15616" max="15616" width="38.7109375" style="1" customWidth="1"/>
    <col min="15617" max="15617" width="3" style="1" bestFit="1" customWidth="1"/>
    <col min="15618" max="15618" width="32.28515625" style="1" customWidth="1"/>
    <col min="15619" max="15619" width="46.28515625" style="1" customWidth="1"/>
    <col min="15620" max="15620" width="19" style="1" customWidth="1"/>
    <col min="15621" max="15621" width="0" style="1" hidden="1" customWidth="1"/>
    <col min="15622" max="15622" width="17.7109375" style="1" customWidth="1"/>
    <col min="15623" max="15623" width="0" style="1" hidden="1" customWidth="1"/>
    <col min="15624" max="15624" width="22.28515625" style="1" customWidth="1"/>
    <col min="15625" max="15625" width="5.28515625" style="1" customWidth="1"/>
    <col min="15626" max="15626" width="36.28515625" style="1" customWidth="1"/>
    <col min="15627" max="15627" width="5.7109375" style="1" customWidth="1"/>
    <col min="15628" max="15628" width="0" style="1" hidden="1" customWidth="1"/>
    <col min="15629" max="15629" width="20.7109375" style="1" customWidth="1"/>
    <col min="15630" max="15630" width="4.85546875" style="1" customWidth="1"/>
    <col min="15631" max="15631" width="0" style="1" hidden="1" customWidth="1"/>
    <col min="15632" max="15632" width="24.7109375" style="1" customWidth="1"/>
    <col min="15633" max="15633" width="12.28515625" style="1" customWidth="1"/>
    <col min="15634" max="15634" width="0" style="1" hidden="1" customWidth="1"/>
    <col min="15635" max="15635" width="3.42578125" style="1" customWidth="1"/>
    <col min="15636" max="15636" width="0" style="1" hidden="1" customWidth="1"/>
    <col min="15637" max="15637" width="17.7109375" style="1" customWidth="1"/>
    <col min="15638" max="15638" width="3.42578125" style="1" customWidth="1"/>
    <col min="15639" max="15639" width="0" style="1" hidden="1" customWidth="1"/>
    <col min="15640" max="15640" width="23.7109375" style="1" customWidth="1"/>
    <col min="15641" max="15641" width="10" style="1" customWidth="1"/>
    <col min="15642" max="15642" width="0" style="1" hidden="1" customWidth="1"/>
    <col min="15643" max="15644" width="14.7109375" style="1" customWidth="1"/>
    <col min="15645" max="15645" width="12.85546875" style="1" customWidth="1"/>
    <col min="15646" max="15646" width="3.28515625" style="1" customWidth="1"/>
    <col min="15647" max="15647" width="30.28515625" style="1" customWidth="1"/>
    <col min="15648" max="15648" width="5" style="1" customWidth="1"/>
    <col min="15649" max="15649" width="0" style="1" hidden="1" customWidth="1"/>
    <col min="15650" max="15650" width="14.28515625" style="1" customWidth="1"/>
    <col min="15651" max="15651" width="5.7109375" style="1" customWidth="1"/>
    <col min="15652" max="15652" width="0" style="1" hidden="1" customWidth="1"/>
    <col min="15653" max="15653" width="17.28515625" style="1" customWidth="1"/>
    <col min="15654" max="15654" width="12.7109375" style="1" customWidth="1"/>
    <col min="15655" max="15655" width="0" style="1" hidden="1" customWidth="1"/>
    <col min="15656" max="15656" width="5.28515625" style="1" customWidth="1"/>
    <col min="15657" max="15657" width="0" style="1" hidden="1" customWidth="1"/>
    <col min="15658" max="15658" width="17" style="1" customWidth="1"/>
    <col min="15659" max="15659" width="6.28515625" style="1" customWidth="1"/>
    <col min="15660" max="15660" width="0" style="1" hidden="1" customWidth="1"/>
    <col min="15661" max="15661" width="14.28515625" style="1" customWidth="1"/>
    <col min="15662" max="15662" width="7.5703125" style="1" customWidth="1"/>
    <col min="15663" max="15663" width="0" style="1" hidden="1" customWidth="1"/>
    <col min="15664" max="15665" width="14.28515625" style="1" customWidth="1"/>
    <col min="15666" max="15666" width="20.85546875" style="1" customWidth="1"/>
    <col min="15667" max="15667" width="14.42578125" style="1" customWidth="1"/>
    <col min="15668" max="15668" width="15" style="1" customWidth="1"/>
    <col min="15669" max="15669" width="2.7109375" style="1" customWidth="1"/>
    <col min="15670" max="15670" width="11.7109375" style="1" customWidth="1"/>
    <col min="15671" max="15671" width="11.5703125" style="1" customWidth="1"/>
    <col min="15672" max="15672" width="2.28515625" style="1" customWidth="1"/>
    <col min="15673" max="15673" width="41" style="1" customWidth="1"/>
    <col min="15674" max="15674" width="14.28515625" style="1" customWidth="1"/>
    <col min="15675" max="15676" width="11.5703125" style="1" customWidth="1"/>
    <col min="15677" max="15677" width="21.85546875" style="1" customWidth="1"/>
    <col min="15678" max="15869" width="11.5703125" style="1"/>
    <col min="15870" max="15870" width="21.85546875" style="1" customWidth="1"/>
    <col min="15871" max="15871" width="13.85546875" style="1" customWidth="1"/>
    <col min="15872" max="15872" width="38.7109375" style="1" customWidth="1"/>
    <col min="15873" max="15873" width="3" style="1" bestFit="1" customWidth="1"/>
    <col min="15874" max="15874" width="32.28515625" style="1" customWidth="1"/>
    <col min="15875" max="15875" width="46.28515625" style="1" customWidth="1"/>
    <col min="15876" max="15876" width="19" style="1" customWidth="1"/>
    <col min="15877" max="15877" width="0" style="1" hidden="1" customWidth="1"/>
    <col min="15878" max="15878" width="17.7109375" style="1" customWidth="1"/>
    <col min="15879" max="15879" width="0" style="1" hidden="1" customWidth="1"/>
    <col min="15880" max="15880" width="22.28515625" style="1" customWidth="1"/>
    <col min="15881" max="15881" width="5.28515625" style="1" customWidth="1"/>
    <col min="15882" max="15882" width="36.28515625" style="1" customWidth="1"/>
    <col min="15883" max="15883" width="5.7109375" style="1" customWidth="1"/>
    <col min="15884" max="15884" width="0" style="1" hidden="1" customWidth="1"/>
    <col min="15885" max="15885" width="20.7109375" style="1" customWidth="1"/>
    <col min="15886" max="15886" width="4.85546875" style="1" customWidth="1"/>
    <col min="15887" max="15887" width="0" style="1" hidden="1" customWidth="1"/>
    <col min="15888" max="15888" width="24.7109375" style="1" customWidth="1"/>
    <col min="15889" max="15889" width="12.28515625" style="1" customWidth="1"/>
    <col min="15890" max="15890" width="0" style="1" hidden="1" customWidth="1"/>
    <col min="15891" max="15891" width="3.42578125" style="1" customWidth="1"/>
    <col min="15892" max="15892" width="0" style="1" hidden="1" customWidth="1"/>
    <col min="15893" max="15893" width="17.7109375" style="1" customWidth="1"/>
    <col min="15894" max="15894" width="3.42578125" style="1" customWidth="1"/>
    <col min="15895" max="15895" width="0" style="1" hidden="1" customWidth="1"/>
    <col min="15896" max="15896" width="23.7109375" style="1" customWidth="1"/>
    <col min="15897" max="15897" width="10" style="1" customWidth="1"/>
    <col min="15898" max="15898" width="0" style="1" hidden="1" customWidth="1"/>
    <col min="15899" max="15900" width="14.7109375" style="1" customWidth="1"/>
    <col min="15901" max="15901" width="12.85546875" style="1" customWidth="1"/>
    <col min="15902" max="15902" width="3.28515625" style="1" customWidth="1"/>
    <col min="15903" max="15903" width="30.28515625" style="1" customWidth="1"/>
    <col min="15904" max="15904" width="5" style="1" customWidth="1"/>
    <col min="15905" max="15905" width="0" style="1" hidden="1" customWidth="1"/>
    <col min="15906" max="15906" width="14.28515625" style="1" customWidth="1"/>
    <col min="15907" max="15907" width="5.7109375" style="1" customWidth="1"/>
    <col min="15908" max="15908" width="0" style="1" hidden="1" customWidth="1"/>
    <col min="15909" max="15909" width="17.28515625" style="1" customWidth="1"/>
    <col min="15910" max="15910" width="12.7109375" style="1" customWidth="1"/>
    <col min="15911" max="15911" width="0" style="1" hidden="1" customWidth="1"/>
    <col min="15912" max="15912" width="5.28515625" style="1" customWidth="1"/>
    <col min="15913" max="15913" width="0" style="1" hidden="1" customWidth="1"/>
    <col min="15914" max="15914" width="17" style="1" customWidth="1"/>
    <col min="15915" max="15915" width="6.28515625" style="1" customWidth="1"/>
    <col min="15916" max="15916" width="0" style="1" hidden="1" customWidth="1"/>
    <col min="15917" max="15917" width="14.28515625" style="1" customWidth="1"/>
    <col min="15918" max="15918" width="7.5703125" style="1" customWidth="1"/>
    <col min="15919" max="15919" width="0" style="1" hidden="1" customWidth="1"/>
    <col min="15920" max="15921" width="14.28515625" style="1" customWidth="1"/>
    <col min="15922" max="15922" width="20.85546875" style="1" customWidth="1"/>
    <col min="15923" max="15923" width="14.42578125" style="1" customWidth="1"/>
    <col min="15924" max="15924" width="15" style="1" customWidth="1"/>
    <col min="15925" max="15925" width="2.7109375" style="1" customWidth="1"/>
    <col min="15926" max="15926" width="11.7109375" style="1" customWidth="1"/>
    <col min="15927" max="15927" width="11.5703125" style="1" customWidth="1"/>
    <col min="15928" max="15928" width="2.28515625" style="1" customWidth="1"/>
    <col min="15929" max="15929" width="41" style="1" customWidth="1"/>
    <col min="15930" max="15930" width="14.28515625" style="1" customWidth="1"/>
    <col min="15931" max="15932" width="11.5703125" style="1" customWidth="1"/>
    <col min="15933" max="15933" width="21.85546875" style="1" customWidth="1"/>
    <col min="15934" max="16125" width="11.5703125" style="1"/>
    <col min="16126" max="16126" width="21.85546875" style="1" customWidth="1"/>
    <col min="16127" max="16127" width="13.85546875" style="1" customWidth="1"/>
    <col min="16128" max="16128" width="38.7109375" style="1" customWidth="1"/>
    <col min="16129" max="16129" width="3" style="1" bestFit="1" customWidth="1"/>
    <col min="16130" max="16130" width="32.28515625" style="1" customWidth="1"/>
    <col min="16131" max="16131" width="46.28515625" style="1" customWidth="1"/>
    <col min="16132" max="16132" width="19" style="1" customWidth="1"/>
    <col min="16133" max="16133" width="0" style="1" hidden="1" customWidth="1"/>
    <col min="16134" max="16134" width="17.7109375" style="1" customWidth="1"/>
    <col min="16135" max="16135" width="0" style="1" hidden="1" customWidth="1"/>
    <col min="16136" max="16136" width="22.28515625" style="1" customWidth="1"/>
    <col min="16137" max="16137" width="5.28515625" style="1" customWidth="1"/>
    <col min="16138" max="16138" width="36.28515625" style="1" customWidth="1"/>
    <col min="16139" max="16139" width="5.7109375" style="1" customWidth="1"/>
    <col min="16140" max="16140" width="0" style="1" hidden="1" customWidth="1"/>
    <col min="16141" max="16141" width="20.7109375" style="1" customWidth="1"/>
    <col min="16142" max="16142" width="4.85546875" style="1" customWidth="1"/>
    <col min="16143" max="16143" width="0" style="1" hidden="1" customWidth="1"/>
    <col min="16144" max="16144" width="24.7109375" style="1" customWidth="1"/>
    <col min="16145" max="16145" width="12.28515625" style="1" customWidth="1"/>
    <col min="16146" max="16146" width="0" style="1" hidden="1" customWidth="1"/>
    <col min="16147" max="16147" width="3.42578125" style="1" customWidth="1"/>
    <col min="16148" max="16148" width="0" style="1" hidden="1" customWidth="1"/>
    <col min="16149" max="16149" width="17.7109375" style="1" customWidth="1"/>
    <col min="16150" max="16150" width="3.42578125" style="1" customWidth="1"/>
    <col min="16151" max="16151" width="0" style="1" hidden="1" customWidth="1"/>
    <col min="16152" max="16152" width="23.7109375" style="1" customWidth="1"/>
    <col min="16153" max="16153" width="10" style="1" customWidth="1"/>
    <col min="16154" max="16154" width="0" style="1" hidden="1" customWidth="1"/>
    <col min="16155" max="16156" width="14.7109375" style="1" customWidth="1"/>
    <col min="16157" max="16157" width="12.85546875" style="1" customWidth="1"/>
    <col min="16158" max="16158" width="3.28515625" style="1" customWidth="1"/>
    <col min="16159" max="16159" width="30.28515625" style="1" customWidth="1"/>
    <col min="16160" max="16160" width="5" style="1" customWidth="1"/>
    <col min="16161" max="16161" width="0" style="1" hidden="1" customWidth="1"/>
    <col min="16162" max="16162" width="14.28515625" style="1" customWidth="1"/>
    <col min="16163" max="16163" width="5.7109375" style="1" customWidth="1"/>
    <col min="16164" max="16164" width="0" style="1" hidden="1" customWidth="1"/>
    <col min="16165" max="16165" width="17.28515625" style="1" customWidth="1"/>
    <col min="16166" max="16166" width="12.7109375" style="1" customWidth="1"/>
    <col min="16167" max="16167" width="0" style="1" hidden="1" customWidth="1"/>
    <col min="16168" max="16168" width="5.28515625" style="1" customWidth="1"/>
    <col min="16169" max="16169" width="0" style="1" hidden="1" customWidth="1"/>
    <col min="16170" max="16170" width="17" style="1" customWidth="1"/>
    <col min="16171" max="16171" width="6.28515625" style="1" customWidth="1"/>
    <col min="16172" max="16172" width="0" style="1" hidden="1" customWidth="1"/>
    <col min="16173" max="16173" width="14.28515625" style="1" customWidth="1"/>
    <col min="16174" max="16174" width="7.5703125" style="1" customWidth="1"/>
    <col min="16175" max="16175" width="0" style="1" hidden="1" customWidth="1"/>
    <col min="16176" max="16177" width="14.28515625" style="1" customWidth="1"/>
    <col min="16178" max="16178" width="20.85546875" style="1" customWidth="1"/>
    <col min="16179" max="16179" width="14.42578125" style="1" customWidth="1"/>
    <col min="16180" max="16180" width="15" style="1" customWidth="1"/>
    <col min="16181" max="16181" width="2.7109375" style="1" customWidth="1"/>
    <col min="16182" max="16182" width="11.7109375" style="1" customWidth="1"/>
    <col min="16183" max="16183" width="11.5703125" style="1" customWidth="1"/>
    <col min="16184" max="16184" width="2.28515625" style="1" customWidth="1"/>
    <col min="16185" max="16185" width="41" style="1" customWidth="1"/>
    <col min="16186" max="16186" width="14.28515625" style="1" customWidth="1"/>
    <col min="16187" max="16188" width="11.5703125" style="1" customWidth="1"/>
    <col min="16189" max="16189" width="21.85546875" style="1" customWidth="1"/>
    <col min="16190" max="16383" width="11.5703125" style="1"/>
    <col min="16384" max="16384" width="11.5703125" style="1" customWidth="1"/>
  </cols>
  <sheetData>
    <row r="1" spans="1:74" ht="14.2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55"/>
      <c r="AD1" s="430" t="s">
        <v>158</v>
      </c>
      <c r="AE1" s="430"/>
      <c r="AF1" s="430"/>
      <c r="AG1" s="430"/>
      <c r="AH1" s="430"/>
      <c r="AI1" s="430"/>
      <c r="AJ1" s="430"/>
      <c r="AK1" s="430"/>
      <c r="AL1" s="430"/>
      <c r="AM1" s="430"/>
      <c r="AN1" s="430"/>
      <c r="AO1" s="430"/>
      <c r="AP1" s="430"/>
      <c r="AQ1" s="430"/>
      <c r="AR1" s="430"/>
      <c r="AS1" s="430"/>
      <c r="AT1" s="430"/>
      <c r="AU1" s="430"/>
      <c r="AV1" s="94"/>
      <c r="AW1" s="435" t="s">
        <v>159</v>
      </c>
      <c r="AX1" s="435"/>
      <c r="AY1" s="436"/>
      <c r="AZ1" s="437" t="s">
        <v>160</v>
      </c>
      <c r="BA1" s="438"/>
      <c r="BB1" s="438"/>
      <c r="BC1" s="438"/>
      <c r="BD1" s="438"/>
      <c r="BE1" s="438"/>
      <c r="BF1" s="438"/>
      <c r="BG1" s="438"/>
      <c r="BH1" s="438"/>
      <c r="BI1" s="438"/>
      <c r="BJ1" s="438"/>
      <c r="BK1" s="438"/>
      <c r="BL1" s="438"/>
      <c r="BM1" s="438"/>
      <c r="BN1" s="438"/>
      <c r="BO1" s="438"/>
      <c r="BP1" s="438"/>
      <c r="BQ1" s="438"/>
      <c r="BR1" s="438"/>
      <c r="BS1" s="438"/>
      <c r="BT1" s="438"/>
      <c r="BU1" s="438"/>
      <c r="BV1" s="439"/>
    </row>
    <row r="2" spans="1:74" ht="14.25"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6"/>
      <c r="AD2" s="450" t="s">
        <v>161</v>
      </c>
      <c r="AE2" s="450" t="s">
        <v>162</v>
      </c>
      <c r="AF2" s="450" t="s">
        <v>163</v>
      </c>
      <c r="AG2" s="450"/>
      <c r="AH2" s="450"/>
      <c r="AI2" s="450"/>
      <c r="AJ2" s="450" t="s">
        <v>164</v>
      </c>
      <c r="AK2" s="450" t="s">
        <v>165</v>
      </c>
      <c r="AL2" s="450"/>
      <c r="AM2" s="450"/>
      <c r="AN2" s="450"/>
      <c r="AO2" s="450"/>
      <c r="AP2" s="450"/>
      <c r="AQ2" s="450"/>
      <c r="AR2" s="450"/>
      <c r="AS2" s="450"/>
      <c r="AT2" s="450"/>
      <c r="AU2" s="450"/>
      <c r="AV2" s="431" t="s">
        <v>166</v>
      </c>
      <c r="AW2" s="431"/>
      <c r="AX2" s="431"/>
      <c r="AY2" s="433" t="s">
        <v>9</v>
      </c>
      <c r="AZ2" s="428" t="s">
        <v>167</v>
      </c>
      <c r="BA2" s="429"/>
      <c r="BB2" s="429" t="s">
        <v>128</v>
      </c>
      <c r="BC2" s="429" t="s">
        <v>168</v>
      </c>
      <c r="BD2" s="429" t="s">
        <v>169</v>
      </c>
      <c r="BE2" s="429" t="s">
        <v>170</v>
      </c>
      <c r="BF2" s="429" t="s">
        <v>171</v>
      </c>
      <c r="BG2" s="429"/>
      <c r="BH2" s="429"/>
      <c r="BI2" s="429"/>
      <c r="BJ2" s="429"/>
      <c r="BK2" s="429"/>
      <c r="BL2" s="429"/>
      <c r="BM2" s="429"/>
      <c r="BN2" s="429"/>
      <c r="BO2" s="429"/>
      <c r="BP2" s="429"/>
      <c r="BQ2" s="429"/>
      <c r="BR2" s="429"/>
      <c r="BS2" s="429"/>
      <c r="BT2" s="429"/>
      <c r="BU2" s="429"/>
      <c r="BV2" s="440"/>
    </row>
    <row r="3" spans="1:74" s="16" customFormat="1" ht="32.25"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5" t="s">
        <v>152</v>
      </c>
      <c r="Y3" s="242" t="s">
        <v>181</v>
      </c>
      <c r="Z3" s="245" t="s">
        <v>152</v>
      </c>
      <c r="AA3" s="242" t="s">
        <v>182</v>
      </c>
      <c r="AB3" s="242" t="s">
        <v>152</v>
      </c>
      <c r="AC3" s="242" t="s">
        <v>183</v>
      </c>
      <c r="AD3" s="450"/>
      <c r="AE3" s="450"/>
      <c r="AF3" s="246" t="s">
        <v>5</v>
      </c>
      <c r="AG3" s="247" t="s">
        <v>184</v>
      </c>
      <c r="AH3" s="246" t="s">
        <v>185</v>
      </c>
      <c r="AI3" s="246" t="s">
        <v>184</v>
      </c>
      <c r="AJ3" s="450"/>
      <c r="AK3" s="246" t="s">
        <v>186</v>
      </c>
      <c r="AL3" s="450" t="s">
        <v>187</v>
      </c>
      <c r="AM3" s="450"/>
      <c r="AN3" s="450" t="s">
        <v>7</v>
      </c>
      <c r="AO3" s="450"/>
      <c r="AP3" s="450" t="s">
        <v>8</v>
      </c>
      <c r="AQ3" s="450"/>
      <c r="AR3" s="246" t="s">
        <v>188</v>
      </c>
      <c r="AS3" s="450" t="s">
        <v>128</v>
      </c>
      <c r="AT3" s="450"/>
      <c r="AU3" s="246" t="s">
        <v>189</v>
      </c>
      <c r="AV3" s="431"/>
      <c r="AW3" s="431"/>
      <c r="AX3" s="431"/>
      <c r="AY3" s="433"/>
      <c r="AZ3" s="428"/>
      <c r="BA3" s="429"/>
      <c r="BB3" s="429"/>
      <c r="BC3" s="429"/>
      <c r="BD3" s="429"/>
      <c r="BE3" s="429"/>
      <c r="BF3" s="205" t="s">
        <v>190</v>
      </c>
      <c r="BG3" s="205" t="s">
        <v>191</v>
      </c>
      <c r="BH3" s="205" t="s">
        <v>190</v>
      </c>
      <c r="BI3" s="205" t="s">
        <v>191</v>
      </c>
      <c r="BJ3" s="205" t="s">
        <v>192</v>
      </c>
      <c r="BK3" s="205" t="s">
        <v>190</v>
      </c>
      <c r="BL3" s="205" t="s">
        <v>191</v>
      </c>
      <c r="BM3" s="205" t="s">
        <v>192</v>
      </c>
      <c r="BN3" s="205" t="s">
        <v>190</v>
      </c>
      <c r="BO3" s="205" t="s">
        <v>191</v>
      </c>
      <c r="BP3" s="205" t="s">
        <v>192</v>
      </c>
      <c r="BQ3" s="205" t="s">
        <v>190</v>
      </c>
      <c r="BR3" s="205" t="s">
        <v>191</v>
      </c>
      <c r="BS3" s="205" t="s">
        <v>192</v>
      </c>
      <c r="BT3" s="205" t="s">
        <v>190</v>
      </c>
      <c r="BU3" s="205" t="s">
        <v>191</v>
      </c>
      <c r="BV3" s="218" t="s">
        <v>192</v>
      </c>
    </row>
    <row r="4" spans="1:74" ht="162" customHeight="1">
      <c r="A4" s="425" t="s">
        <v>241</v>
      </c>
      <c r="B4" s="426" t="s">
        <v>95</v>
      </c>
      <c r="C4" s="426" t="s">
        <v>89</v>
      </c>
      <c r="D4" s="426" t="s">
        <v>76</v>
      </c>
      <c r="E4" s="426" t="s">
        <v>34</v>
      </c>
      <c r="F4" s="491" t="s">
        <v>318</v>
      </c>
      <c r="G4" s="491" t="s">
        <v>319</v>
      </c>
      <c r="H4" s="492" t="s">
        <v>320</v>
      </c>
      <c r="I4" s="493" t="s">
        <v>321</v>
      </c>
      <c r="J4" s="426" t="s">
        <v>92</v>
      </c>
      <c r="K4" s="426">
        <v>0</v>
      </c>
      <c r="L4" s="462">
        <f>IF(J4="Diaria",+(K4/360),IF(J4="Mensual",+(K4/12),IF(J4="Bimestral",+(K4/6),IF(J4="Trimestral",+(K4/4),IF(J4="Semestral",+(K4/2),IF(J4="Anual",+(K4/1),""))))))</f>
        <v>0</v>
      </c>
      <c r="M4" s="426" t="s">
        <v>70</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426" t="s">
        <v>61</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426" t="s">
        <v>70</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61" t="s">
        <v>69</v>
      </c>
      <c r="T4" s="461" t="s">
        <v>43</v>
      </c>
      <c r="U4" s="461">
        <f>+MAX(N4,P4,R4)</f>
        <v>0.6</v>
      </c>
      <c r="V4" s="445" t="str">
        <f>IF(L4&lt;=20%,"Muy baja",IF(L4&lt;=40%,"Baja",IF(L4&lt;=60%,"Media",IF(L4&lt;=80%,"Alta",IF(L4&lt;=100%,"Muy alta",IF(L4&gt;=100%,"Muy alta",""))))))</f>
        <v>Muy baja</v>
      </c>
      <c r="W4" s="441">
        <f>+IFERROR(VLOOKUP(V4,Fórmula!$F$1:$G$6,2,FALSE),"")</f>
        <v>0.2</v>
      </c>
      <c r="X4" s="441" t="str">
        <f>+IFERROR(VLOOKUP(V4,Fórmula!$H$1:$I$6,2,FALSE),"")</f>
        <v/>
      </c>
      <c r="Y4" s="488" t="str">
        <f>IF(U4=20%,"Leve",IF(U4=40%,"Menor",IF(U4=60%,"Moderado",IF(U4=80%,"Mayor",IF(U4=100%,"Catastrófico","")))))</f>
        <v>Moderado</v>
      </c>
      <c r="Z4" s="441">
        <f>+IFERROR(VLOOKUP(Y4,Fórmula!$H$1:$I$6,2,FALSE),"")</f>
        <v>0.6</v>
      </c>
      <c r="AA4" s="489" t="str">
        <f>+IFERROR(VLOOKUP(V4&amp;Y4,Fórmula!$C$2:$D$26,2,FALSE),"")</f>
        <v>Moderado</v>
      </c>
      <c r="AB4" s="441">
        <f>IF(AA4="Bajo",25%,IF(AA4="Moderado",50%,IF(AA4="Alto",75%,IF(AA4="Extremo",100%,""))))</f>
        <v>0.5</v>
      </c>
      <c r="AC4" s="490" t="s">
        <v>322</v>
      </c>
      <c r="AD4" s="52" t="s">
        <v>323</v>
      </c>
      <c r="AE4" s="52" t="s">
        <v>324</v>
      </c>
      <c r="AF4" s="52" t="s">
        <v>54</v>
      </c>
      <c r="AG4" s="32">
        <f>IF(AF4="Preventivo",25%,IF(AF4="Detectivo",15%,IF(AF4="Correctivo",10%,"")))</f>
        <v>0.25</v>
      </c>
      <c r="AH4" s="92" t="s">
        <v>201</v>
      </c>
      <c r="AI4" s="32">
        <f>IF(AH4="Manual",15%,IF(AH4="Automático",25%,""))</f>
        <v>0.15</v>
      </c>
      <c r="AJ4" s="32">
        <f>+AI4+AG4</f>
        <v>0.4</v>
      </c>
      <c r="AK4" s="92" t="s">
        <v>202</v>
      </c>
      <c r="AL4" s="89" t="s">
        <v>193</v>
      </c>
      <c r="AM4" s="52" t="s">
        <v>325</v>
      </c>
      <c r="AN4" s="89" t="s">
        <v>39</v>
      </c>
      <c r="AO4" s="133"/>
      <c r="AP4" s="92" t="s">
        <v>24</v>
      </c>
      <c r="AQ4" s="92" t="s">
        <v>326</v>
      </c>
      <c r="AR4" s="92" t="s">
        <v>327</v>
      </c>
      <c r="AS4" s="92" t="s">
        <v>206</v>
      </c>
      <c r="AT4" s="92" t="s">
        <v>328</v>
      </c>
      <c r="AU4" s="92" t="s">
        <v>208</v>
      </c>
      <c r="AV4" s="92">
        <f>+AJ4*AB4</f>
        <v>0.2</v>
      </c>
      <c r="AW4" s="33">
        <f>+AB4-AV4</f>
        <v>0.3</v>
      </c>
      <c r="AX4" s="460" t="str">
        <f>+IF(C4="Corrupción","Moderado",IF(AW7&lt;=25%,"Bajo",IF(AW7&lt;=50%,"Moderado",IF(AW7&lt;=75%,"Alto",IF(AW7&gt;75%,"Extremo","")))))</f>
        <v>Bajo</v>
      </c>
      <c r="AY4" s="457" t="s">
        <v>56</v>
      </c>
      <c r="AZ4" s="266">
        <v>1</v>
      </c>
      <c r="BA4" s="171" t="s">
        <v>329</v>
      </c>
      <c r="BB4" s="89" t="s">
        <v>330</v>
      </c>
      <c r="BC4" s="39">
        <v>44562</v>
      </c>
      <c r="BD4" s="39">
        <v>44926</v>
      </c>
      <c r="BE4" s="36" t="s">
        <v>331</v>
      </c>
      <c r="BF4" s="136">
        <v>44620</v>
      </c>
      <c r="BG4" s="137" t="s">
        <v>332</v>
      </c>
      <c r="BH4" s="35">
        <v>44681</v>
      </c>
      <c r="BI4" s="137" t="s">
        <v>333</v>
      </c>
      <c r="BJ4" s="137"/>
      <c r="BK4" s="35">
        <v>44742</v>
      </c>
      <c r="BL4" s="165"/>
      <c r="BM4" s="165"/>
      <c r="BN4" s="35">
        <v>44804</v>
      </c>
      <c r="BO4" s="165"/>
      <c r="BP4" s="165"/>
      <c r="BQ4" s="35">
        <v>44865</v>
      </c>
      <c r="BR4" s="165"/>
      <c r="BS4" s="165"/>
      <c r="BT4" s="35">
        <v>44926</v>
      </c>
      <c r="BU4" s="165"/>
      <c r="BV4" s="267"/>
    </row>
    <row r="5" spans="1:74" ht="150" customHeight="1">
      <c r="A5" s="425"/>
      <c r="B5" s="426"/>
      <c r="C5" s="426"/>
      <c r="D5" s="426"/>
      <c r="E5" s="426"/>
      <c r="F5" s="491"/>
      <c r="G5" s="491"/>
      <c r="H5" s="492"/>
      <c r="I5" s="493"/>
      <c r="J5" s="426"/>
      <c r="K5" s="426"/>
      <c r="L5" s="462"/>
      <c r="M5" s="426"/>
      <c r="N5" s="426"/>
      <c r="O5" s="426"/>
      <c r="P5" s="426"/>
      <c r="Q5" s="426"/>
      <c r="R5" s="426"/>
      <c r="S5" s="461"/>
      <c r="T5" s="461"/>
      <c r="U5" s="461"/>
      <c r="V5" s="445"/>
      <c r="W5" s="441"/>
      <c r="X5" s="441"/>
      <c r="Y5" s="488"/>
      <c r="Z5" s="441"/>
      <c r="AA5" s="489"/>
      <c r="AB5" s="441"/>
      <c r="AC5" s="490"/>
      <c r="AD5" s="52" t="s">
        <v>334</v>
      </c>
      <c r="AE5" s="41" t="s">
        <v>335</v>
      </c>
      <c r="AF5" s="52" t="s">
        <v>54</v>
      </c>
      <c r="AG5" s="32">
        <f>IF(AF5="Preventivo",25%,IF(AF5="Detectivo",15%,IF(AF5="Correctivo",10%,"")))</f>
        <v>0.25</v>
      </c>
      <c r="AH5" s="92" t="s">
        <v>201</v>
      </c>
      <c r="AI5" s="32">
        <f>IF(AH5="Manual",15%,IF(AH5="Automático",25%,""))</f>
        <v>0.15</v>
      </c>
      <c r="AJ5" s="32">
        <f>+AI5+AG5</f>
        <v>0.4</v>
      </c>
      <c r="AK5" s="92" t="s">
        <v>202</v>
      </c>
      <c r="AL5" s="89" t="s">
        <v>193</v>
      </c>
      <c r="AM5" s="52" t="s">
        <v>336</v>
      </c>
      <c r="AN5" s="89" t="s">
        <v>23</v>
      </c>
      <c r="AO5" s="92" t="s">
        <v>337</v>
      </c>
      <c r="AP5" s="92" t="s">
        <v>24</v>
      </c>
      <c r="AQ5" s="92" t="s">
        <v>326</v>
      </c>
      <c r="AR5" s="92" t="s">
        <v>338</v>
      </c>
      <c r="AS5" s="92" t="s">
        <v>206</v>
      </c>
      <c r="AT5" s="92" t="s">
        <v>339</v>
      </c>
      <c r="AU5" s="92" t="s">
        <v>208</v>
      </c>
      <c r="AV5" s="92">
        <f>+AW4*AJ5</f>
        <v>0.12</v>
      </c>
      <c r="AW5" s="33">
        <f>+AW4-AV5</f>
        <v>0.18</v>
      </c>
      <c r="AX5" s="460"/>
      <c r="AY5" s="457"/>
      <c r="AZ5" s="272">
        <v>2</v>
      </c>
      <c r="BA5" s="30" t="s">
        <v>340</v>
      </c>
      <c r="BB5" s="89" t="s">
        <v>341</v>
      </c>
      <c r="BC5" s="37">
        <v>44562</v>
      </c>
      <c r="BD5" s="37">
        <v>44651</v>
      </c>
      <c r="BE5" s="36" t="str">
        <f>+AR6</f>
        <v>Informe de rendición de cuentas</v>
      </c>
      <c r="BF5" s="136">
        <v>44620</v>
      </c>
      <c r="BG5" s="137" t="s">
        <v>342</v>
      </c>
      <c r="BH5" s="35">
        <v>44681</v>
      </c>
      <c r="BI5" s="137" t="s">
        <v>343</v>
      </c>
      <c r="BJ5" s="138"/>
      <c r="BK5" s="35">
        <v>44742</v>
      </c>
      <c r="BL5" s="138"/>
      <c r="BM5" s="138"/>
      <c r="BN5" s="35">
        <v>44804</v>
      </c>
      <c r="BO5" s="138"/>
      <c r="BP5" s="138"/>
      <c r="BQ5" s="35">
        <v>44865</v>
      </c>
      <c r="BR5" s="138"/>
      <c r="BS5" s="138"/>
      <c r="BT5" s="35">
        <v>44926</v>
      </c>
      <c r="BU5" s="138"/>
      <c r="BV5" s="267"/>
    </row>
    <row r="6" spans="1:74" ht="105" customHeight="1">
      <c r="A6" s="425"/>
      <c r="B6" s="426"/>
      <c r="C6" s="426"/>
      <c r="D6" s="426"/>
      <c r="E6" s="426"/>
      <c r="F6" s="491"/>
      <c r="G6" s="491"/>
      <c r="H6" s="492"/>
      <c r="I6" s="493"/>
      <c r="J6" s="426"/>
      <c r="K6" s="426"/>
      <c r="L6" s="462"/>
      <c r="M6" s="426"/>
      <c r="N6" s="426"/>
      <c r="O6" s="426"/>
      <c r="P6" s="426"/>
      <c r="Q6" s="426"/>
      <c r="R6" s="426"/>
      <c r="S6" s="461"/>
      <c r="T6" s="461"/>
      <c r="U6" s="461"/>
      <c r="V6" s="445"/>
      <c r="W6" s="441"/>
      <c r="X6" s="441"/>
      <c r="Y6" s="488"/>
      <c r="Z6" s="441"/>
      <c r="AA6" s="489"/>
      <c r="AB6" s="441"/>
      <c r="AC6" s="490"/>
      <c r="AD6" s="52" t="s">
        <v>344</v>
      </c>
      <c r="AE6" s="52" t="s">
        <v>345</v>
      </c>
      <c r="AF6" s="52" t="s">
        <v>37</v>
      </c>
      <c r="AG6" s="32">
        <f>IF(AF6="Preventivo",25%,IF(AF6="Detectivo",15%,IF(AF6="Correctivo",10%,"")))</f>
        <v>0.15</v>
      </c>
      <c r="AH6" s="92" t="s">
        <v>201</v>
      </c>
      <c r="AI6" s="32">
        <f>IF(AH6="Manual",15%,IF(AH6="Automático",25%,""))</f>
        <v>0.15</v>
      </c>
      <c r="AJ6" s="32">
        <f>+AI6+AG6</f>
        <v>0.3</v>
      </c>
      <c r="AK6" s="92" t="s">
        <v>202</v>
      </c>
      <c r="AL6" s="89" t="s">
        <v>193</v>
      </c>
      <c r="AM6" s="52" t="s">
        <v>346</v>
      </c>
      <c r="AN6" s="89" t="s">
        <v>23</v>
      </c>
      <c r="AO6" s="92" t="s">
        <v>337</v>
      </c>
      <c r="AP6" s="92" t="s">
        <v>24</v>
      </c>
      <c r="AQ6" s="92" t="s">
        <v>315</v>
      </c>
      <c r="AR6" s="92" t="s">
        <v>347</v>
      </c>
      <c r="AS6" s="92" t="s">
        <v>206</v>
      </c>
      <c r="AT6" s="92" t="s">
        <v>341</v>
      </c>
      <c r="AU6" s="92" t="s">
        <v>208</v>
      </c>
      <c r="AV6" s="92">
        <f>+AW5*AJ6</f>
        <v>5.3999999999999999E-2</v>
      </c>
      <c r="AW6" s="33">
        <f>+AW5-AV6</f>
        <v>0.126</v>
      </c>
      <c r="AX6" s="460"/>
      <c r="AY6" s="457"/>
      <c r="AZ6" s="272">
        <v>3</v>
      </c>
      <c r="BA6" s="52" t="s">
        <v>348</v>
      </c>
      <c r="BB6" s="89" t="str">
        <f>+AT7</f>
        <v>Profesional de Planeación</v>
      </c>
      <c r="BC6" s="37">
        <v>44562</v>
      </c>
      <c r="BD6" s="37">
        <v>44651</v>
      </c>
      <c r="BE6" s="36" t="str">
        <f>+AR7</f>
        <v>Informe anual de rendición de cuentas</v>
      </c>
      <c r="BF6" s="136">
        <v>44620</v>
      </c>
      <c r="BG6" s="137" t="s">
        <v>349</v>
      </c>
      <c r="BH6" s="35">
        <v>44681</v>
      </c>
      <c r="BI6" s="137" t="s">
        <v>343</v>
      </c>
      <c r="BJ6" s="137"/>
      <c r="BK6" s="35">
        <v>44742</v>
      </c>
      <c r="BL6" s="137"/>
      <c r="BM6" s="137"/>
      <c r="BN6" s="35">
        <v>44804</v>
      </c>
      <c r="BO6" s="137"/>
      <c r="BP6" s="137"/>
      <c r="BQ6" s="35">
        <v>44865</v>
      </c>
      <c r="BR6" s="137"/>
      <c r="BS6" s="137"/>
      <c r="BT6" s="35">
        <v>44926</v>
      </c>
      <c r="BU6" s="137"/>
      <c r="BV6" s="267"/>
    </row>
    <row r="7" spans="1:74" ht="78">
      <c r="A7" s="425"/>
      <c r="B7" s="426"/>
      <c r="C7" s="426"/>
      <c r="D7" s="426"/>
      <c r="E7" s="426"/>
      <c r="F7" s="491"/>
      <c r="G7" s="491"/>
      <c r="H7" s="492"/>
      <c r="I7" s="493"/>
      <c r="J7" s="426"/>
      <c r="K7" s="426"/>
      <c r="L7" s="462"/>
      <c r="M7" s="426"/>
      <c r="N7" s="426"/>
      <c r="O7" s="426"/>
      <c r="P7" s="426"/>
      <c r="Q7" s="426"/>
      <c r="R7" s="426"/>
      <c r="S7" s="461"/>
      <c r="T7" s="461"/>
      <c r="U7" s="461"/>
      <c r="V7" s="445"/>
      <c r="W7" s="441"/>
      <c r="X7" s="441"/>
      <c r="Y7" s="488"/>
      <c r="Z7" s="441"/>
      <c r="AA7" s="489"/>
      <c r="AB7" s="441"/>
      <c r="AC7" s="490"/>
      <c r="AD7" s="52" t="s">
        <v>350</v>
      </c>
      <c r="AE7" s="52" t="s">
        <v>351</v>
      </c>
      <c r="AF7" s="52" t="s">
        <v>37</v>
      </c>
      <c r="AG7" s="32">
        <f>IF(AF7="Preventivo",25%,IF(AF7="Detectivo",15%,IF(AF7="Correctivo",10%,"")))</f>
        <v>0.15</v>
      </c>
      <c r="AH7" s="92" t="s">
        <v>201</v>
      </c>
      <c r="AI7" s="32">
        <f>IF(AH7="Manual",15%,IF(AH7="Automático",25%,""))</f>
        <v>0.15</v>
      </c>
      <c r="AJ7" s="32">
        <f>+AI7+AG7</f>
        <v>0.3</v>
      </c>
      <c r="AK7" s="92" t="s">
        <v>202</v>
      </c>
      <c r="AL7" s="89" t="s">
        <v>193</v>
      </c>
      <c r="AM7" s="52" t="s">
        <v>352</v>
      </c>
      <c r="AN7" s="89" t="s">
        <v>23</v>
      </c>
      <c r="AO7" s="92" t="s">
        <v>353</v>
      </c>
      <c r="AP7" s="92" t="s">
        <v>24</v>
      </c>
      <c r="AQ7" s="92" t="s">
        <v>326</v>
      </c>
      <c r="AR7" s="92" t="s">
        <v>354</v>
      </c>
      <c r="AS7" s="92" t="s">
        <v>206</v>
      </c>
      <c r="AT7" s="92" t="s">
        <v>341</v>
      </c>
      <c r="AU7" s="92" t="s">
        <v>208</v>
      </c>
      <c r="AV7" s="92">
        <f>+AW6*AJ7</f>
        <v>3.78E-2</v>
      </c>
      <c r="AW7" s="33">
        <f>+AW6-AV7</f>
        <v>8.8200000000000001E-2</v>
      </c>
      <c r="AX7" s="460"/>
      <c r="AY7" s="457"/>
      <c r="AZ7" s="272">
        <v>4</v>
      </c>
      <c r="BA7" s="142"/>
      <c r="BB7" s="143"/>
      <c r="BC7" s="144"/>
      <c r="BD7" s="144"/>
      <c r="BE7" s="141"/>
      <c r="BF7" s="136">
        <v>44620</v>
      </c>
      <c r="BG7" s="137" t="s">
        <v>349</v>
      </c>
      <c r="BH7" s="35">
        <v>44681</v>
      </c>
      <c r="BI7" s="137" t="s">
        <v>343</v>
      </c>
      <c r="BJ7" s="137"/>
      <c r="BK7" s="35">
        <v>44742</v>
      </c>
      <c r="BL7" s="137"/>
      <c r="BM7" s="137"/>
      <c r="BN7" s="35">
        <v>44804</v>
      </c>
      <c r="BO7" s="137"/>
      <c r="BP7" s="137"/>
      <c r="BQ7" s="35">
        <v>44865</v>
      </c>
      <c r="BR7" s="137"/>
      <c r="BS7" s="137"/>
      <c r="BT7" s="35">
        <v>44926</v>
      </c>
      <c r="BU7" s="13"/>
      <c r="BV7" s="267"/>
    </row>
    <row r="8" spans="1:74" s="84" customFormat="1" ht="261" customHeight="1">
      <c r="A8" s="482" t="s">
        <v>241</v>
      </c>
      <c r="B8" s="478" t="s">
        <v>95</v>
      </c>
      <c r="C8" s="478" t="s">
        <v>89</v>
      </c>
      <c r="D8" s="478" t="s">
        <v>76</v>
      </c>
      <c r="E8" s="478" t="s">
        <v>93</v>
      </c>
      <c r="F8" s="478" t="s">
        <v>355</v>
      </c>
      <c r="G8" s="478" t="s">
        <v>356</v>
      </c>
      <c r="H8" s="485" t="s">
        <v>357</v>
      </c>
      <c r="I8" s="478" t="s">
        <v>358</v>
      </c>
      <c r="J8" s="478" t="s">
        <v>96</v>
      </c>
      <c r="K8" s="478">
        <v>0</v>
      </c>
      <c r="L8" s="483">
        <v>0</v>
      </c>
      <c r="M8" s="478" t="s">
        <v>45</v>
      </c>
      <c r="N8" s="478">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478" t="s">
        <v>84</v>
      </c>
      <c r="P8" s="476"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478" t="s">
        <v>70</v>
      </c>
      <c r="R8" s="487">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76" t="s">
        <v>57</v>
      </c>
      <c r="T8" s="476" t="s">
        <v>58</v>
      </c>
      <c r="U8" s="466">
        <f>+MAX(N8,P8,R8)</f>
        <v>0.4</v>
      </c>
      <c r="V8" s="466" t="str">
        <f>IF(L8&lt;=20%,"Muy baja",IF(L8&lt;=40%,"Baja",IF(L8&lt;=60%,"Media",IF(L8&lt;=80%,"Alta",IF(L8&lt;=100%,"Muy alta",IF(L8&gt;=100%,"Muy alta",""))))))</f>
        <v>Muy baja</v>
      </c>
      <c r="W8" s="473"/>
      <c r="X8" s="441" t="str">
        <f>+IFERROR(VLOOKUP(V8,Fórmula!$H$1:$I$6,2,FALSE),"")</f>
        <v/>
      </c>
      <c r="Y8" s="474" t="str">
        <f>IF(U8=20%,"Leve",IF(U8=40%,"Menor",IF(U8=60%,"Moderado",IF(U8=80%,"Mayor",IF(U8=100%,"Catastrófico","")))))</f>
        <v>Menor</v>
      </c>
      <c r="Z8" s="474">
        <f>+IFERROR(VLOOKUP(Y8,Fórmula!$H$1:$I$6,2,FALSE),"")</f>
        <v>0.4</v>
      </c>
      <c r="AA8" s="460" t="str">
        <f>+IFERROR(VLOOKUP(V8&amp;Y8,Fórmula!$C$2:$D$26,2,FALSE),"")</f>
        <v>Bajo</v>
      </c>
      <c r="AB8" s="471">
        <f>IF(AA8="Bajo",25%,IF(AA8="Moderado",50%,IF(AA8="Alto",75%,IF(AA8="Extremo",100%,""))))</f>
        <v>0.25</v>
      </c>
      <c r="AC8" s="475" t="s">
        <v>359</v>
      </c>
      <c r="AD8" s="145" t="s">
        <v>360</v>
      </c>
      <c r="AE8" s="145" t="s">
        <v>361</v>
      </c>
      <c r="AF8" s="145" t="s">
        <v>54</v>
      </c>
      <c r="AG8" s="146">
        <v>0.25</v>
      </c>
      <c r="AH8" s="145" t="s">
        <v>201</v>
      </c>
      <c r="AI8" s="146">
        <v>0.15</v>
      </c>
      <c r="AJ8" s="146">
        <v>0.4</v>
      </c>
      <c r="AK8" s="145" t="s">
        <v>202</v>
      </c>
      <c r="AL8" s="145" t="s">
        <v>241</v>
      </c>
      <c r="AM8" s="145" t="s">
        <v>362</v>
      </c>
      <c r="AN8" s="145" t="s">
        <v>23</v>
      </c>
      <c r="AO8" s="145" t="s">
        <v>363</v>
      </c>
      <c r="AP8" s="145" t="s">
        <v>40</v>
      </c>
      <c r="AQ8" s="145" t="s">
        <v>364</v>
      </c>
      <c r="AR8" s="145" t="s">
        <v>365</v>
      </c>
      <c r="AS8" s="145" t="s">
        <v>206</v>
      </c>
      <c r="AT8" s="145" t="s">
        <v>366</v>
      </c>
      <c r="AU8" s="145" t="s">
        <v>208</v>
      </c>
      <c r="AV8" s="145" t="s">
        <v>367</v>
      </c>
      <c r="AW8" s="107">
        <v>0.15</v>
      </c>
      <c r="AX8" s="465" t="s">
        <v>153</v>
      </c>
      <c r="AY8" s="463" t="s">
        <v>56</v>
      </c>
      <c r="AZ8" s="275">
        <v>1</v>
      </c>
      <c r="BA8" s="148"/>
      <c r="BB8" s="206" t="s">
        <v>368</v>
      </c>
      <c r="BC8" s="37">
        <v>44562</v>
      </c>
      <c r="BD8" s="149">
        <v>44926</v>
      </c>
      <c r="BE8" s="206" t="s">
        <v>369</v>
      </c>
      <c r="BF8" s="136">
        <v>44620</v>
      </c>
      <c r="BG8" s="137" t="s">
        <v>370</v>
      </c>
      <c r="BH8" s="35">
        <v>44681</v>
      </c>
      <c r="BI8" s="137" t="s">
        <v>371</v>
      </c>
      <c r="BJ8" s="174" t="s">
        <v>372</v>
      </c>
      <c r="BK8" s="35">
        <v>44742</v>
      </c>
      <c r="BL8" s="174" t="s">
        <v>373</v>
      </c>
      <c r="BM8" s="378" t="s">
        <v>372</v>
      </c>
      <c r="BN8" s="35">
        <v>44804</v>
      </c>
      <c r="BO8" s="174" t="s">
        <v>374</v>
      </c>
      <c r="BP8" s="378" t="s">
        <v>372</v>
      </c>
      <c r="BQ8" s="35">
        <v>44865</v>
      </c>
      <c r="BR8" s="174" t="s">
        <v>375</v>
      </c>
      <c r="BS8" s="378" t="s">
        <v>372</v>
      </c>
      <c r="BT8" s="35">
        <v>44926</v>
      </c>
      <c r="BU8" s="35"/>
      <c r="BV8" s="378" t="s">
        <v>372</v>
      </c>
    </row>
    <row r="9" spans="1:74" s="84" customFormat="1" ht="120" customHeight="1">
      <c r="A9" s="482"/>
      <c r="B9" s="478"/>
      <c r="C9" s="478"/>
      <c r="D9" s="478"/>
      <c r="E9" s="478"/>
      <c r="F9" s="478"/>
      <c r="G9" s="478"/>
      <c r="H9" s="485"/>
      <c r="I9" s="478"/>
      <c r="J9" s="478"/>
      <c r="K9" s="478"/>
      <c r="L9" s="478"/>
      <c r="M9" s="478"/>
      <c r="N9" s="478"/>
      <c r="O9" s="478"/>
      <c r="P9" s="476"/>
      <c r="Q9" s="478"/>
      <c r="R9" s="487"/>
      <c r="S9" s="476"/>
      <c r="T9" s="476"/>
      <c r="U9" s="466"/>
      <c r="V9" s="466"/>
      <c r="W9" s="473"/>
      <c r="X9" s="441"/>
      <c r="Y9" s="474"/>
      <c r="Z9" s="474"/>
      <c r="AA9" s="460"/>
      <c r="AB9" s="471"/>
      <c r="AC9" s="475"/>
      <c r="AD9" s="145" t="s">
        <v>376</v>
      </c>
      <c r="AE9" s="145" t="s">
        <v>377</v>
      </c>
      <c r="AF9" s="145" t="s">
        <v>54</v>
      </c>
      <c r="AG9" s="146">
        <v>0.25</v>
      </c>
      <c r="AH9" s="145" t="s">
        <v>201</v>
      </c>
      <c r="AI9" s="146">
        <v>0.15</v>
      </c>
      <c r="AJ9" s="146">
        <v>0.4</v>
      </c>
      <c r="AK9" s="145" t="s">
        <v>202</v>
      </c>
      <c r="AL9" s="145" t="s">
        <v>193</v>
      </c>
      <c r="AM9" s="145" t="s">
        <v>378</v>
      </c>
      <c r="AN9" s="145" t="s">
        <v>23</v>
      </c>
      <c r="AO9" s="145" t="s">
        <v>379</v>
      </c>
      <c r="AP9" s="145" t="s">
        <v>40</v>
      </c>
      <c r="AQ9" s="145" t="s">
        <v>364</v>
      </c>
      <c r="AR9" s="145" t="s">
        <v>369</v>
      </c>
      <c r="AS9" s="145" t="s">
        <v>206</v>
      </c>
      <c r="AT9" s="145" t="s">
        <v>366</v>
      </c>
      <c r="AU9" s="145" t="s">
        <v>208</v>
      </c>
      <c r="AV9" s="145" t="s">
        <v>380</v>
      </c>
      <c r="AW9" s="107">
        <v>0.09</v>
      </c>
      <c r="AX9" s="465"/>
      <c r="AY9" s="463"/>
      <c r="AZ9" s="275">
        <v>2</v>
      </c>
      <c r="BA9" s="145"/>
      <c r="BB9" s="206" t="s">
        <v>368</v>
      </c>
      <c r="BC9" s="149">
        <v>44562</v>
      </c>
      <c r="BD9" s="149">
        <v>44926</v>
      </c>
      <c r="BE9" s="206" t="s">
        <v>381</v>
      </c>
      <c r="BF9" s="136">
        <v>44620</v>
      </c>
      <c r="BG9" s="137" t="s">
        <v>382</v>
      </c>
      <c r="BH9" s="35">
        <v>44681</v>
      </c>
      <c r="BI9" s="274" t="s">
        <v>383</v>
      </c>
      <c r="BJ9" s="379" t="s">
        <v>384</v>
      </c>
      <c r="BK9" s="35">
        <v>44742</v>
      </c>
      <c r="BL9" s="379" t="s">
        <v>383</v>
      </c>
      <c r="BM9" s="380" t="s">
        <v>384</v>
      </c>
      <c r="BN9" s="35">
        <v>44804</v>
      </c>
      <c r="BO9" s="381" t="s">
        <v>385</v>
      </c>
      <c r="BP9" s="382" t="s">
        <v>384</v>
      </c>
      <c r="BQ9" s="35">
        <v>44865</v>
      </c>
      <c r="BR9" s="381" t="s">
        <v>385</v>
      </c>
      <c r="BS9" s="382" t="s">
        <v>384</v>
      </c>
      <c r="BT9" s="35">
        <v>44926</v>
      </c>
      <c r="BU9" s="381" t="s">
        <v>385</v>
      </c>
      <c r="BV9" s="382" t="s">
        <v>384</v>
      </c>
    </row>
    <row r="10" spans="1:74" s="84" customFormat="1" ht="126" customHeight="1">
      <c r="A10" s="482"/>
      <c r="B10" s="478"/>
      <c r="C10" s="478"/>
      <c r="D10" s="478"/>
      <c r="E10" s="478"/>
      <c r="F10" s="478"/>
      <c r="G10" s="478"/>
      <c r="H10" s="485"/>
      <c r="I10" s="478"/>
      <c r="J10" s="478"/>
      <c r="K10" s="478"/>
      <c r="L10" s="478"/>
      <c r="M10" s="478"/>
      <c r="N10" s="478"/>
      <c r="O10" s="478"/>
      <c r="P10" s="476"/>
      <c r="Q10" s="478"/>
      <c r="R10" s="487"/>
      <c r="S10" s="476"/>
      <c r="T10" s="476"/>
      <c r="U10" s="466"/>
      <c r="V10" s="466"/>
      <c r="W10" s="473"/>
      <c r="X10" s="441"/>
      <c r="Y10" s="474"/>
      <c r="Z10" s="474"/>
      <c r="AA10" s="460"/>
      <c r="AB10" s="471"/>
      <c r="AC10" s="475"/>
      <c r="AD10" s="145" t="s">
        <v>386</v>
      </c>
      <c r="AE10" s="145" t="s">
        <v>387</v>
      </c>
      <c r="AF10" s="145" t="s">
        <v>37</v>
      </c>
      <c r="AG10" s="146">
        <v>0.15</v>
      </c>
      <c r="AH10" s="145" t="s">
        <v>201</v>
      </c>
      <c r="AI10" s="146">
        <v>0.15</v>
      </c>
      <c r="AJ10" s="146">
        <v>0.3</v>
      </c>
      <c r="AK10" s="145" t="s">
        <v>202</v>
      </c>
      <c r="AL10" s="145" t="s">
        <v>193</v>
      </c>
      <c r="AM10" s="145" t="s">
        <v>388</v>
      </c>
      <c r="AN10" s="145" t="s">
        <v>23</v>
      </c>
      <c r="AO10" s="145" t="s">
        <v>389</v>
      </c>
      <c r="AP10" s="145" t="s">
        <v>40</v>
      </c>
      <c r="AQ10" s="145" t="s">
        <v>390</v>
      </c>
      <c r="AR10" s="145" t="s">
        <v>381</v>
      </c>
      <c r="AS10" s="145" t="s">
        <v>206</v>
      </c>
      <c r="AT10" s="145" t="s">
        <v>366</v>
      </c>
      <c r="AU10" s="145" t="s">
        <v>208</v>
      </c>
      <c r="AV10" s="145" t="s">
        <v>391</v>
      </c>
      <c r="AW10" s="107">
        <v>0.06</v>
      </c>
      <c r="AX10" s="465"/>
      <c r="AY10" s="463"/>
      <c r="AZ10" s="275">
        <v>3</v>
      </c>
      <c r="BA10" s="147"/>
      <c r="BB10" s="147"/>
      <c r="BC10" s="147"/>
      <c r="BD10" s="147"/>
      <c r="BE10" s="147"/>
      <c r="BF10" s="136">
        <v>44620</v>
      </c>
      <c r="BG10" s="137" t="s">
        <v>382</v>
      </c>
      <c r="BH10" s="35">
        <v>44681</v>
      </c>
      <c r="BI10" s="274" t="s">
        <v>383</v>
      </c>
      <c r="BJ10" s="379" t="s">
        <v>384</v>
      </c>
      <c r="BK10" s="35">
        <v>44742</v>
      </c>
      <c r="BL10" s="379" t="s">
        <v>383</v>
      </c>
      <c r="BM10" s="380" t="s">
        <v>384</v>
      </c>
      <c r="BN10" s="35">
        <v>44804</v>
      </c>
      <c r="BO10" s="381" t="s">
        <v>385</v>
      </c>
      <c r="BP10" s="382" t="s">
        <v>384</v>
      </c>
      <c r="BQ10" s="35">
        <v>44865</v>
      </c>
      <c r="BR10" s="381" t="s">
        <v>385</v>
      </c>
      <c r="BS10" s="382" t="s">
        <v>384</v>
      </c>
      <c r="BT10" s="35">
        <v>44926</v>
      </c>
      <c r="BU10" s="381" t="s">
        <v>385</v>
      </c>
      <c r="BV10" s="382" t="s">
        <v>384</v>
      </c>
    </row>
    <row r="11" spans="1:74" s="84" customFormat="1" ht="201" customHeight="1">
      <c r="A11" s="482" t="s">
        <v>241</v>
      </c>
      <c r="B11" s="478" t="s">
        <v>95</v>
      </c>
      <c r="C11" s="478" t="s">
        <v>89</v>
      </c>
      <c r="D11" s="478" t="s">
        <v>12</v>
      </c>
      <c r="E11" s="478" t="s">
        <v>34</v>
      </c>
      <c r="F11" s="478" t="s">
        <v>392</v>
      </c>
      <c r="G11" s="478" t="s">
        <v>393</v>
      </c>
      <c r="H11" s="485" t="s">
        <v>394</v>
      </c>
      <c r="I11" s="478" t="s">
        <v>395</v>
      </c>
      <c r="J11" s="478" t="s">
        <v>96</v>
      </c>
      <c r="K11" s="478">
        <v>0</v>
      </c>
      <c r="L11" s="483">
        <v>0</v>
      </c>
      <c r="M11" s="478" t="s">
        <v>70</v>
      </c>
      <c r="N11" s="478">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478" t="s">
        <v>84</v>
      </c>
      <c r="P11" s="476" t="str">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
      </c>
      <c r="Q11" s="478" t="s">
        <v>70</v>
      </c>
      <c r="R11" s="476">
        <f>IF(Q11="Interrupción de la operación por menos de un día",20%,IF(Q11="Interrupción de la operación por un día completo",40%,IF(Q11="Interrupción de la operación mayor a 1 día y menor a 2 días",60%,IF(Q11="Interrupción de la operación por dos días completos",80%,IF(Q7="Interrupción de la operación por más de dos días",100%,IF(Q11="NA",0%,""))))))</f>
        <v>0</v>
      </c>
      <c r="S11" s="476" t="s">
        <v>57</v>
      </c>
      <c r="T11" s="476" t="s">
        <v>58</v>
      </c>
      <c r="U11" s="476">
        <f>+MAX(N11,P11,R11)</f>
        <v>0</v>
      </c>
      <c r="V11" s="466" t="s">
        <v>19</v>
      </c>
      <c r="W11" s="468">
        <v>0.2</v>
      </c>
      <c r="X11" s="441" t="str">
        <f>+IFERROR(VLOOKUP(V11,Fórmula!$H$1:$I$6,2,FALSE),"")</f>
        <v/>
      </c>
      <c r="Y11" s="465" t="s">
        <v>36</v>
      </c>
      <c r="Z11" s="465">
        <f>+IFERROR(VLOOKUP(Y11,Fórmula!$H$1:$I$6,2,FALSE),"")</f>
        <v>0.4</v>
      </c>
      <c r="AA11" s="460" t="str">
        <f>+IFERROR(VLOOKUP(V11&amp;Y11,Fórmula!$C$2:$D$26,2,FALSE),"")</f>
        <v>Bajo</v>
      </c>
      <c r="AB11" s="471">
        <f>IF(AA11="Bajo",25%,IF(AA11="Moderado",50%,IF(AA11="Alto",75%,IF(AA11="Extremo",100%,""))))</f>
        <v>0.25</v>
      </c>
      <c r="AC11" s="480" t="s">
        <v>359</v>
      </c>
      <c r="AD11" s="203" t="s">
        <v>396</v>
      </c>
      <c r="AE11" s="204" t="s">
        <v>397</v>
      </c>
      <c r="AF11" s="150" t="s">
        <v>54</v>
      </c>
      <c r="AG11" s="151">
        <v>0.25</v>
      </c>
      <c r="AH11" s="150" t="s">
        <v>201</v>
      </c>
      <c r="AI11" s="151">
        <v>0.15</v>
      </c>
      <c r="AJ11" s="151">
        <v>0.4</v>
      </c>
      <c r="AK11" s="150" t="s">
        <v>202</v>
      </c>
      <c r="AL11" s="150" t="s">
        <v>241</v>
      </c>
      <c r="AM11" s="150" t="s">
        <v>362</v>
      </c>
      <c r="AN11" s="150" t="s">
        <v>23</v>
      </c>
      <c r="AO11" s="150" t="s">
        <v>396</v>
      </c>
      <c r="AP11" s="150" t="s">
        <v>40</v>
      </c>
      <c r="AQ11" s="150" t="s">
        <v>364</v>
      </c>
      <c r="AR11" s="150" t="s">
        <v>396</v>
      </c>
      <c r="AS11" s="150" t="s">
        <v>206</v>
      </c>
      <c r="AT11" s="150" t="s">
        <v>366</v>
      </c>
      <c r="AU11" s="150" t="s">
        <v>208</v>
      </c>
      <c r="AV11" s="150" t="s">
        <v>367</v>
      </c>
      <c r="AW11" s="152">
        <v>0.15</v>
      </c>
      <c r="AX11" s="465" t="s">
        <v>153</v>
      </c>
      <c r="AY11" s="463" t="s">
        <v>56</v>
      </c>
      <c r="AZ11" s="276">
        <v>1</v>
      </c>
      <c r="BA11" s="148"/>
      <c r="BB11" s="206" t="s">
        <v>368</v>
      </c>
      <c r="BC11" s="149">
        <v>44562</v>
      </c>
      <c r="BD11" s="149">
        <v>44926</v>
      </c>
      <c r="BE11" s="206" t="s">
        <v>369</v>
      </c>
      <c r="BF11" s="136">
        <v>44620</v>
      </c>
      <c r="BG11" s="137" t="s">
        <v>370</v>
      </c>
      <c r="BH11" s="35">
        <v>44681</v>
      </c>
      <c r="BI11" s="274" t="s">
        <v>371</v>
      </c>
      <c r="BJ11" s="174" t="s">
        <v>372</v>
      </c>
      <c r="BK11" s="35">
        <v>44742</v>
      </c>
      <c r="BL11" s="174" t="s">
        <v>373</v>
      </c>
      <c r="BM11" s="378" t="s">
        <v>372</v>
      </c>
      <c r="BN11" s="35">
        <v>44804</v>
      </c>
      <c r="BO11" s="174" t="s">
        <v>374</v>
      </c>
      <c r="BP11" s="378" t="s">
        <v>372</v>
      </c>
      <c r="BQ11" s="35">
        <v>44865</v>
      </c>
      <c r="BR11" s="174" t="s">
        <v>375</v>
      </c>
      <c r="BS11" s="378" t="s">
        <v>372</v>
      </c>
      <c r="BT11" s="35">
        <v>44926</v>
      </c>
      <c r="BU11" s="35"/>
      <c r="BV11" s="378" t="s">
        <v>372</v>
      </c>
    </row>
    <row r="12" spans="1:74" s="108" customFormat="1" ht="162.75" customHeight="1">
      <c r="A12" s="484"/>
      <c r="B12" s="479"/>
      <c r="C12" s="479"/>
      <c r="D12" s="479"/>
      <c r="E12" s="479"/>
      <c r="F12" s="479"/>
      <c r="G12" s="479"/>
      <c r="H12" s="486"/>
      <c r="I12" s="479"/>
      <c r="J12" s="479"/>
      <c r="K12" s="479"/>
      <c r="L12" s="479"/>
      <c r="M12" s="479"/>
      <c r="N12" s="479"/>
      <c r="O12" s="479"/>
      <c r="P12" s="477"/>
      <c r="Q12" s="479"/>
      <c r="R12" s="477"/>
      <c r="S12" s="477"/>
      <c r="T12" s="477"/>
      <c r="U12" s="477"/>
      <c r="V12" s="467"/>
      <c r="W12" s="469"/>
      <c r="X12" s="412"/>
      <c r="Y12" s="470"/>
      <c r="Z12" s="470"/>
      <c r="AA12" s="459"/>
      <c r="AB12" s="472"/>
      <c r="AC12" s="481"/>
      <c r="AD12" s="153" t="s">
        <v>398</v>
      </c>
      <c r="AE12" s="153" t="s">
        <v>399</v>
      </c>
      <c r="AF12" s="153" t="s">
        <v>54</v>
      </c>
      <c r="AG12" s="154">
        <v>0.25</v>
      </c>
      <c r="AH12" s="153" t="s">
        <v>201</v>
      </c>
      <c r="AI12" s="154">
        <v>0.15</v>
      </c>
      <c r="AJ12" s="154">
        <v>0.4</v>
      </c>
      <c r="AK12" s="153" t="s">
        <v>202</v>
      </c>
      <c r="AL12" s="153" t="s">
        <v>193</v>
      </c>
      <c r="AM12" s="153" t="s">
        <v>378</v>
      </c>
      <c r="AN12" s="153" t="s">
        <v>23</v>
      </c>
      <c r="AO12" s="153" t="s">
        <v>379</v>
      </c>
      <c r="AP12" s="153" t="s">
        <v>40</v>
      </c>
      <c r="AQ12" s="153" t="s">
        <v>364</v>
      </c>
      <c r="AR12" s="153" t="s">
        <v>369</v>
      </c>
      <c r="AS12" s="153" t="s">
        <v>206</v>
      </c>
      <c r="AT12" s="153" t="s">
        <v>366</v>
      </c>
      <c r="AU12" s="153" t="s">
        <v>208</v>
      </c>
      <c r="AV12" s="153" t="s">
        <v>380</v>
      </c>
      <c r="AW12" s="155">
        <v>0.09</v>
      </c>
      <c r="AX12" s="470"/>
      <c r="AY12" s="464"/>
      <c r="AZ12" s="277">
        <v>2</v>
      </c>
      <c r="BA12" s="156"/>
      <c r="BB12" s="157" t="s">
        <v>368</v>
      </c>
      <c r="BC12" s="158">
        <v>44562</v>
      </c>
      <c r="BD12" s="158">
        <v>44926</v>
      </c>
      <c r="BE12" s="157" t="str">
        <f>+AR12</f>
        <v>Correos electrónicos de aprobación y/o
Informe de ejecución del contrato de agencia digital</v>
      </c>
      <c r="BF12" s="219">
        <v>44620</v>
      </c>
      <c r="BG12" s="220" t="s">
        <v>370</v>
      </c>
      <c r="BH12" s="221">
        <v>44681</v>
      </c>
      <c r="BI12" s="220" t="s">
        <v>371</v>
      </c>
      <c r="BJ12" s="174" t="s">
        <v>372</v>
      </c>
      <c r="BK12" s="35">
        <v>44742</v>
      </c>
      <c r="BL12" s="174" t="s">
        <v>373</v>
      </c>
      <c r="BM12" s="378" t="s">
        <v>372</v>
      </c>
      <c r="BN12" s="35">
        <v>44804</v>
      </c>
      <c r="BO12" s="174" t="s">
        <v>374</v>
      </c>
      <c r="BP12" s="378" t="s">
        <v>372</v>
      </c>
      <c r="BQ12" s="35">
        <v>44865</v>
      </c>
      <c r="BR12" s="174" t="s">
        <v>375</v>
      </c>
      <c r="BS12" s="378" t="s">
        <v>372</v>
      </c>
      <c r="BT12" s="35">
        <v>44926</v>
      </c>
      <c r="BU12" s="35"/>
      <c r="BV12" s="378" t="s">
        <v>372</v>
      </c>
    </row>
    <row r="13" spans="1:74">
      <c r="W13" s="21"/>
      <c r="X13" s="21"/>
      <c r="Z13" s="21"/>
      <c r="AG13" s="21"/>
      <c r="AH13" s="21"/>
      <c r="AI13" s="21"/>
      <c r="AJ13" s="21"/>
      <c r="AW13" s="24"/>
      <c r="BI13"/>
    </row>
    <row r="14" spans="1:74">
      <c r="W14" s="21"/>
      <c r="X14" s="21"/>
      <c r="Z14" s="21"/>
      <c r="AG14" s="21"/>
      <c r="AH14" s="21"/>
      <c r="AI14" s="21"/>
      <c r="AJ14" s="21"/>
      <c r="AW14" s="24"/>
      <c r="BI14" s="201"/>
    </row>
    <row r="15" spans="1:74">
      <c r="W15" s="21"/>
      <c r="X15" s="21"/>
      <c r="Z15" s="21"/>
      <c r="AG15" s="21"/>
      <c r="AH15" s="21"/>
      <c r="AI15" s="21"/>
      <c r="AJ15" s="21"/>
      <c r="AW15" s="24"/>
      <c r="BI15" s="201"/>
    </row>
    <row r="16" spans="1:74">
      <c r="W16" s="21"/>
      <c r="X16" s="21"/>
      <c r="Z16" s="21"/>
      <c r="AG16" s="21"/>
      <c r="AH16" s="21"/>
      <c r="AI16" s="21"/>
      <c r="AJ16" s="21"/>
      <c r="AW16" s="24"/>
      <c r="BI16" s="201"/>
    </row>
    <row r="17" spans="23:61">
      <c r="W17" s="21"/>
      <c r="X17" s="21"/>
      <c r="Z17" s="21"/>
      <c r="AG17" s="21"/>
      <c r="AH17" s="21"/>
      <c r="AI17" s="21"/>
      <c r="AJ17" s="21"/>
      <c r="AW17" s="24"/>
      <c r="BI17" s="201"/>
    </row>
    <row r="18" spans="23:61">
      <c r="W18" s="21"/>
      <c r="X18" s="21"/>
      <c r="Z18" s="21"/>
      <c r="AG18" s="21"/>
      <c r="AH18" s="21"/>
      <c r="AI18" s="21"/>
      <c r="AJ18" s="21"/>
      <c r="AW18" s="24"/>
      <c r="BI18" s="201"/>
    </row>
    <row r="19" spans="23:61">
      <c r="W19" s="21"/>
      <c r="X19" s="21"/>
      <c r="Z19" s="21"/>
      <c r="AG19" s="21"/>
      <c r="AH19" s="21"/>
      <c r="AI19" s="21"/>
      <c r="AJ19" s="21"/>
      <c r="AW19" s="24"/>
    </row>
    <row r="20" spans="23:61">
      <c r="W20" s="21"/>
      <c r="X20" s="21"/>
      <c r="Z20" s="21"/>
      <c r="AG20" s="21"/>
      <c r="AH20" s="21"/>
      <c r="AI20" s="21"/>
      <c r="AJ20" s="21"/>
      <c r="AW20" s="24"/>
    </row>
    <row r="21" spans="23:61">
      <c r="W21" s="21"/>
      <c r="X21" s="21"/>
      <c r="Z21" s="21"/>
      <c r="AG21" s="21"/>
      <c r="AH21" s="21"/>
      <c r="AI21" s="21"/>
      <c r="AJ21" s="21"/>
      <c r="AW21" s="24"/>
    </row>
    <row r="22" spans="23:61">
      <c r="W22" s="21"/>
      <c r="X22" s="21"/>
      <c r="Z22" s="21"/>
      <c r="AG22" s="21"/>
      <c r="AH22" s="21"/>
      <c r="AI22" s="21"/>
      <c r="AJ22" s="21"/>
      <c r="AW22" s="24"/>
    </row>
    <row r="23" spans="23:61">
      <c r="W23" s="21"/>
      <c r="X23" s="21"/>
      <c r="Z23" s="21"/>
      <c r="AG23" s="21"/>
      <c r="AH23" s="21"/>
      <c r="AI23" s="21"/>
      <c r="AJ23" s="21"/>
      <c r="AW23" s="24"/>
    </row>
    <row r="24" spans="23:61">
      <c r="W24" s="21"/>
      <c r="X24" s="21"/>
      <c r="Z24" s="21"/>
      <c r="AG24" s="21"/>
      <c r="AH24" s="21"/>
      <c r="AI24" s="21"/>
      <c r="AJ24" s="21"/>
      <c r="AW24" s="24"/>
    </row>
    <row r="25" spans="23:61">
      <c r="W25" s="21"/>
      <c r="X25" s="21"/>
      <c r="Z25" s="21"/>
      <c r="AG25" s="21"/>
      <c r="AH25" s="21"/>
      <c r="AI25" s="21"/>
      <c r="AJ25" s="21"/>
      <c r="AW25" s="24"/>
    </row>
    <row r="26" spans="23:61">
      <c r="W26" s="21"/>
      <c r="X26" s="21"/>
      <c r="Z26" s="21"/>
      <c r="AG26" s="21"/>
      <c r="AH26" s="21"/>
      <c r="AI26" s="21"/>
      <c r="AJ26" s="21"/>
      <c r="AW26" s="24"/>
    </row>
    <row r="27" spans="23:61">
      <c r="W27" s="21"/>
      <c r="X27" s="21"/>
      <c r="Z27" s="21"/>
      <c r="AG27" s="21"/>
      <c r="AH27" s="21"/>
      <c r="AI27" s="21"/>
      <c r="AJ27" s="21"/>
      <c r="AW27" s="24"/>
    </row>
    <row r="28" spans="23:61">
      <c r="W28" s="21"/>
      <c r="X28" s="21"/>
      <c r="Z28" s="21"/>
      <c r="AG28" s="21"/>
      <c r="AH28" s="21"/>
      <c r="AI28" s="21"/>
      <c r="AJ28" s="21"/>
      <c r="AW28" s="24"/>
    </row>
    <row r="29" spans="23:61">
      <c r="W29" s="21"/>
      <c r="X29" s="21"/>
      <c r="Z29" s="21"/>
      <c r="AG29" s="21"/>
      <c r="AH29" s="21"/>
      <c r="AI29" s="21"/>
      <c r="AJ29" s="21"/>
      <c r="AW29" s="24"/>
    </row>
    <row r="30" spans="23:61">
      <c r="W30" s="21"/>
      <c r="X30" s="21"/>
      <c r="Z30" s="21"/>
      <c r="AG30" s="21"/>
      <c r="AH30" s="21"/>
      <c r="AI30" s="21"/>
      <c r="AJ30" s="21"/>
      <c r="AW30" s="24"/>
    </row>
    <row r="31" spans="23:61">
      <c r="W31" s="21"/>
      <c r="X31" s="21"/>
      <c r="Z31" s="21"/>
      <c r="AG31" s="21"/>
      <c r="AH31" s="21"/>
      <c r="AI31" s="21"/>
      <c r="AJ31" s="21"/>
      <c r="AW31" s="24"/>
    </row>
    <row r="32" spans="23:61">
      <c r="W32" s="21"/>
      <c r="X32" s="21"/>
      <c r="Z32" s="21"/>
      <c r="AG32" s="21"/>
      <c r="AH32" s="21"/>
      <c r="AI32" s="21"/>
      <c r="AJ32" s="21"/>
      <c r="AW32" s="24"/>
    </row>
    <row r="33" spans="23:49">
      <c r="W33" s="21"/>
      <c r="X33" s="21"/>
      <c r="Z33" s="21"/>
      <c r="AG33" s="21"/>
      <c r="AH33" s="21"/>
      <c r="AI33" s="21"/>
      <c r="AJ33" s="21"/>
      <c r="AW33" s="24"/>
    </row>
    <row r="34" spans="23:49">
      <c r="W34" s="21"/>
      <c r="X34" s="21"/>
      <c r="Z34" s="21"/>
      <c r="AG34" s="21"/>
      <c r="AH34" s="21"/>
      <c r="AI34" s="21"/>
      <c r="AJ34" s="21"/>
      <c r="AW34" s="24"/>
    </row>
    <row r="35" spans="23:49">
      <c r="W35" s="21"/>
      <c r="X35" s="21"/>
      <c r="Z35" s="21"/>
      <c r="AG35" s="21"/>
      <c r="AH35" s="21"/>
      <c r="AI35" s="21"/>
      <c r="AJ35" s="21"/>
      <c r="AW35" s="24"/>
    </row>
    <row r="36" spans="23:49">
      <c r="W36" s="21"/>
      <c r="X36" s="21"/>
      <c r="Z36" s="21"/>
      <c r="AG36" s="21"/>
      <c r="AH36" s="21"/>
      <c r="AI36" s="21"/>
      <c r="AJ36" s="21"/>
      <c r="AW36" s="24"/>
    </row>
    <row r="37" spans="23:49">
      <c r="W37" s="21"/>
      <c r="X37" s="21"/>
      <c r="Z37" s="21"/>
      <c r="AG37" s="21"/>
      <c r="AH37" s="21"/>
      <c r="AI37" s="21"/>
      <c r="AJ37" s="21"/>
      <c r="AW37" s="24"/>
    </row>
    <row r="38" spans="23:49">
      <c r="W38" s="21"/>
      <c r="X38" s="21"/>
      <c r="Z38" s="21"/>
      <c r="AG38" s="21"/>
      <c r="AH38" s="21"/>
      <c r="AI38" s="21"/>
      <c r="AJ38" s="21"/>
      <c r="AW38" s="24"/>
    </row>
    <row r="39" spans="23:49">
      <c r="W39" s="21"/>
      <c r="X39" s="21"/>
      <c r="Z39" s="21"/>
      <c r="AG39" s="21"/>
      <c r="AH39" s="21"/>
      <c r="AI39" s="21"/>
      <c r="AJ39" s="21"/>
      <c r="AW39" s="24"/>
    </row>
    <row r="40" spans="23:49">
      <c r="W40" s="21"/>
      <c r="X40" s="21"/>
      <c r="Z40" s="21"/>
      <c r="AG40" s="21"/>
      <c r="AH40" s="21"/>
      <c r="AI40" s="21"/>
      <c r="AJ40" s="21"/>
      <c r="AW40" s="24"/>
    </row>
    <row r="41" spans="23:49">
      <c r="W41" s="21"/>
      <c r="X41" s="21"/>
      <c r="Z41" s="21"/>
      <c r="AG41" s="21"/>
      <c r="AH41" s="21"/>
      <c r="AI41" s="21"/>
      <c r="AJ41" s="21"/>
      <c r="AW41" s="24"/>
    </row>
    <row r="42" spans="23:49">
      <c r="W42" s="21"/>
      <c r="X42" s="21"/>
      <c r="Z42" s="21"/>
      <c r="AG42" s="21"/>
      <c r="AH42" s="21"/>
      <c r="AI42" s="21"/>
      <c r="AJ42" s="21"/>
      <c r="AW42" s="24"/>
    </row>
    <row r="43" spans="23:49">
      <c r="W43" s="21"/>
      <c r="X43" s="21"/>
      <c r="Z43" s="21"/>
      <c r="AG43" s="21"/>
      <c r="AH43" s="21"/>
      <c r="AI43" s="21"/>
      <c r="AJ43" s="21"/>
      <c r="AW43" s="24"/>
    </row>
    <row r="44" spans="23:49">
      <c r="W44" s="21"/>
      <c r="X44" s="21"/>
      <c r="Z44" s="21"/>
      <c r="AG44" s="21"/>
      <c r="AH44" s="21"/>
      <c r="AI44" s="21"/>
      <c r="AJ44" s="21"/>
      <c r="AW44" s="24"/>
    </row>
    <row r="45" spans="23:49">
      <c r="W45" s="21"/>
      <c r="X45" s="21"/>
      <c r="Z45" s="21"/>
      <c r="AG45" s="21"/>
      <c r="AH45" s="21"/>
      <c r="AI45" s="21"/>
      <c r="AJ45" s="21"/>
      <c r="AW45" s="24"/>
    </row>
    <row r="46" spans="23:49">
      <c r="W46" s="21"/>
      <c r="X46" s="21"/>
      <c r="Z46" s="21"/>
      <c r="AG46" s="21"/>
      <c r="AH46" s="21"/>
      <c r="AI46" s="21"/>
      <c r="AJ46" s="21"/>
      <c r="AW46" s="24"/>
    </row>
    <row r="47" spans="23:49">
      <c r="W47" s="21"/>
      <c r="X47" s="21"/>
      <c r="Z47" s="21"/>
      <c r="AG47" s="21"/>
      <c r="AH47" s="21"/>
      <c r="AI47" s="21"/>
      <c r="AJ47" s="21"/>
      <c r="AW47" s="24"/>
    </row>
    <row r="48" spans="23:49">
      <c r="W48" s="21"/>
      <c r="X48" s="21"/>
      <c r="Z48" s="21"/>
      <c r="AG48" s="21"/>
      <c r="AH48" s="21"/>
      <c r="AI48" s="21"/>
      <c r="AJ48" s="21"/>
      <c r="AW48" s="24"/>
    </row>
    <row r="49" spans="23:49">
      <c r="W49" s="21"/>
      <c r="X49" s="21"/>
      <c r="Z49" s="21"/>
      <c r="AG49" s="21"/>
      <c r="AH49" s="21"/>
      <c r="AI49" s="21"/>
      <c r="AJ49" s="21"/>
      <c r="AW49" s="24"/>
    </row>
    <row r="50" spans="23:49">
      <c r="W50" s="21"/>
      <c r="X50" s="21"/>
      <c r="Z50" s="21"/>
      <c r="AG50" s="21"/>
      <c r="AH50" s="21"/>
      <c r="AI50" s="21"/>
      <c r="AJ50" s="21"/>
      <c r="AW50" s="24"/>
    </row>
    <row r="51" spans="23:49">
      <c r="W51" s="21"/>
      <c r="X51" s="21"/>
      <c r="Z51" s="21"/>
      <c r="AG51" s="21"/>
      <c r="AH51" s="21"/>
      <c r="AI51" s="21"/>
      <c r="AJ51" s="21"/>
      <c r="AW51" s="24"/>
    </row>
    <row r="52" spans="23:49">
      <c r="W52" s="21"/>
      <c r="X52" s="21"/>
      <c r="Z52" s="21"/>
      <c r="AG52" s="21"/>
      <c r="AH52" s="21"/>
      <c r="AI52" s="21"/>
      <c r="AJ52" s="21"/>
      <c r="AW52" s="24"/>
    </row>
    <row r="53" spans="23:49">
      <c r="W53" s="21"/>
      <c r="X53" s="21"/>
      <c r="Z53" s="21"/>
      <c r="AG53" s="21"/>
      <c r="AH53" s="21"/>
      <c r="AI53" s="21"/>
      <c r="AJ53" s="21"/>
      <c r="AW53" s="24"/>
    </row>
    <row r="54" spans="23:49">
      <c r="W54" s="21"/>
      <c r="X54" s="21"/>
      <c r="Z54" s="21"/>
      <c r="AG54" s="21"/>
      <c r="AH54" s="21"/>
      <c r="AI54" s="21"/>
      <c r="AJ54" s="21"/>
      <c r="AW54" s="24"/>
    </row>
    <row r="55" spans="23:49">
      <c r="W55" s="21"/>
      <c r="X55" s="21"/>
      <c r="Z55" s="21"/>
      <c r="AG55" s="21"/>
      <c r="AH55" s="21"/>
      <c r="AI55" s="21"/>
      <c r="AJ55" s="21"/>
      <c r="AW55" s="24"/>
    </row>
    <row r="56" spans="23:49">
      <c r="W56" s="21"/>
      <c r="X56" s="21"/>
      <c r="Z56" s="21"/>
      <c r="AG56" s="21"/>
      <c r="AH56" s="21"/>
      <c r="AI56" s="21"/>
      <c r="AJ56" s="21"/>
      <c r="AW56" s="24"/>
    </row>
    <row r="57" spans="23:49">
      <c r="W57" s="21"/>
      <c r="X57" s="21"/>
      <c r="Z57" s="21"/>
      <c r="AG57" s="21"/>
      <c r="AH57" s="21"/>
      <c r="AI57" s="21"/>
      <c r="AJ57" s="21"/>
      <c r="AW57" s="24"/>
    </row>
    <row r="58" spans="23:49">
      <c r="W58" s="21"/>
      <c r="X58" s="21"/>
      <c r="Z58" s="21"/>
      <c r="AG58" s="21"/>
      <c r="AH58" s="21"/>
      <c r="AI58" s="21"/>
      <c r="AJ58" s="21"/>
      <c r="AW58" s="24"/>
    </row>
    <row r="59" spans="23:49">
      <c r="W59" s="21"/>
      <c r="X59" s="21"/>
      <c r="Z59" s="21"/>
      <c r="AG59" s="21"/>
      <c r="AH59" s="21"/>
      <c r="AI59" s="21"/>
      <c r="AJ59" s="21"/>
      <c r="AW59" s="24"/>
    </row>
    <row r="60" spans="23:49">
      <c r="W60" s="21"/>
      <c r="X60" s="21"/>
      <c r="Z60" s="21"/>
      <c r="AG60" s="21"/>
      <c r="AH60" s="21"/>
      <c r="AI60" s="21"/>
      <c r="AJ60" s="21"/>
      <c r="AW60" s="24"/>
    </row>
    <row r="61" spans="23:49">
      <c r="W61" s="21"/>
      <c r="X61" s="21"/>
      <c r="Z61" s="21"/>
      <c r="AG61" s="21"/>
      <c r="AH61" s="21"/>
      <c r="AI61" s="21"/>
      <c r="AJ61" s="21"/>
      <c r="AW61" s="24"/>
    </row>
    <row r="62" spans="23:49">
      <c r="W62" s="21"/>
      <c r="X62" s="21"/>
      <c r="Z62" s="21"/>
      <c r="AG62" s="21"/>
      <c r="AH62" s="21"/>
      <c r="AI62" s="21"/>
      <c r="AJ62" s="21"/>
      <c r="AW62" s="24"/>
    </row>
    <row r="63" spans="23:49">
      <c r="W63" s="21"/>
      <c r="X63" s="21"/>
      <c r="Z63" s="21"/>
      <c r="AG63" s="21"/>
      <c r="AH63" s="21"/>
      <c r="AI63" s="21"/>
      <c r="AJ63" s="21"/>
      <c r="AW63" s="24"/>
    </row>
    <row r="64" spans="23:49">
      <c r="W64" s="21"/>
      <c r="X64" s="21"/>
      <c r="Z64" s="21"/>
      <c r="AG64" s="21"/>
      <c r="AH64" s="21"/>
      <c r="AI64" s="21"/>
      <c r="AJ64" s="21"/>
      <c r="AW64" s="24"/>
    </row>
    <row r="65" spans="23:49">
      <c r="W65" s="21"/>
      <c r="X65" s="21"/>
      <c r="Z65" s="21"/>
      <c r="AG65" s="21"/>
      <c r="AH65" s="21"/>
      <c r="AI65" s="21"/>
      <c r="AJ65" s="21"/>
      <c r="AW65" s="24"/>
    </row>
    <row r="66" spans="23:49">
      <c r="W66" s="21"/>
      <c r="X66" s="21"/>
      <c r="Z66" s="21"/>
      <c r="AG66" s="21"/>
      <c r="AH66" s="21"/>
      <c r="AI66" s="21"/>
      <c r="AJ66" s="21"/>
      <c r="AW66" s="24"/>
    </row>
    <row r="67" spans="23:49">
      <c r="W67" s="21"/>
      <c r="X67" s="21"/>
      <c r="Z67" s="21"/>
      <c r="AG67" s="21"/>
      <c r="AH67" s="21"/>
      <c r="AI67" s="21"/>
      <c r="AJ67" s="21"/>
      <c r="AW67" s="24"/>
    </row>
    <row r="68" spans="23:49">
      <c r="W68" s="21"/>
      <c r="X68" s="21"/>
      <c r="Z68" s="21"/>
      <c r="AG68" s="21"/>
      <c r="AH68" s="21"/>
      <c r="AI68" s="21"/>
      <c r="AJ68" s="21"/>
      <c r="AW68" s="24"/>
    </row>
    <row r="69" spans="23:49">
      <c r="W69" s="21"/>
      <c r="X69" s="21"/>
      <c r="Z69" s="21"/>
      <c r="AG69" s="21"/>
      <c r="AH69" s="21"/>
      <c r="AI69" s="21"/>
      <c r="AJ69" s="21"/>
      <c r="AW69" s="24"/>
    </row>
    <row r="70" spans="23:49">
      <c r="W70" s="21"/>
      <c r="X70" s="21"/>
      <c r="Z70" s="21"/>
      <c r="AG70" s="21"/>
      <c r="AH70" s="21"/>
      <c r="AI70" s="21"/>
      <c r="AJ70" s="21"/>
      <c r="AW70" s="24"/>
    </row>
    <row r="71" spans="23:49">
      <c r="W71" s="21"/>
      <c r="X71" s="21"/>
      <c r="Z71" s="21"/>
      <c r="AG71" s="21"/>
      <c r="AH71" s="21"/>
      <c r="AI71" s="21"/>
      <c r="AJ71" s="21"/>
      <c r="AW71" s="24"/>
    </row>
    <row r="72" spans="23:49">
      <c r="W72" s="21"/>
      <c r="X72" s="21"/>
      <c r="Z72" s="21"/>
      <c r="AG72" s="21"/>
      <c r="AH72" s="21"/>
      <c r="AI72" s="21"/>
      <c r="AJ72" s="21"/>
      <c r="AW72" s="24"/>
    </row>
    <row r="73" spans="23:49">
      <c r="W73" s="21"/>
      <c r="X73" s="21"/>
      <c r="Z73" s="21"/>
      <c r="AG73" s="21"/>
      <c r="AH73" s="21"/>
      <c r="AI73" s="21"/>
      <c r="AJ73" s="21"/>
      <c r="AW73" s="24"/>
    </row>
    <row r="74" spans="23:49">
      <c r="W74" s="21"/>
      <c r="X74" s="21"/>
      <c r="Z74" s="21"/>
      <c r="AG74" s="21"/>
      <c r="AH74" s="21"/>
      <c r="AI74" s="21"/>
      <c r="AJ74" s="21"/>
      <c r="AW74" s="24"/>
    </row>
    <row r="75" spans="23:49">
      <c r="W75" s="21"/>
      <c r="X75" s="21"/>
      <c r="Z75" s="21"/>
      <c r="AG75" s="21"/>
      <c r="AH75" s="21"/>
      <c r="AI75" s="21"/>
      <c r="AJ75" s="21"/>
      <c r="AW75" s="24"/>
    </row>
    <row r="76" spans="23:49">
      <c r="W76" s="21"/>
      <c r="X76" s="21"/>
      <c r="Z76" s="21"/>
      <c r="AG76" s="21"/>
      <c r="AH76" s="21"/>
      <c r="AI76" s="21"/>
      <c r="AJ76" s="21"/>
      <c r="AW76" s="24"/>
    </row>
    <row r="77" spans="23:49">
      <c r="W77" s="21"/>
      <c r="X77" s="21"/>
      <c r="Z77" s="21"/>
      <c r="AG77" s="21"/>
      <c r="AH77" s="21"/>
      <c r="AI77" s="21"/>
      <c r="AJ77" s="21"/>
      <c r="AW77" s="24"/>
    </row>
    <row r="78" spans="23:49">
      <c r="W78" s="21"/>
      <c r="X78" s="21"/>
      <c r="Z78" s="21"/>
      <c r="AG78" s="21"/>
      <c r="AH78" s="21"/>
      <c r="AI78" s="21"/>
      <c r="AJ78" s="21"/>
      <c r="AW78" s="24"/>
    </row>
    <row r="79" spans="23:49">
      <c r="W79" s="21"/>
      <c r="X79" s="21"/>
      <c r="Z79" s="21"/>
      <c r="AG79" s="21"/>
      <c r="AH79" s="21"/>
      <c r="AI79" s="21"/>
      <c r="AJ79" s="21"/>
      <c r="AW79" s="24"/>
    </row>
    <row r="80" spans="23:49">
      <c r="W80" s="21"/>
      <c r="X80" s="21"/>
      <c r="Z80" s="21"/>
      <c r="AG80" s="21"/>
      <c r="AH80" s="21"/>
      <c r="AI80" s="21"/>
      <c r="AJ80" s="21"/>
      <c r="AW80" s="24"/>
    </row>
    <row r="81" spans="23:49">
      <c r="W81" s="21"/>
      <c r="X81" s="21"/>
      <c r="Z81" s="21"/>
      <c r="AG81" s="21"/>
      <c r="AH81" s="21"/>
      <c r="AI81" s="21"/>
      <c r="AJ81" s="21"/>
      <c r="AW81" s="24"/>
    </row>
    <row r="82" spans="23:49">
      <c r="W82" s="21"/>
      <c r="X82" s="21"/>
      <c r="Z82" s="21"/>
      <c r="AG82" s="21"/>
      <c r="AH82" s="21"/>
      <c r="AI82" s="21"/>
      <c r="AJ82" s="21"/>
      <c r="AW82" s="24"/>
    </row>
    <row r="83" spans="23:49">
      <c r="W83" s="21"/>
      <c r="X83" s="21"/>
      <c r="Z83" s="21"/>
      <c r="AG83" s="21"/>
      <c r="AH83" s="21"/>
      <c r="AI83" s="21"/>
      <c r="AJ83" s="21"/>
      <c r="AW83" s="24"/>
    </row>
    <row r="84" spans="23:49">
      <c r="W84" s="21"/>
      <c r="X84" s="21"/>
      <c r="Z84" s="21"/>
      <c r="AG84" s="21"/>
      <c r="AH84" s="21"/>
      <c r="AI84" s="21"/>
      <c r="AJ84" s="21"/>
      <c r="AW84" s="24"/>
    </row>
    <row r="85" spans="23:49">
      <c r="W85" s="21"/>
      <c r="X85" s="21"/>
      <c r="Z85" s="21"/>
      <c r="AG85" s="21"/>
      <c r="AH85" s="21"/>
      <c r="AI85" s="21"/>
      <c r="AJ85" s="21"/>
      <c r="AW85" s="24"/>
    </row>
    <row r="86" spans="23:49">
      <c r="W86" s="21"/>
      <c r="X86" s="21"/>
      <c r="Z86" s="21"/>
      <c r="AG86" s="21"/>
      <c r="AH86" s="21"/>
      <c r="AI86" s="21"/>
      <c r="AJ86" s="21"/>
      <c r="AW86" s="24"/>
    </row>
    <row r="87" spans="23:49">
      <c r="W87" s="21"/>
      <c r="X87" s="21"/>
      <c r="Z87" s="21"/>
      <c r="AG87" s="21"/>
      <c r="AH87" s="21"/>
      <c r="AI87" s="21"/>
      <c r="AJ87" s="21"/>
      <c r="AW87" s="24"/>
    </row>
    <row r="88" spans="23:49">
      <c r="W88" s="21"/>
      <c r="X88" s="21"/>
      <c r="Z88" s="21"/>
      <c r="AG88" s="21"/>
      <c r="AH88" s="21"/>
      <c r="AI88" s="21"/>
      <c r="AJ88" s="21"/>
      <c r="AW88" s="24"/>
    </row>
    <row r="89" spans="23:49">
      <c r="W89" s="21"/>
      <c r="X89" s="21"/>
      <c r="Z89" s="21"/>
      <c r="AG89" s="21"/>
      <c r="AH89" s="21"/>
      <c r="AI89" s="21"/>
      <c r="AJ89" s="21"/>
      <c r="AW89" s="24"/>
    </row>
    <row r="90" spans="23:49">
      <c r="W90" s="21"/>
      <c r="X90" s="21"/>
      <c r="Z90" s="21"/>
      <c r="AG90" s="21"/>
      <c r="AH90" s="21"/>
      <c r="AI90" s="21"/>
      <c r="AJ90" s="21"/>
      <c r="AW90" s="24"/>
    </row>
    <row r="91" spans="23:49">
      <c r="W91" s="21"/>
      <c r="X91" s="21"/>
      <c r="Z91" s="21"/>
      <c r="AG91" s="21"/>
      <c r="AH91" s="21"/>
      <c r="AI91" s="21"/>
      <c r="AJ91" s="21"/>
      <c r="AW91" s="24"/>
    </row>
    <row r="92" spans="23:49">
      <c r="W92" s="21"/>
      <c r="X92" s="21"/>
      <c r="Z92" s="21"/>
      <c r="AG92" s="21"/>
      <c r="AH92" s="21"/>
      <c r="AI92" s="21"/>
      <c r="AJ92" s="21"/>
      <c r="AW92" s="24"/>
    </row>
    <row r="93" spans="23:49">
      <c r="W93" s="21"/>
      <c r="X93" s="21"/>
      <c r="Z93" s="21"/>
      <c r="AG93" s="21"/>
      <c r="AH93" s="21"/>
      <c r="AI93" s="21"/>
      <c r="AJ93" s="21"/>
      <c r="AW93" s="24"/>
    </row>
    <row r="94" spans="23:49">
      <c r="W94" s="21"/>
      <c r="X94" s="21"/>
      <c r="Z94" s="21"/>
      <c r="AG94" s="21"/>
      <c r="AH94" s="21"/>
      <c r="AI94" s="21"/>
      <c r="AJ94" s="21"/>
      <c r="AW94" s="24"/>
    </row>
    <row r="95" spans="23:49">
      <c r="W95" s="21"/>
      <c r="X95" s="21"/>
      <c r="Z95" s="21"/>
      <c r="AG95" s="21"/>
      <c r="AH95" s="21"/>
      <c r="AI95" s="21"/>
      <c r="AJ95" s="21"/>
      <c r="AW95" s="24"/>
    </row>
    <row r="96" spans="23:49">
      <c r="W96" s="21"/>
      <c r="X96" s="21"/>
      <c r="Z96" s="21"/>
      <c r="AG96" s="21"/>
      <c r="AH96" s="21"/>
      <c r="AI96" s="21"/>
      <c r="AJ96" s="21"/>
      <c r="AW96" s="24"/>
    </row>
    <row r="97" spans="23:49">
      <c r="W97" s="21"/>
      <c r="X97" s="21"/>
      <c r="Z97" s="21"/>
      <c r="AG97" s="21"/>
      <c r="AH97" s="21"/>
      <c r="AI97" s="21"/>
      <c r="AJ97" s="21"/>
      <c r="AW97" s="24"/>
    </row>
    <row r="98" spans="23:49">
      <c r="W98" s="21"/>
      <c r="X98" s="21"/>
      <c r="Z98" s="21"/>
      <c r="AG98" s="21"/>
      <c r="AH98" s="21"/>
      <c r="AI98" s="21"/>
      <c r="AJ98" s="21"/>
      <c r="AW98" s="24"/>
    </row>
    <row r="99" spans="23:49">
      <c r="W99" s="21"/>
      <c r="X99" s="21"/>
      <c r="Z99" s="21"/>
      <c r="AG99" s="21"/>
      <c r="AH99" s="21"/>
      <c r="AI99" s="21"/>
      <c r="AJ99" s="21"/>
      <c r="AW99" s="24"/>
    </row>
    <row r="100" spans="23:49">
      <c r="W100" s="21"/>
      <c r="X100" s="21"/>
      <c r="Z100" s="21"/>
      <c r="AG100" s="21"/>
      <c r="AH100" s="21"/>
      <c r="AI100" s="21"/>
      <c r="AJ100" s="21"/>
      <c r="AW100" s="24"/>
    </row>
    <row r="101" spans="23:49">
      <c r="W101" s="21"/>
      <c r="X101" s="21"/>
      <c r="Z101" s="21"/>
      <c r="AG101" s="21"/>
      <c r="AH101" s="21"/>
      <c r="AI101" s="21"/>
      <c r="AJ101" s="21"/>
      <c r="AW101" s="24"/>
    </row>
    <row r="102" spans="23:49">
      <c r="W102" s="21"/>
      <c r="X102" s="21"/>
      <c r="Z102" s="21"/>
      <c r="AG102" s="21"/>
      <c r="AH102" s="21"/>
      <c r="AI102" s="21"/>
      <c r="AJ102" s="21"/>
      <c r="AW102" s="24"/>
    </row>
    <row r="103" spans="23:49">
      <c r="W103" s="21"/>
      <c r="X103" s="21"/>
      <c r="Z103" s="21"/>
      <c r="AG103" s="21"/>
      <c r="AH103" s="21"/>
      <c r="AI103" s="21"/>
      <c r="AJ103" s="21"/>
      <c r="AW103" s="24"/>
    </row>
    <row r="104" spans="23:49">
      <c r="W104" s="21"/>
      <c r="X104" s="21"/>
      <c r="Z104" s="21"/>
      <c r="AG104" s="21"/>
      <c r="AH104" s="21"/>
      <c r="AI104" s="21"/>
      <c r="AJ104" s="21"/>
      <c r="AW104" s="24"/>
    </row>
    <row r="105" spans="23:49">
      <c r="W105" s="21"/>
      <c r="X105" s="21"/>
      <c r="Z105" s="21"/>
      <c r="AG105" s="21"/>
      <c r="AH105" s="21"/>
      <c r="AI105" s="21"/>
      <c r="AJ105" s="21"/>
      <c r="AW105" s="24"/>
    </row>
    <row r="106" spans="23:49">
      <c r="W106" s="21"/>
      <c r="X106" s="21"/>
      <c r="Z106" s="21"/>
      <c r="AG106" s="21"/>
      <c r="AH106" s="21"/>
      <c r="AI106" s="21"/>
      <c r="AJ106" s="21"/>
      <c r="AW106" s="24"/>
    </row>
    <row r="107" spans="23:49">
      <c r="W107" s="21"/>
      <c r="X107" s="21"/>
      <c r="Z107" s="21"/>
      <c r="AG107" s="21"/>
      <c r="AH107" s="21"/>
      <c r="AI107" s="21"/>
      <c r="AJ107" s="21"/>
      <c r="AW107" s="24"/>
    </row>
    <row r="108" spans="23:49">
      <c r="W108" s="21"/>
      <c r="X108" s="21"/>
      <c r="Z108" s="21"/>
      <c r="AG108" s="21"/>
      <c r="AH108" s="21"/>
      <c r="AI108" s="21"/>
      <c r="AJ108" s="21"/>
      <c r="AW108" s="24"/>
    </row>
    <row r="109" spans="23:49">
      <c r="W109" s="21"/>
      <c r="X109" s="21"/>
      <c r="Z109" s="21"/>
      <c r="AG109" s="21"/>
      <c r="AH109" s="21"/>
      <c r="AI109" s="21"/>
      <c r="AJ109" s="21"/>
      <c r="AW109" s="24"/>
    </row>
    <row r="110" spans="23:49">
      <c r="W110" s="21"/>
      <c r="X110" s="21"/>
      <c r="Z110" s="21"/>
      <c r="AG110" s="21"/>
      <c r="AH110" s="21"/>
      <c r="AI110" s="21"/>
      <c r="AJ110" s="21"/>
      <c r="AW110" s="24"/>
    </row>
    <row r="111" spans="23:49">
      <c r="W111" s="21"/>
      <c r="X111" s="21"/>
      <c r="Z111" s="21"/>
      <c r="AG111" s="21"/>
      <c r="AH111" s="21"/>
      <c r="AI111" s="21"/>
      <c r="AJ111" s="21"/>
      <c r="AW111" s="24"/>
    </row>
    <row r="112" spans="23:49">
      <c r="W112" s="21"/>
      <c r="X112" s="21"/>
      <c r="Z112" s="21"/>
      <c r="AG112" s="21"/>
      <c r="AH112" s="21"/>
      <c r="AI112" s="21"/>
      <c r="AJ112" s="21"/>
      <c r="AW112" s="24"/>
    </row>
    <row r="113" spans="23:49">
      <c r="W113" s="21"/>
      <c r="X113" s="21"/>
      <c r="Z113" s="21"/>
      <c r="AG113" s="21"/>
      <c r="AH113" s="21"/>
      <c r="AI113" s="21"/>
      <c r="AJ113" s="21"/>
      <c r="AW113" s="24"/>
    </row>
    <row r="114" spans="23:49">
      <c r="W114" s="21"/>
      <c r="X114" s="21"/>
      <c r="Z114" s="21"/>
      <c r="AG114" s="21"/>
      <c r="AH114" s="21"/>
      <c r="AI114" s="21"/>
      <c r="AJ114" s="21"/>
      <c r="AW114" s="24"/>
    </row>
    <row r="115" spans="23:49">
      <c r="W115" s="21"/>
      <c r="X115" s="21"/>
      <c r="Z115" s="21"/>
      <c r="AG115" s="21"/>
      <c r="AH115" s="21"/>
      <c r="AI115" s="21"/>
      <c r="AJ115" s="21"/>
      <c r="AW115" s="24"/>
    </row>
    <row r="116" spans="23:49">
      <c r="W116" s="21"/>
      <c r="X116" s="21"/>
      <c r="Z116" s="21"/>
      <c r="AG116" s="21"/>
      <c r="AH116" s="21"/>
      <c r="AI116" s="21"/>
      <c r="AJ116" s="21"/>
      <c r="AW116" s="24"/>
    </row>
    <row r="117" spans="23:49">
      <c r="W117" s="21"/>
      <c r="X117" s="21"/>
      <c r="Z117" s="21"/>
      <c r="AG117" s="21"/>
      <c r="AH117" s="21"/>
      <c r="AI117" s="21"/>
      <c r="AJ117" s="21"/>
      <c r="AW117" s="24"/>
    </row>
    <row r="118" spans="23:49">
      <c r="W118" s="21"/>
      <c r="X118" s="21"/>
      <c r="Z118" s="21"/>
      <c r="AG118" s="21"/>
      <c r="AH118" s="21"/>
      <c r="AI118" s="21"/>
      <c r="AJ118" s="21"/>
      <c r="AW118" s="24"/>
    </row>
    <row r="119" spans="23:49">
      <c r="W119" s="21"/>
      <c r="X119" s="21"/>
      <c r="Z119" s="21"/>
      <c r="AG119" s="21"/>
      <c r="AH119" s="21"/>
      <c r="AI119" s="21"/>
      <c r="AJ119" s="21"/>
      <c r="AW119" s="24"/>
    </row>
    <row r="120" spans="23:49">
      <c r="W120" s="21"/>
      <c r="X120" s="21"/>
      <c r="Z120" s="21"/>
      <c r="AG120" s="21"/>
      <c r="AH120" s="21"/>
      <c r="AI120" s="21"/>
      <c r="AJ120" s="21"/>
      <c r="AW120" s="24"/>
    </row>
    <row r="121" spans="23:49">
      <c r="W121" s="21"/>
      <c r="X121" s="21"/>
      <c r="Z121" s="21"/>
      <c r="AG121" s="21"/>
      <c r="AH121" s="21"/>
      <c r="AI121" s="21"/>
      <c r="AJ121" s="21"/>
      <c r="AW121" s="24"/>
    </row>
    <row r="122" spans="23:49">
      <c r="W122" s="21"/>
      <c r="X122" s="21"/>
      <c r="Z122" s="21"/>
      <c r="AG122" s="21"/>
      <c r="AH122" s="21"/>
      <c r="AI122" s="21"/>
      <c r="AJ122" s="21"/>
      <c r="AW122" s="24"/>
    </row>
    <row r="123" spans="23:49">
      <c r="W123" s="21"/>
      <c r="X123" s="21"/>
      <c r="Z123" s="21"/>
      <c r="AG123" s="21"/>
      <c r="AH123" s="21"/>
      <c r="AI123" s="21"/>
      <c r="AJ123" s="21"/>
      <c r="AW123" s="24"/>
    </row>
    <row r="124" spans="23:49">
      <c r="W124" s="21"/>
      <c r="X124" s="21"/>
      <c r="Z124" s="21"/>
      <c r="AG124" s="21"/>
      <c r="AH124" s="21"/>
      <c r="AI124" s="21"/>
      <c r="AJ124" s="21"/>
      <c r="AW124" s="24"/>
    </row>
    <row r="125" spans="23:49">
      <c r="W125" s="21"/>
      <c r="X125" s="21"/>
      <c r="Z125" s="21"/>
      <c r="AG125" s="21"/>
      <c r="AH125" s="21"/>
      <c r="AI125" s="21"/>
      <c r="AJ125" s="21"/>
      <c r="AW125" s="24"/>
    </row>
    <row r="126" spans="23:49">
      <c r="W126" s="21"/>
      <c r="X126" s="21"/>
      <c r="Z126" s="21"/>
      <c r="AG126" s="21"/>
      <c r="AH126" s="21"/>
      <c r="AI126" s="21"/>
      <c r="AJ126" s="21"/>
      <c r="AW126" s="24"/>
    </row>
    <row r="127" spans="23:49">
      <c r="W127" s="21"/>
      <c r="X127" s="21"/>
      <c r="Z127" s="21"/>
      <c r="AG127" s="21"/>
      <c r="AH127" s="21"/>
      <c r="AI127" s="21"/>
      <c r="AJ127" s="21"/>
      <c r="AW127" s="24"/>
    </row>
    <row r="128" spans="23:49">
      <c r="W128" s="21"/>
      <c r="X128" s="21"/>
      <c r="Z128" s="21"/>
      <c r="AG128" s="21"/>
      <c r="AH128" s="21"/>
      <c r="AI128" s="21"/>
      <c r="AJ128" s="21"/>
      <c r="AW128" s="24"/>
    </row>
    <row r="129" spans="23:49">
      <c r="W129" s="21"/>
      <c r="X129" s="21"/>
      <c r="Z129" s="21"/>
      <c r="AG129" s="21"/>
      <c r="AH129" s="21"/>
      <c r="AI129" s="21"/>
      <c r="AJ129" s="21"/>
      <c r="AW129" s="24"/>
    </row>
    <row r="130" spans="23:49">
      <c r="W130" s="21"/>
      <c r="X130" s="21"/>
      <c r="Z130" s="21"/>
      <c r="AG130" s="21"/>
      <c r="AH130" s="21"/>
      <c r="AI130" s="21"/>
      <c r="AJ130" s="21"/>
      <c r="AW130" s="24"/>
    </row>
    <row r="131" spans="23:49">
      <c r="W131" s="21"/>
      <c r="X131" s="21"/>
      <c r="Z131" s="21"/>
      <c r="AG131" s="21"/>
      <c r="AH131" s="21"/>
      <c r="AI131" s="21"/>
      <c r="AJ131" s="21"/>
      <c r="AW131" s="24"/>
    </row>
    <row r="132" spans="23:49">
      <c r="W132" s="21"/>
      <c r="X132" s="21"/>
      <c r="Z132" s="21"/>
      <c r="AG132" s="21"/>
      <c r="AH132" s="21"/>
      <c r="AI132" s="21"/>
      <c r="AJ132" s="21"/>
      <c r="AW132" s="24"/>
    </row>
    <row r="133" spans="23:49">
      <c r="W133" s="21"/>
      <c r="X133" s="21"/>
      <c r="Z133" s="21"/>
      <c r="AG133" s="21"/>
      <c r="AH133" s="21"/>
      <c r="AI133" s="21"/>
      <c r="AJ133" s="21"/>
      <c r="AW133" s="24"/>
    </row>
    <row r="134" spans="23:49">
      <c r="W134" s="21"/>
      <c r="X134" s="21"/>
      <c r="Z134" s="21"/>
      <c r="AG134" s="21"/>
      <c r="AH134" s="21"/>
      <c r="AI134" s="21"/>
      <c r="AJ134" s="21"/>
      <c r="AW134" s="24"/>
    </row>
    <row r="135" spans="23:49">
      <c r="W135" s="21"/>
      <c r="X135" s="21"/>
      <c r="Z135" s="21"/>
      <c r="AG135" s="21"/>
      <c r="AH135" s="21"/>
      <c r="AI135" s="21"/>
      <c r="AJ135" s="21"/>
      <c r="AW135" s="24"/>
    </row>
    <row r="136" spans="23:49">
      <c r="W136" s="21"/>
      <c r="X136" s="21"/>
      <c r="Z136" s="21"/>
      <c r="AG136" s="21"/>
      <c r="AH136" s="21"/>
      <c r="AI136" s="21"/>
      <c r="AJ136" s="21"/>
      <c r="AW136" s="24"/>
    </row>
    <row r="137" spans="23:49">
      <c r="W137" s="21"/>
      <c r="X137" s="21"/>
      <c r="Z137" s="21"/>
      <c r="AG137" s="21"/>
      <c r="AH137" s="21"/>
      <c r="AI137" s="21"/>
      <c r="AJ137" s="21"/>
      <c r="AW137" s="24"/>
    </row>
    <row r="138" spans="23:49">
      <c r="W138" s="21"/>
      <c r="X138" s="21"/>
      <c r="Z138" s="21"/>
      <c r="AG138" s="21"/>
      <c r="AH138" s="21"/>
      <c r="AI138" s="21"/>
      <c r="AJ138" s="21"/>
      <c r="AW138" s="24"/>
    </row>
    <row r="139" spans="23:49">
      <c r="W139" s="21"/>
      <c r="X139" s="21"/>
      <c r="Z139" s="21"/>
      <c r="AG139" s="21"/>
      <c r="AH139" s="21"/>
      <c r="AI139" s="21"/>
      <c r="AJ139" s="21"/>
      <c r="AW139" s="24"/>
    </row>
    <row r="140" spans="23:49">
      <c r="W140" s="21"/>
      <c r="X140" s="21"/>
      <c r="Z140" s="21"/>
      <c r="AG140" s="21"/>
      <c r="AH140" s="21"/>
      <c r="AI140" s="21"/>
      <c r="AJ140" s="21"/>
      <c r="AW140" s="24"/>
    </row>
    <row r="141" spans="23:49">
      <c r="W141" s="21"/>
      <c r="X141" s="21"/>
      <c r="Z141" s="21"/>
      <c r="AG141" s="21"/>
      <c r="AH141" s="21"/>
      <c r="AI141" s="21"/>
      <c r="AJ141" s="21"/>
      <c r="AW141" s="24"/>
    </row>
    <row r="142" spans="23:49">
      <c r="W142" s="21"/>
      <c r="X142" s="21"/>
      <c r="Z142" s="21"/>
      <c r="AG142" s="21"/>
      <c r="AH142" s="21"/>
      <c r="AI142" s="21"/>
      <c r="AJ142" s="21"/>
      <c r="AW142" s="24"/>
    </row>
    <row r="143" spans="23:49">
      <c r="W143" s="21"/>
      <c r="X143" s="21"/>
      <c r="Z143" s="21"/>
      <c r="AG143" s="21"/>
      <c r="AH143" s="21"/>
      <c r="AI143" s="21"/>
      <c r="AJ143" s="21"/>
      <c r="AW143" s="24"/>
    </row>
    <row r="144" spans="23:49">
      <c r="W144" s="21"/>
      <c r="X144" s="21"/>
      <c r="Z144" s="21"/>
      <c r="AG144" s="21"/>
      <c r="AH144" s="21"/>
      <c r="AI144" s="21"/>
      <c r="AJ144" s="21"/>
      <c r="AW144" s="24"/>
    </row>
    <row r="145" spans="23:49">
      <c r="W145" s="21"/>
      <c r="X145" s="21"/>
      <c r="Z145" s="21"/>
      <c r="AG145" s="21"/>
      <c r="AH145" s="21"/>
      <c r="AI145" s="21"/>
      <c r="AJ145" s="21"/>
      <c r="AW145" s="24"/>
    </row>
    <row r="146" spans="23:49">
      <c r="W146" s="21"/>
      <c r="X146" s="21"/>
      <c r="Z146" s="21"/>
      <c r="AG146" s="21"/>
      <c r="AH146" s="21"/>
      <c r="AI146" s="21"/>
      <c r="AJ146" s="21"/>
      <c r="AW146" s="24"/>
    </row>
    <row r="147" spans="23:49">
      <c r="W147" s="21"/>
      <c r="X147" s="21"/>
      <c r="Z147" s="21"/>
      <c r="AG147" s="21"/>
      <c r="AH147" s="21"/>
      <c r="AI147" s="21"/>
      <c r="AJ147" s="21"/>
      <c r="AW147" s="24"/>
    </row>
    <row r="148" spans="23:49">
      <c r="W148" s="21"/>
      <c r="X148" s="21"/>
      <c r="Z148" s="21"/>
      <c r="AG148" s="21"/>
      <c r="AH148" s="21"/>
      <c r="AI148" s="21"/>
      <c r="AJ148" s="21"/>
      <c r="AW148" s="24"/>
    </row>
    <row r="149" spans="23:49">
      <c r="W149" s="21"/>
      <c r="X149" s="21"/>
      <c r="Z149" s="21"/>
      <c r="AG149" s="21"/>
      <c r="AH149" s="21"/>
      <c r="AI149" s="21"/>
      <c r="AJ149" s="21"/>
      <c r="AW149" s="24"/>
    </row>
    <row r="150" spans="23:49">
      <c r="W150" s="21"/>
      <c r="X150" s="21"/>
      <c r="Z150" s="21"/>
      <c r="AG150" s="21"/>
      <c r="AH150" s="21"/>
      <c r="AI150" s="21"/>
      <c r="AJ150" s="21"/>
      <c r="AW150" s="24"/>
    </row>
    <row r="151" spans="23:49">
      <c r="W151" s="21"/>
      <c r="X151" s="21"/>
      <c r="Z151" s="21"/>
      <c r="AG151" s="21"/>
      <c r="AH151" s="21"/>
      <c r="AI151" s="21"/>
      <c r="AJ151" s="21"/>
      <c r="AW151" s="24"/>
    </row>
    <row r="152" spans="23:49">
      <c r="W152" s="21"/>
      <c r="X152" s="21"/>
      <c r="Z152" s="21"/>
      <c r="AG152" s="21"/>
      <c r="AH152" s="21"/>
      <c r="AI152" s="21"/>
      <c r="AJ152" s="21"/>
      <c r="AW152" s="24"/>
    </row>
    <row r="153" spans="23:49">
      <c r="W153" s="21"/>
      <c r="X153" s="21"/>
      <c r="Z153" s="21"/>
      <c r="AG153" s="21"/>
      <c r="AH153" s="21"/>
      <c r="AI153" s="21"/>
      <c r="AJ153" s="21"/>
      <c r="AW153" s="24"/>
    </row>
    <row r="154" spans="23:49">
      <c r="W154" s="21"/>
      <c r="X154" s="21"/>
      <c r="Z154" s="21"/>
      <c r="AG154" s="21"/>
      <c r="AH154" s="21"/>
      <c r="AI154" s="21"/>
      <c r="AJ154" s="21"/>
      <c r="AW154" s="24"/>
    </row>
    <row r="155" spans="23:49">
      <c r="W155" s="21"/>
      <c r="X155" s="21"/>
      <c r="Z155" s="21"/>
      <c r="AG155" s="21"/>
      <c r="AH155" s="21"/>
      <c r="AI155" s="21"/>
      <c r="AJ155" s="21"/>
      <c r="AW155" s="24"/>
    </row>
    <row r="156" spans="23:49">
      <c r="W156" s="21"/>
      <c r="X156" s="21"/>
      <c r="Z156" s="21"/>
      <c r="AG156" s="21"/>
      <c r="AH156" s="21"/>
      <c r="AI156" s="21"/>
      <c r="AJ156" s="21"/>
      <c r="AW156" s="24"/>
    </row>
    <row r="157" spans="23:49">
      <c r="W157" s="21"/>
      <c r="X157" s="21"/>
      <c r="Z157" s="21"/>
      <c r="AG157" s="21"/>
      <c r="AH157" s="21"/>
      <c r="AI157" s="21"/>
      <c r="AJ157" s="21"/>
      <c r="AW157" s="24"/>
    </row>
    <row r="158" spans="23:49">
      <c r="W158" s="21"/>
      <c r="X158" s="21"/>
      <c r="Z158" s="21"/>
      <c r="AG158" s="21"/>
      <c r="AH158" s="21"/>
      <c r="AI158" s="21"/>
      <c r="AJ158" s="21"/>
      <c r="AW158" s="24"/>
    </row>
    <row r="159" spans="23:49">
      <c r="W159" s="21"/>
      <c r="X159" s="21"/>
      <c r="Z159" s="21"/>
      <c r="AG159" s="21"/>
      <c r="AH159" s="21"/>
      <c r="AI159" s="21"/>
      <c r="AJ159" s="21"/>
      <c r="AW159" s="24"/>
    </row>
    <row r="160" spans="23:49">
      <c r="W160" s="21"/>
      <c r="X160" s="21"/>
      <c r="Z160" s="21"/>
      <c r="AG160" s="21"/>
      <c r="AH160" s="21"/>
      <c r="AI160" s="21"/>
      <c r="AJ160" s="21"/>
      <c r="AW160" s="24"/>
    </row>
    <row r="161" spans="23:49">
      <c r="W161" s="21"/>
      <c r="X161" s="21"/>
      <c r="Z161" s="21"/>
      <c r="AG161" s="21"/>
      <c r="AH161" s="21"/>
      <c r="AI161" s="21"/>
      <c r="AJ161" s="21"/>
      <c r="AW161" s="24"/>
    </row>
    <row r="162" spans="23:49">
      <c r="W162" s="21"/>
      <c r="X162" s="21"/>
      <c r="Z162" s="21"/>
      <c r="AG162" s="21"/>
      <c r="AH162" s="21"/>
      <c r="AI162" s="21"/>
      <c r="AJ162" s="21"/>
      <c r="AW162" s="24"/>
    </row>
    <row r="163" spans="23:49">
      <c r="W163" s="21"/>
      <c r="X163" s="21"/>
      <c r="Z163" s="21"/>
      <c r="AG163" s="21"/>
      <c r="AH163" s="21"/>
      <c r="AI163" s="21"/>
      <c r="AJ163" s="21"/>
      <c r="AW163" s="24"/>
    </row>
    <row r="164" spans="23:49">
      <c r="W164" s="21"/>
      <c r="X164" s="21"/>
      <c r="Z164" s="21"/>
      <c r="AG164" s="21"/>
      <c r="AH164" s="21"/>
      <c r="AI164" s="21"/>
      <c r="AJ164" s="21"/>
      <c r="AW164" s="24"/>
    </row>
    <row r="165" spans="23:49">
      <c r="W165" s="21"/>
      <c r="X165" s="21"/>
      <c r="Z165" s="21"/>
      <c r="AG165" s="21"/>
      <c r="AH165" s="21"/>
      <c r="AI165" s="21"/>
      <c r="AJ165" s="21"/>
      <c r="AW165" s="24"/>
    </row>
    <row r="166" spans="23:49">
      <c r="W166" s="21"/>
      <c r="X166" s="21"/>
      <c r="Z166" s="21"/>
      <c r="AG166" s="21"/>
      <c r="AH166" s="21"/>
      <c r="AI166" s="21"/>
      <c r="AJ166" s="21"/>
      <c r="AW166" s="24"/>
    </row>
    <row r="167" spans="23:49">
      <c r="W167" s="21"/>
      <c r="X167" s="21"/>
      <c r="Z167" s="21"/>
      <c r="AG167" s="21"/>
      <c r="AH167" s="21"/>
      <c r="AI167" s="21"/>
      <c r="AJ167" s="21"/>
      <c r="AW167" s="24"/>
    </row>
    <row r="168" spans="23:49">
      <c r="W168" s="21"/>
      <c r="X168" s="21"/>
      <c r="Z168" s="21"/>
      <c r="AG168" s="21"/>
      <c r="AH168" s="21"/>
      <c r="AI168" s="21"/>
      <c r="AJ168" s="21"/>
      <c r="AW168" s="24"/>
    </row>
    <row r="169" spans="23:49">
      <c r="W169" s="21"/>
      <c r="X169" s="21"/>
      <c r="Z169" s="21"/>
      <c r="AG169" s="21"/>
      <c r="AH169" s="21"/>
      <c r="AI169" s="21"/>
      <c r="AJ169" s="21"/>
      <c r="AW169" s="24"/>
    </row>
    <row r="170" spans="23:49">
      <c r="W170" s="21"/>
      <c r="X170" s="21"/>
      <c r="Z170" s="21"/>
      <c r="AG170" s="21"/>
      <c r="AH170" s="21"/>
      <c r="AI170" s="21"/>
      <c r="AJ170" s="21"/>
      <c r="AW170" s="24"/>
    </row>
    <row r="171" spans="23:49">
      <c r="W171" s="21"/>
      <c r="X171" s="21"/>
      <c r="Z171" s="21"/>
      <c r="AG171" s="21"/>
      <c r="AH171" s="21"/>
      <c r="AI171" s="21"/>
      <c r="AJ171" s="21"/>
      <c r="AW171" s="24"/>
    </row>
    <row r="172" spans="23:49">
      <c r="W172" s="21"/>
      <c r="X172" s="21"/>
      <c r="Z172" s="21"/>
      <c r="AG172" s="21"/>
      <c r="AH172" s="21"/>
      <c r="AI172" s="21"/>
      <c r="AJ172" s="21"/>
      <c r="AW172" s="24"/>
    </row>
    <row r="173" spans="23:49">
      <c r="W173" s="21"/>
      <c r="X173" s="21"/>
      <c r="Z173" s="21"/>
      <c r="AG173" s="21"/>
      <c r="AH173" s="21"/>
      <c r="AI173" s="21"/>
      <c r="AJ173" s="21"/>
      <c r="AW173" s="24"/>
    </row>
    <row r="174" spans="23:49">
      <c r="W174" s="21"/>
      <c r="X174" s="21"/>
      <c r="Z174" s="21"/>
      <c r="AG174" s="21"/>
      <c r="AH174" s="21"/>
      <c r="AI174" s="21"/>
      <c r="AJ174" s="21"/>
      <c r="AW174" s="24"/>
    </row>
    <row r="175" spans="23:49">
      <c r="W175" s="21"/>
      <c r="X175" s="21"/>
      <c r="Z175" s="21"/>
      <c r="AG175" s="21"/>
      <c r="AH175" s="21"/>
      <c r="AI175" s="21"/>
      <c r="AJ175" s="21"/>
      <c r="AW175" s="24"/>
    </row>
    <row r="176" spans="23:49">
      <c r="W176" s="21"/>
      <c r="X176" s="21"/>
      <c r="Z176" s="21"/>
      <c r="AG176" s="21"/>
      <c r="AH176" s="21"/>
      <c r="AI176" s="21"/>
      <c r="AJ176" s="21"/>
      <c r="AW176" s="24"/>
    </row>
    <row r="177" spans="23:49">
      <c r="W177" s="21"/>
      <c r="X177" s="21"/>
      <c r="Z177" s="21"/>
      <c r="AG177" s="21"/>
      <c r="AH177" s="21"/>
      <c r="AI177" s="21"/>
      <c r="AJ177" s="21"/>
      <c r="AW177" s="24"/>
    </row>
    <row r="178" spans="23:49">
      <c r="W178" s="21"/>
      <c r="X178" s="21"/>
      <c r="Z178" s="21"/>
      <c r="AG178" s="21"/>
      <c r="AH178" s="21"/>
      <c r="AI178" s="21"/>
      <c r="AJ178" s="21"/>
      <c r="AW178" s="24"/>
    </row>
    <row r="179" spans="23:49">
      <c r="W179" s="21"/>
      <c r="X179" s="21"/>
      <c r="Z179" s="21"/>
      <c r="AG179" s="21"/>
      <c r="AH179" s="21"/>
      <c r="AI179" s="21"/>
      <c r="AJ179" s="21"/>
      <c r="AW179" s="24"/>
    </row>
    <row r="180" spans="23:49">
      <c r="W180" s="21"/>
      <c r="X180" s="21"/>
      <c r="Z180" s="21"/>
      <c r="AG180" s="21"/>
      <c r="AH180" s="21"/>
      <c r="AI180" s="21"/>
      <c r="AJ180" s="21"/>
      <c r="AW180" s="24"/>
    </row>
    <row r="181" spans="23:49">
      <c r="W181" s="21"/>
      <c r="X181" s="21"/>
      <c r="Z181" s="21"/>
      <c r="AG181" s="21"/>
      <c r="AH181" s="21"/>
      <c r="AI181" s="21"/>
      <c r="AJ181" s="21"/>
      <c r="AW181" s="24"/>
    </row>
    <row r="182" spans="23:49">
      <c r="W182" s="21"/>
      <c r="X182" s="21"/>
      <c r="Z182" s="21"/>
      <c r="AG182" s="21"/>
      <c r="AH182" s="21"/>
      <c r="AI182" s="21"/>
      <c r="AJ182" s="21"/>
      <c r="AW182" s="24"/>
    </row>
    <row r="183" spans="23:49">
      <c r="W183" s="21"/>
      <c r="X183" s="21"/>
      <c r="Z183" s="21"/>
      <c r="AG183" s="21"/>
      <c r="AH183" s="21"/>
      <c r="AI183" s="21"/>
      <c r="AJ183" s="21"/>
      <c r="AW183" s="24"/>
    </row>
    <row r="184" spans="23:49">
      <c r="W184" s="21"/>
      <c r="X184" s="21"/>
      <c r="Z184" s="21"/>
      <c r="AG184" s="21"/>
      <c r="AH184" s="21"/>
      <c r="AI184" s="21"/>
      <c r="AJ184" s="21"/>
      <c r="AW184" s="24"/>
    </row>
    <row r="185" spans="23:49">
      <c r="W185" s="21"/>
      <c r="X185" s="21"/>
      <c r="Z185" s="21"/>
      <c r="AG185" s="21"/>
      <c r="AH185" s="21"/>
      <c r="AI185" s="21"/>
      <c r="AJ185" s="21"/>
      <c r="AW185" s="24"/>
    </row>
    <row r="186" spans="23:49">
      <c r="W186" s="21"/>
      <c r="X186" s="21"/>
      <c r="Z186" s="21"/>
      <c r="AG186" s="21"/>
      <c r="AH186" s="21"/>
      <c r="AI186" s="21"/>
      <c r="AJ186" s="21"/>
      <c r="AW186" s="24"/>
    </row>
    <row r="187" spans="23:49">
      <c r="W187" s="21"/>
      <c r="X187" s="21"/>
      <c r="Z187" s="21"/>
      <c r="AG187" s="21"/>
      <c r="AH187" s="21"/>
      <c r="AI187" s="21"/>
      <c r="AJ187" s="21"/>
      <c r="AW187" s="24"/>
    </row>
    <row r="188" spans="23:49">
      <c r="W188" s="21"/>
      <c r="X188" s="21"/>
      <c r="Z188" s="21"/>
      <c r="AG188" s="21"/>
      <c r="AH188" s="21"/>
      <c r="AI188" s="21"/>
      <c r="AJ188" s="21"/>
      <c r="AW188" s="24"/>
    </row>
    <row r="189" spans="23:49">
      <c r="W189" s="21"/>
      <c r="X189" s="21"/>
      <c r="Z189" s="21"/>
      <c r="AG189" s="21"/>
      <c r="AH189" s="21"/>
      <c r="AI189" s="21"/>
      <c r="AJ189" s="21"/>
      <c r="AW189" s="24"/>
    </row>
    <row r="190" spans="23:49">
      <c r="W190" s="21"/>
      <c r="X190" s="21"/>
      <c r="Z190" s="21"/>
      <c r="AG190" s="21"/>
      <c r="AH190" s="21"/>
      <c r="AI190" s="21"/>
      <c r="AJ190" s="21"/>
      <c r="AW190" s="24"/>
    </row>
    <row r="191" spans="23:49">
      <c r="W191" s="21"/>
      <c r="X191" s="21"/>
      <c r="Z191" s="21"/>
      <c r="AG191" s="21"/>
      <c r="AH191" s="21"/>
      <c r="AI191" s="21"/>
      <c r="AJ191" s="21"/>
      <c r="AW191" s="24"/>
    </row>
    <row r="192" spans="23:49">
      <c r="W192" s="21"/>
      <c r="X192" s="21"/>
      <c r="Z192" s="21"/>
      <c r="AG192" s="21"/>
      <c r="AH192" s="21"/>
      <c r="AI192" s="21"/>
      <c r="AJ192" s="21"/>
      <c r="AW192" s="24"/>
    </row>
    <row r="193" spans="23:49">
      <c r="W193" s="21"/>
      <c r="X193" s="21"/>
      <c r="Z193" s="21"/>
      <c r="AG193" s="21"/>
      <c r="AH193" s="21"/>
      <c r="AI193" s="21"/>
      <c r="AJ193" s="21"/>
      <c r="AW193" s="24"/>
    </row>
    <row r="194" spans="23:49">
      <c r="W194" s="21"/>
      <c r="X194" s="21"/>
      <c r="Z194" s="21"/>
      <c r="AG194" s="21"/>
      <c r="AH194" s="21"/>
      <c r="AI194" s="21"/>
      <c r="AJ194" s="21"/>
      <c r="AW194" s="24"/>
    </row>
    <row r="195" spans="23:49">
      <c r="W195" s="21"/>
      <c r="X195" s="21"/>
      <c r="Z195" s="21"/>
      <c r="AG195" s="21"/>
      <c r="AH195" s="21"/>
      <c r="AI195" s="21"/>
      <c r="AJ195" s="21"/>
      <c r="AW195" s="24"/>
    </row>
    <row r="196" spans="23:49">
      <c r="W196" s="21"/>
      <c r="X196" s="21"/>
      <c r="Z196" s="21"/>
      <c r="AG196" s="21"/>
      <c r="AH196" s="21"/>
      <c r="AI196" s="21"/>
      <c r="AJ196" s="21"/>
      <c r="AW196" s="24"/>
    </row>
    <row r="197" spans="23:49">
      <c r="W197" s="21"/>
      <c r="X197" s="21"/>
      <c r="Z197" s="21"/>
      <c r="AG197" s="21"/>
      <c r="AH197" s="21"/>
      <c r="AI197" s="21"/>
      <c r="AJ197" s="21"/>
      <c r="AW197" s="24"/>
    </row>
    <row r="198" spans="23:49">
      <c r="W198" s="21"/>
      <c r="X198" s="21"/>
      <c r="Z198" s="21"/>
      <c r="AG198" s="21"/>
      <c r="AH198" s="21"/>
      <c r="AI198" s="21"/>
      <c r="AJ198" s="21"/>
      <c r="AW198" s="24"/>
    </row>
    <row r="199" spans="23:49">
      <c r="W199" s="21"/>
      <c r="X199" s="21"/>
      <c r="Z199" s="21"/>
      <c r="AG199" s="21"/>
      <c r="AH199" s="21"/>
      <c r="AI199" s="21"/>
      <c r="AJ199" s="21"/>
      <c r="AW199" s="24"/>
    </row>
    <row r="200" spans="23:49">
      <c r="W200" s="21"/>
      <c r="X200" s="21"/>
      <c r="Z200" s="21"/>
      <c r="AG200" s="21"/>
      <c r="AH200" s="21"/>
      <c r="AI200" s="21"/>
      <c r="AJ200" s="21"/>
      <c r="AW200" s="24"/>
    </row>
    <row r="201" spans="23:49">
      <c r="W201" s="21"/>
      <c r="X201" s="21"/>
      <c r="Z201" s="21"/>
      <c r="AG201" s="21"/>
      <c r="AH201" s="21"/>
      <c r="AI201" s="21"/>
      <c r="AJ201" s="21"/>
      <c r="AW201" s="24"/>
    </row>
    <row r="202" spans="23:49">
      <c r="W202" s="21"/>
      <c r="X202" s="21"/>
      <c r="Z202" s="21"/>
      <c r="AG202" s="21"/>
      <c r="AH202" s="21"/>
      <c r="AI202" s="21"/>
      <c r="AJ202" s="21"/>
      <c r="AW202" s="24"/>
    </row>
    <row r="203" spans="23:49">
      <c r="W203" s="21"/>
      <c r="X203" s="21"/>
      <c r="Z203" s="21"/>
      <c r="AG203" s="21"/>
      <c r="AH203" s="21"/>
      <c r="AI203" s="21"/>
      <c r="AJ203" s="21"/>
      <c r="AW203" s="24"/>
    </row>
    <row r="204" spans="23:49">
      <c r="W204" s="21"/>
      <c r="X204" s="21"/>
      <c r="Z204" s="21"/>
      <c r="AG204" s="21"/>
      <c r="AH204" s="21"/>
      <c r="AI204" s="21"/>
      <c r="AJ204" s="21"/>
      <c r="AW204" s="24"/>
    </row>
    <row r="205" spans="23:49">
      <c r="W205" s="21"/>
      <c r="X205" s="21"/>
      <c r="Z205" s="21"/>
      <c r="AG205" s="21"/>
      <c r="AH205" s="21"/>
      <c r="AI205" s="21"/>
      <c r="AJ205" s="21"/>
      <c r="AW205" s="24"/>
    </row>
    <row r="206" spans="23:49">
      <c r="W206" s="21"/>
      <c r="X206" s="21"/>
      <c r="Z206" s="21"/>
      <c r="AG206" s="21"/>
      <c r="AH206" s="21"/>
      <c r="AI206" s="21"/>
      <c r="AJ206" s="21"/>
      <c r="AW206" s="24"/>
    </row>
    <row r="207" spans="23:49">
      <c r="W207" s="21"/>
      <c r="X207" s="21"/>
      <c r="Z207" s="21"/>
      <c r="AG207" s="21"/>
      <c r="AH207" s="21"/>
      <c r="AI207" s="21"/>
      <c r="AJ207" s="21"/>
      <c r="AW207" s="24"/>
    </row>
    <row r="208" spans="23:49">
      <c r="W208" s="21"/>
      <c r="X208" s="21"/>
      <c r="Z208" s="21"/>
      <c r="AG208" s="21"/>
      <c r="AH208" s="21"/>
      <c r="AI208" s="21"/>
      <c r="AJ208" s="21"/>
      <c r="AW208" s="24"/>
    </row>
    <row r="209" spans="23:49">
      <c r="W209" s="21"/>
      <c r="X209" s="21"/>
      <c r="Z209" s="21"/>
      <c r="AG209" s="21"/>
      <c r="AH209" s="21"/>
      <c r="AI209" s="21"/>
      <c r="AJ209" s="21"/>
      <c r="AW209" s="24"/>
    </row>
    <row r="210" spans="23:49">
      <c r="W210" s="21"/>
      <c r="X210" s="21"/>
      <c r="Z210" s="21"/>
      <c r="AG210" s="21"/>
      <c r="AH210" s="21"/>
      <c r="AI210" s="21"/>
      <c r="AJ210" s="21"/>
      <c r="AW210" s="24"/>
    </row>
    <row r="211" spans="23:49">
      <c r="W211" s="21"/>
      <c r="X211" s="21"/>
      <c r="Z211" s="21"/>
      <c r="AG211" s="21"/>
      <c r="AH211" s="21"/>
      <c r="AI211" s="21"/>
      <c r="AJ211" s="21"/>
      <c r="AW211" s="24"/>
    </row>
    <row r="212" spans="23:49">
      <c r="W212" s="21"/>
      <c r="X212" s="21"/>
      <c r="Z212" s="21"/>
      <c r="AG212" s="21"/>
      <c r="AH212" s="21"/>
      <c r="AI212" s="21"/>
      <c r="AJ212" s="21"/>
      <c r="AW212" s="24"/>
    </row>
    <row r="213" spans="23:49">
      <c r="W213" s="21"/>
      <c r="X213" s="21"/>
      <c r="Z213" s="21"/>
      <c r="AG213" s="21"/>
      <c r="AH213" s="21"/>
      <c r="AI213" s="21"/>
      <c r="AJ213" s="21"/>
      <c r="AW213" s="24"/>
    </row>
    <row r="214" spans="23:49">
      <c r="W214" s="21"/>
      <c r="X214" s="21"/>
      <c r="Z214" s="21"/>
      <c r="AG214" s="21"/>
      <c r="AH214" s="21"/>
      <c r="AI214" s="21"/>
      <c r="AJ214" s="21"/>
      <c r="AW214" s="24"/>
    </row>
    <row r="215" spans="23:49">
      <c r="W215" s="21"/>
      <c r="X215" s="21"/>
      <c r="Z215" s="21"/>
      <c r="AG215" s="21"/>
      <c r="AH215" s="21"/>
      <c r="AI215" s="21"/>
      <c r="AJ215" s="21"/>
      <c r="AW215" s="24"/>
    </row>
    <row r="216" spans="23:49">
      <c r="W216" s="21"/>
      <c r="X216" s="21"/>
      <c r="Z216" s="21"/>
      <c r="AG216" s="21"/>
      <c r="AH216" s="21"/>
      <c r="AI216" s="21"/>
      <c r="AJ216" s="21"/>
      <c r="AW216" s="24"/>
    </row>
    <row r="217" spans="23:49">
      <c r="W217" s="21"/>
      <c r="X217" s="21"/>
      <c r="Z217" s="21"/>
      <c r="AG217" s="21"/>
      <c r="AH217" s="21"/>
      <c r="AI217" s="21"/>
      <c r="AJ217" s="21"/>
      <c r="AW217" s="24"/>
    </row>
    <row r="218" spans="23:49">
      <c r="W218" s="21"/>
      <c r="X218" s="21"/>
      <c r="Z218" s="21"/>
      <c r="AG218" s="21"/>
      <c r="AH218" s="21"/>
      <c r="AI218" s="21"/>
      <c r="AJ218" s="21"/>
      <c r="AW218" s="24"/>
    </row>
    <row r="219" spans="23:49">
      <c r="W219" s="21"/>
      <c r="X219" s="21"/>
      <c r="Z219" s="21"/>
      <c r="AG219" s="21"/>
      <c r="AH219" s="21"/>
      <c r="AI219" s="21"/>
      <c r="AJ219" s="21"/>
      <c r="AW219" s="24"/>
    </row>
    <row r="220" spans="23:49">
      <c r="W220" s="21"/>
      <c r="X220" s="21"/>
      <c r="Z220" s="21"/>
      <c r="AG220" s="21"/>
      <c r="AH220" s="21"/>
      <c r="AI220" s="21"/>
      <c r="AJ220" s="21"/>
      <c r="AW220" s="24"/>
    </row>
    <row r="221" spans="23:49">
      <c r="W221" s="21"/>
      <c r="X221" s="21"/>
      <c r="Z221" s="21"/>
      <c r="AG221" s="21"/>
      <c r="AH221" s="21"/>
      <c r="AI221" s="21"/>
      <c r="AJ221" s="21"/>
      <c r="AW221" s="24"/>
    </row>
    <row r="222" spans="23:49">
      <c r="W222" s="21"/>
      <c r="X222" s="21"/>
      <c r="Z222" s="21"/>
      <c r="AG222" s="21"/>
      <c r="AH222" s="21"/>
      <c r="AI222" s="21"/>
      <c r="AJ222" s="21"/>
      <c r="AW222" s="24"/>
    </row>
    <row r="223" spans="23:49">
      <c r="W223" s="21"/>
      <c r="X223" s="21"/>
      <c r="Z223" s="21"/>
      <c r="AG223" s="21"/>
      <c r="AH223" s="21"/>
      <c r="AI223" s="21"/>
      <c r="AJ223" s="21"/>
      <c r="AW223" s="24"/>
    </row>
    <row r="224" spans="23:49">
      <c r="W224" s="21"/>
      <c r="X224" s="21"/>
      <c r="Z224" s="21"/>
      <c r="AG224" s="21"/>
      <c r="AH224" s="21"/>
      <c r="AI224" s="21"/>
      <c r="AJ224" s="21"/>
      <c r="AW224" s="24"/>
    </row>
    <row r="225" spans="23:49">
      <c r="W225" s="21"/>
      <c r="X225" s="21"/>
      <c r="Z225" s="21"/>
      <c r="AG225" s="21"/>
      <c r="AH225" s="21"/>
      <c r="AI225" s="21"/>
      <c r="AJ225" s="21"/>
      <c r="AW225" s="24"/>
    </row>
    <row r="226" spans="23:49">
      <c r="W226" s="21"/>
      <c r="X226" s="21"/>
      <c r="Z226" s="21"/>
      <c r="AG226" s="21"/>
      <c r="AH226" s="21"/>
      <c r="AI226" s="21"/>
      <c r="AJ226" s="21"/>
      <c r="AW226" s="24"/>
    </row>
    <row r="227" spans="23:49">
      <c r="W227" s="21"/>
      <c r="X227" s="21"/>
      <c r="Z227" s="21"/>
      <c r="AG227" s="21"/>
      <c r="AH227" s="21"/>
      <c r="AI227" s="21"/>
      <c r="AJ227" s="21"/>
      <c r="AW227" s="24"/>
    </row>
    <row r="228" spans="23:49">
      <c r="W228" s="21"/>
      <c r="X228" s="21"/>
      <c r="Z228" s="21"/>
      <c r="AG228" s="21"/>
      <c r="AH228" s="21"/>
      <c r="AI228" s="21"/>
      <c r="AJ228" s="21"/>
      <c r="AW228" s="24"/>
    </row>
    <row r="229" spans="23:49">
      <c r="W229" s="21"/>
      <c r="X229" s="21"/>
      <c r="Z229" s="21"/>
      <c r="AG229" s="21"/>
      <c r="AH229" s="21"/>
      <c r="AI229" s="21"/>
      <c r="AJ229" s="21"/>
      <c r="AW229" s="24"/>
    </row>
    <row r="230" spans="23:49">
      <c r="W230" s="21"/>
      <c r="X230" s="21"/>
      <c r="Z230" s="21"/>
      <c r="AG230" s="21"/>
      <c r="AH230" s="21"/>
      <c r="AI230" s="21"/>
      <c r="AJ230" s="21"/>
      <c r="AW230" s="24"/>
    </row>
    <row r="231" spans="23:49">
      <c r="W231" s="21"/>
      <c r="X231" s="21"/>
      <c r="Z231" s="21"/>
      <c r="AG231" s="21"/>
      <c r="AH231" s="21"/>
      <c r="AI231" s="21"/>
      <c r="AJ231" s="21"/>
      <c r="AW231" s="24"/>
    </row>
    <row r="232" spans="23:49">
      <c r="W232" s="21"/>
      <c r="X232" s="21"/>
      <c r="Z232" s="21"/>
      <c r="AG232" s="21"/>
      <c r="AH232" s="21"/>
      <c r="AI232" s="21"/>
      <c r="AJ232" s="21"/>
      <c r="AW232" s="24"/>
    </row>
    <row r="233" spans="23:49">
      <c r="W233" s="21"/>
      <c r="X233" s="21"/>
      <c r="Z233" s="21"/>
      <c r="AG233" s="21"/>
      <c r="AH233" s="21"/>
      <c r="AI233" s="21"/>
      <c r="AJ233" s="21"/>
      <c r="AW233" s="24"/>
    </row>
    <row r="234" spans="23:49">
      <c r="W234" s="21"/>
      <c r="X234" s="21"/>
      <c r="Z234" s="21"/>
      <c r="AG234" s="21"/>
      <c r="AH234" s="21"/>
      <c r="AI234" s="21"/>
      <c r="AJ234" s="21"/>
      <c r="AW234" s="24"/>
    </row>
    <row r="235" spans="23:49">
      <c r="W235" s="21"/>
      <c r="X235" s="21"/>
      <c r="Z235" s="21"/>
      <c r="AG235" s="21"/>
      <c r="AH235" s="21"/>
      <c r="AI235" s="21"/>
      <c r="AJ235" s="21"/>
      <c r="AW235" s="24"/>
    </row>
    <row r="236" spans="23:49">
      <c r="W236" s="21"/>
      <c r="X236" s="21"/>
      <c r="Z236" s="21"/>
      <c r="AG236" s="21"/>
      <c r="AH236" s="21"/>
      <c r="AI236" s="21"/>
      <c r="AJ236" s="21"/>
      <c r="AW236" s="24"/>
    </row>
    <row r="237" spans="23:49">
      <c r="W237" s="21"/>
      <c r="X237" s="21"/>
      <c r="Z237" s="21"/>
      <c r="AG237" s="21"/>
      <c r="AH237" s="21"/>
      <c r="AI237" s="21"/>
      <c r="AJ237" s="21"/>
      <c r="AW237" s="24"/>
    </row>
    <row r="238" spans="23:49">
      <c r="W238" s="21"/>
      <c r="X238" s="21"/>
      <c r="Z238" s="21"/>
      <c r="AG238" s="21"/>
      <c r="AH238" s="21"/>
      <c r="AI238" s="21"/>
      <c r="AJ238" s="21"/>
      <c r="AW238" s="24"/>
    </row>
    <row r="239" spans="23:49">
      <c r="W239" s="21"/>
      <c r="X239" s="21"/>
      <c r="Z239" s="21"/>
      <c r="AG239" s="21"/>
      <c r="AH239" s="21"/>
      <c r="AI239" s="21"/>
      <c r="AJ239" s="21"/>
      <c r="AW239" s="24"/>
    </row>
    <row r="240" spans="23:49">
      <c r="W240" s="21"/>
      <c r="X240" s="21"/>
      <c r="Z240" s="21"/>
      <c r="AG240" s="21"/>
      <c r="AH240" s="21"/>
      <c r="AI240" s="21"/>
      <c r="AJ240" s="21"/>
      <c r="AW240" s="24"/>
    </row>
    <row r="241" spans="23:49">
      <c r="W241" s="21"/>
      <c r="X241" s="21"/>
      <c r="Z241" s="21"/>
      <c r="AG241" s="21"/>
      <c r="AH241" s="21"/>
      <c r="AI241" s="21"/>
      <c r="AJ241" s="21"/>
      <c r="AW241" s="24"/>
    </row>
    <row r="242" spans="23:49">
      <c r="W242" s="21"/>
      <c r="X242" s="21"/>
      <c r="Z242" s="21"/>
      <c r="AG242" s="21"/>
      <c r="AH242" s="21"/>
      <c r="AI242" s="21"/>
      <c r="AJ242" s="21"/>
      <c r="AW242" s="24"/>
    </row>
    <row r="243" spans="23:49">
      <c r="W243" s="21"/>
      <c r="X243" s="21"/>
      <c r="Z243" s="21"/>
      <c r="AG243" s="21"/>
      <c r="AH243" s="21"/>
      <c r="AI243" s="21"/>
      <c r="AJ243" s="21"/>
      <c r="AW243" s="24"/>
    </row>
    <row r="244" spans="23:49">
      <c r="W244" s="21"/>
      <c r="X244" s="21"/>
      <c r="Z244" s="21"/>
      <c r="AG244" s="21"/>
      <c r="AH244" s="21"/>
      <c r="AI244" s="21"/>
      <c r="AJ244" s="21"/>
      <c r="AW244" s="24"/>
    </row>
    <row r="245" spans="23:49">
      <c r="W245" s="21"/>
      <c r="X245" s="21"/>
      <c r="Z245" s="21"/>
      <c r="AG245" s="21"/>
      <c r="AH245" s="21"/>
      <c r="AI245" s="21"/>
      <c r="AJ245" s="21"/>
      <c r="AW245" s="24"/>
    </row>
    <row r="246" spans="23:49">
      <c r="W246" s="21"/>
      <c r="X246" s="21"/>
      <c r="Z246" s="21"/>
      <c r="AG246" s="21"/>
      <c r="AH246" s="21"/>
      <c r="AI246" s="21"/>
      <c r="AJ246" s="21"/>
      <c r="AW246" s="24"/>
    </row>
    <row r="247" spans="23:49">
      <c r="W247" s="21"/>
      <c r="X247" s="21"/>
      <c r="Z247" s="21"/>
      <c r="AG247" s="21"/>
      <c r="AH247" s="21"/>
      <c r="AI247" s="21"/>
      <c r="AJ247" s="21"/>
      <c r="AW247" s="24"/>
    </row>
    <row r="248" spans="23:49">
      <c r="W248" s="21"/>
      <c r="X248" s="21"/>
      <c r="Z248" s="21"/>
      <c r="AG248" s="21"/>
      <c r="AH248" s="21"/>
      <c r="AI248" s="21"/>
      <c r="AJ248" s="21"/>
      <c r="AW248" s="24"/>
    </row>
    <row r="249" spans="23:49">
      <c r="W249" s="21"/>
      <c r="X249" s="21"/>
      <c r="Z249" s="21"/>
      <c r="AG249" s="21"/>
      <c r="AH249" s="21"/>
      <c r="AI249" s="21"/>
      <c r="AJ249" s="21"/>
      <c r="AW249" s="24"/>
    </row>
    <row r="250" spans="23:49">
      <c r="W250" s="21"/>
      <c r="X250" s="21"/>
      <c r="Z250" s="21"/>
      <c r="AG250" s="21"/>
      <c r="AH250" s="21"/>
      <c r="AI250" s="21"/>
      <c r="AJ250" s="21"/>
      <c r="AW250" s="24"/>
    </row>
    <row r="251" spans="23:49">
      <c r="W251" s="21"/>
      <c r="X251" s="21"/>
      <c r="Z251" s="21"/>
      <c r="AG251" s="21"/>
      <c r="AH251" s="21"/>
      <c r="AI251" s="21"/>
      <c r="AJ251" s="21"/>
      <c r="AW251" s="24"/>
    </row>
    <row r="252" spans="23:49">
      <c r="W252" s="21"/>
      <c r="X252" s="21"/>
      <c r="Z252" s="21"/>
      <c r="AG252" s="21"/>
      <c r="AH252" s="21"/>
      <c r="AI252" s="21"/>
      <c r="AJ252" s="21"/>
      <c r="AW252" s="24"/>
    </row>
    <row r="253" spans="23:49">
      <c r="W253" s="21"/>
      <c r="X253" s="21"/>
      <c r="Z253" s="21"/>
      <c r="AG253" s="21"/>
      <c r="AH253" s="21"/>
      <c r="AI253" s="21"/>
      <c r="AJ253" s="21"/>
      <c r="AW253" s="24"/>
    </row>
    <row r="254" spans="23:49">
      <c r="W254" s="21"/>
      <c r="X254" s="21"/>
      <c r="Z254" s="21"/>
      <c r="AG254" s="21"/>
      <c r="AH254" s="21"/>
      <c r="AI254" s="21"/>
      <c r="AJ254" s="21"/>
      <c r="AW254" s="24"/>
    </row>
    <row r="255" spans="23:49">
      <c r="W255" s="21"/>
      <c r="X255" s="21"/>
      <c r="Z255" s="21"/>
      <c r="AG255" s="21"/>
      <c r="AH255" s="21"/>
      <c r="AI255" s="21"/>
      <c r="AJ255" s="21"/>
      <c r="AW255" s="24"/>
    </row>
    <row r="256" spans="23:49">
      <c r="W256" s="21"/>
      <c r="X256" s="21"/>
      <c r="Z256" s="21"/>
      <c r="AG256" s="21"/>
      <c r="AH256" s="21"/>
      <c r="AI256" s="21"/>
      <c r="AJ256" s="21"/>
      <c r="AW256" s="24"/>
    </row>
    <row r="257" spans="23:49">
      <c r="W257" s="21"/>
      <c r="X257" s="21"/>
      <c r="Z257" s="21"/>
      <c r="AG257" s="21"/>
      <c r="AH257" s="21"/>
      <c r="AI257" s="21"/>
      <c r="AJ257" s="21"/>
      <c r="AW257" s="24"/>
    </row>
    <row r="258" spans="23:49">
      <c r="W258" s="21"/>
      <c r="X258" s="21"/>
      <c r="Z258" s="21"/>
      <c r="AG258" s="21"/>
      <c r="AH258" s="21"/>
      <c r="AI258" s="21"/>
      <c r="AJ258" s="21"/>
      <c r="AW258" s="24"/>
    </row>
    <row r="259" spans="23:49">
      <c r="W259" s="21"/>
      <c r="X259" s="21"/>
      <c r="Z259" s="21"/>
      <c r="AG259" s="21"/>
      <c r="AH259" s="21"/>
      <c r="AI259" s="21"/>
      <c r="AJ259" s="21"/>
      <c r="AW259" s="24"/>
    </row>
    <row r="260" spans="23:49">
      <c r="W260" s="21"/>
      <c r="X260" s="21"/>
      <c r="Z260" s="21"/>
      <c r="AG260" s="21"/>
      <c r="AH260" s="21"/>
      <c r="AI260" s="21"/>
      <c r="AJ260" s="21"/>
      <c r="AW260" s="24"/>
    </row>
    <row r="261" spans="23:49">
      <c r="W261" s="21"/>
      <c r="X261" s="21"/>
      <c r="Z261" s="21"/>
      <c r="AG261" s="21"/>
      <c r="AH261" s="21"/>
      <c r="AI261" s="21"/>
      <c r="AJ261" s="21"/>
      <c r="AW261" s="24"/>
    </row>
    <row r="262" spans="23:49">
      <c r="W262" s="21"/>
      <c r="X262" s="21"/>
      <c r="Z262" s="21"/>
      <c r="AG262" s="21"/>
      <c r="AH262" s="21"/>
      <c r="AI262" s="21"/>
      <c r="AJ262" s="21"/>
      <c r="AW262" s="24"/>
    </row>
    <row r="263" spans="23:49">
      <c r="W263" s="21"/>
      <c r="X263" s="21"/>
      <c r="Z263" s="21"/>
      <c r="AG263" s="21"/>
      <c r="AH263" s="21"/>
      <c r="AI263" s="21"/>
      <c r="AJ263" s="21"/>
      <c r="AW263" s="24"/>
    </row>
    <row r="264" spans="23:49">
      <c r="W264" s="21"/>
      <c r="X264" s="21"/>
      <c r="Z264" s="21"/>
      <c r="AG264" s="21"/>
      <c r="AH264" s="21"/>
      <c r="AI264" s="21"/>
      <c r="AJ264" s="21"/>
      <c r="AW264" s="24"/>
    </row>
    <row r="265" spans="23:49">
      <c r="W265" s="21"/>
      <c r="X265" s="21"/>
      <c r="Z265" s="21"/>
      <c r="AG265" s="21"/>
      <c r="AH265" s="21"/>
      <c r="AI265" s="21"/>
      <c r="AJ265" s="21"/>
      <c r="AW265" s="24"/>
    </row>
    <row r="266" spans="23:49">
      <c r="W266" s="21"/>
      <c r="X266" s="21"/>
      <c r="Z266" s="21"/>
      <c r="AG266" s="21"/>
      <c r="AH266" s="21"/>
      <c r="AI266" s="21"/>
      <c r="AJ266" s="21"/>
      <c r="AW266" s="24"/>
    </row>
    <row r="267" spans="23:49">
      <c r="W267" s="21"/>
      <c r="X267" s="21"/>
      <c r="Z267" s="21"/>
      <c r="AG267" s="21"/>
      <c r="AH267" s="21"/>
      <c r="AI267" s="21"/>
      <c r="AJ267" s="21"/>
      <c r="AW267" s="24"/>
    </row>
    <row r="268" spans="23:49">
      <c r="W268" s="21"/>
      <c r="X268" s="21"/>
      <c r="Z268" s="21"/>
      <c r="AG268" s="21"/>
      <c r="AH268" s="21"/>
      <c r="AI268" s="21"/>
      <c r="AJ268" s="21"/>
      <c r="AW268" s="24"/>
    </row>
    <row r="269" spans="23:49">
      <c r="W269" s="21"/>
      <c r="X269" s="21"/>
      <c r="Z269" s="21"/>
      <c r="AG269" s="21"/>
      <c r="AH269" s="21"/>
      <c r="AI269" s="21"/>
      <c r="AJ269" s="21"/>
      <c r="AW269" s="24"/>
    </row>
    <row r="270" spans="23:49">
      <c r="W270" s="21"/>
      <c r="X270" s="21"/>
      <c r="Z270" s="21"/>
      <c r="AG270" s="21"/>
      <c r="AH270" s="21"/>
      <c r="AI270" s="21"/>
      <c r="AJ270" s="21"/>
      <c r="AW270" s="24"/>
    </row>
    <row r="271" spans="23:49">
      <c r="W271" s="21"/>
      <c r="X271" s="21"/>
      <c r="Z271" s="21"/>
      <c r="AG271" s="21"/>
      <c r="AH271" s="21"/>
      <c r="AI271" s="21"/>
      <c r="AJ271" s="21"/>
      <c r="AW271" s="24"/>
    </row>
    <row r="272" spans="23:49">
      <c r="W272" s="21"/>
      <c r="X272" s="21"/>
      <c r="Z272" s="21"/>
      <c r="AG272" s="21"/>
      <c r="AH272" s="21"/>
      <c r="AI272" s="21"/>
      <c r="AJ272" s="21"/>
      <c r="AW272" s="24"/>
    </row>
    <row r="273" spans="23:49">
      <c r="W273" s="21"/>
      <c r="X273" s="21"/>
      <c r="Z273" s="21"/>
      <c r="AG273" s="21"/>
      <c r="AH273" s="21"/>
      <c r="AI273" s="21"/>
      <c r="AJ273" s="21"/>
      <c r="AW273" s="24"/>
    </row>
    <row r="274" spans="23:49">
      <c r="W274" s="21"/>
      <c r="X274" s="21"/>
      <c r="Z274" s="21"/>
      <c r="AG274" s="21"/>
      <c r="AH274" s="21"/>
      <c r="AI274" s="21"/>
      <c r="AJ274" s="21"/>
      <c r="AW274" s="24"/>
    </row>
    <row r="275" spans="23:49">
      <c r="W275" s="21"/>
      <c r="X275" s="21"/>
      <c r="Z275" s="21"/>
      <c r="AG275" s="21"/>
      <c r="AH275" s="21"/>
      <c r="AI275" s="21"/>
      <c r="AJ275" s="21"/>
      <c r="AW275" s="24"/>
    </row>
    <row r="276" spans="23:49">
      <c r="W276" s="21"/>
      <c r="X276" s="21"/>
      <c r="Z276" s="21"/>
      <c r="AG276" s="21"/>
      <c r="AH276" s="21"/>
      <c r="AI276" s="21"/>
      <c r="AJ276" s="21"/>
      <c r="AW276" s="24"/>
    </row>
    <row r="277" spans="23:49">
      <c r="W277" s="21"/>
      <c r="X277" s="21"/>
      <c r="Z277" s="21"/>
      <c r="AG277" s="21"/>
      <c r="AH277" s="21"/>
      <c r="AI277" s="21"/>
      <c r="AJ277" s="21"/>
      <c r="AW277" s="24"/>
    </row>
    <row r="278" spans="23:49">
      <c r="W278" s="21"/>
      <c r="X278" s="21"/>
      <c r="Z278" s="21"/>
      <c r="AG278" s="21"/>
      <c r="AH278" s="21"/>
      <c r="AI278" s="21"/>
      <c r="AJ278" s="21"/>
      <c r="AW278" s="24"/>
    </row>
    <row r="279" spans="23:49">
      <c r="W279" s="21"/>
      <c r="X279" s="21"/>
      <c r="Z279" s="21"/>
      <c r="AG279" s="21"/>
      <c r="AH279" s="21"/>
      <c r="AI279" s="21"/>
      <c r="AJ279" s="21"/>
      <c r="AW279" s="24"/>
    </row>
    <row r="280" spans="23:49">
      <c r="W280" s="21"/>
      <c r="X280" s="21"/>
      <c r="Z280" s="21"/>
      <c r="AG280" s="21"/>
      <c r="AH280" s="21"/>
      <c r="AI280" s="21"/>
      <c r="AJ280" s="21"/>
      <c r="AW280" s="24"/>
    </row>
    <row r="281" spans="23:49">
      <c r="W281" s="21"/>
      <c r="X281" s="21"/>
      <c r="Z281" s="21"/>
      <c r="AG281" s="21"/>
      <c r="AH281" s="21"/>
      <c r="AI281" s="21"/>
      <c r="AJ281" s="21"/>
      <c r="AW281" s="24"/>
    </row>
    <row r="282" spans="23:49">
      <c r="W282" s="21"/>
      <c r="X282" s="21"/>
      <c r="Z282" s="21"/>
      <c r="AG282" s="21"/>
      <c r="AH282" s="21"/>
      <c r="AI282" s="21"/>
      <c r="AJ282" s="21"/>
      <c r="AW282" s="24"/>
    </row>
    <row r="283" spans="23:49">
      <c r="W283" s="21"/>
      <c r="X283" s="21"/>
      <c r="Z283" s="21"/>
      <c r="AG283" s="21"/>
      <c r="AH283" s="21"/>
      <c r="AI283" s="21"/>
      <c r="AJ283" s="21"/>
      <c r="AW283" s="24"/>
    </row>
    <row r="284" spans="23:49">
      <c r="W284" s="21"/>
      <c r="X284" s="21"/>
      <c r="Z284" s="21"/>
      <c r="AG284" s="21"/>
      <c r="AH284" s="21"/>
      <c r="AI284" s="21"/>
      <c r="AJ284" s="21"/>
      <c r="AW284" s="24"/>
    </row>
    <row r="285" spans="23:49">
      <c r="W285" s="21"/>
      <c r="X285" s="21"/>
      <c r="Z285" s="21"/>
      <c r="AG285" s="21"/>
      <c r="AH285" s="21"/>
      <c r="AI285" s="21"/>
      <c r="AJ285" s="21"/>
      <c r="AW285" s="24"/>
    </row>
    <row r="286" spans="23:49">
      <c r="W286" s="21"/>
      <c r="X286" s="21"/>
      <c r="Z286" s="21"/>
      <c r="AG286" s="21"/>
      <c r="AH286" s="21"/>
      <c r="AI286" s="21"/>
      <c r="AJ286" s="21"/>
      <c r="AW286" s="24"/>
    </row>
    <row r="287" spans="23:49">
      <c r="W287" s="21"/>
      <c r="X287" s="21"/>
      <c r="Z287" s="21"/>
      <c r="AG287" s="21"/>
      <c r="AH287" s="21"/>
      <c r="AI287" s="21"/>
      <c r="AJ287" s="21"/>
      <c r="AW287" s="24"/>
    </row>
    <row r="288" spans="23:49">
      <c r="W288" s="21"/>
      <c r="X288" s="21"/>
      <c r="Z288" s="21"/>
      <c r="AG288" s="21"/>
      <c r="AH288" s="21"/>
      <c r="AI288" s="21"/>
      <c r="AJ288" s="21"/>
      <c r="AW288" s="24"/>
    </row>
    <row r="289" spans="23:49">
      <c r="W289" s="21"/>
      <c r="X289" s="21"/>
      <c r="Z289" s="21"/>
      <c r="AG289" s="21"/>
      <c r="AH289" s="21"/>
      <c r="AI289" s="21"/>
      <c r="AJ289" s="21"/>
      <c r="AW289" s="24"/>
    </row>
    <row r="290" spans="23:49">
      <c r="W290" s="21"/>
      <c r="X290" s="21"/>
      <c r="Z290" s="21"/>
      <c r="AG290" s="21"/>
      <c r="AH290" s="21"/>
      <c r="AI290" s="21"/>
      <c r="AJ290" s="21"/>
      <c r="AW290" s="24"/>
    </row>
    <row r="291" spans="23:49">
      <c r="W291" s="21"/>
      <c r="X291" s="21"/>
      <c r="Z291" s="21"/>
      <c r="AG291" s="21"/>
      <c r="AH291" s="21"/>
      <c r="AI291" s="21"/>
      <c r="AJ291" s="21"/>
      <c r="AW291" s="24"/>
    </row>
    <row r="292" spans="23:49">
      <c r="W292" s="21"/>
      <c r="X292" s="21"/>
      <c r="Z292" s="21"/>
      <c r="AG292" s="21"/>
      <c r="AH292" s="21"/>
      <c r="AI292" s="21"/>
      <c r="AJ292" s="21"/>
      <c r="AW292" s="24"/>
    </row>
    <row r="293" spans="23:49">
      <c r="W293" s="21"/>
      <c r="X293" s="21"/>
      <c r="Z293" s="21"/>
      <c r="AG293" s="21"/>
      <c r="AH293" s="21"/>
      <c r="AI293" s="21"/>
      <c r="AJ293" s="21"/>
      <c r="AW293" s="24"/>
    </row>
    <row r="294" spans="23:49">
      <c r="W294" s="21"/>
      <c r="X294" s="21"/>
      <c r="Z294" s="21"/>
      <c r="AG294" s="21"/>
      <c r="AH294" s="21"/>
      <c r="AI294" s="21"/>
      <c r="AJ294" s="21"/>
      <c r="AW294" s="24"/>
    </row>
    <row r="295" spans="23:49">
      <c r="W295" s="21"/>
      <c r="X295" s="21"/>
      <c r="Z295" s="21"/>
      <c r="AG295" s="21"/>
      <c r="AH295" s="21"/>
      <c r="AI295" s="21"/>
      <c r="AJ295" s="21"/>
      <c r="AW295" s="24"/>
    </row>
    <row r="296" spans="23:49">
      <c r="W296" s="21"/>
      <c r="X296" s="21"/>
      <c r="Z296" s="21"/>
      <c r="AG296" s="21"/>
      <c r="AH296" s="21"/>
      <c r="AI296" s="21"/>
      <c r="AJ296" s="21"/>
      <c r="AW296" s="24"/>
    </row>
    <row r="297" spans="23:49">
      <c r="W297" s="21"/>
      <c r="X297" s="21"/>
      <c r="Z297" s="21"/>
      <c r="AG297" s="21"/>
      <c r="AH297" s="21"/>
      <c r="AI297" s="21"/>
      <c r="AJ297" s="21"/>
      <c r="AW297" s="24"/>
    </row>
    <row r="298" spans="23:49">
      <c r="W298" s="21"/>
      <c r="X298" s="21"/>
      <c r="Z298" s="21"/>
      <c r="AG298" s="21"/>
      <c r="AH298" s="21"/>
      <c r="AI298" s="21"/>
      <c r="AJ298" s="21"/>
      <c r="AW298" s="24"/>
    </row>
    <row r="299" spans="23:49">
      <c r="W299" s="21"/>
      <c r="X299" s="21"/>
      <c r="Z299" s="21"/>
      <c r="AG299" s="21"/>
      <c r="AH299" s="21"/>
      <c r="AI299" s="21"/>
      <c r="AJ299" s="21"/>
      <c r="AW299" s="24"/>
    </row>
    <row r="300" spans="23:49">
      <c r="W300" s="21"/>
      <c r="X300" s="21"/>
      <c r="Z300" s="21"/>
      <c r="AG300" s="21"/>
      <c r="AH300" s="21"/>
      <c r="AI300" s="21"/>
      <c r="AJ300" s="21"/>
      <c r="AW300" s="24"/>
    </row>
    <row r="301" spans="23:49">
      <c r="W301" s="21"/>
      <c r="X301" s="21"/>
      <c r="Z301" s="21"/>
      <c r="AG301" s="21"/>
      <c r="AH301" s="21"/>
      <c r="AI301" s="21"/>
      <c r="AJ301" s="21"/>
      <c r="AW301" s="24"/>
    </row>
    <row r="302" spans="23:49">
      <c r="W302" s="21"/>
      <c r="X302" s="21"/>
      <c r="Z302" s="21"/>
      <c r="AG302" s="21"/>
      <c r="AH302" s="21"/>
      <c r="AI302" s="21"/>
      <c r="AJ302" s="21"/>
      <c r="AW302" s="24"/>
    </row>
    <row r="303" spans="23:49">
      <c r="W303" s="21"/>
      <c r="X303" s="21"/>
      <c r="Z303" s="21"/>
      <c r="AG303" s="21"/>
      <c r="AH303" s="21"/>
      <c r="AI303" s="21"/>
      <c r="AJ303" s="21"/>
      <c r="AW303" s="24"/>
    </row>
    <row r="304" spans="23:49">
      <c r="W304" s="21"/>
      <c r="X304" s="21"/>
      <c r="Z304" s="21"/>
      <c r="AG304" s="21"/>
      <c r="AH304" s="21"/>
      <c r="AI304" s="21"/>
      <c r="AJ304" s="21"/>
      <c r="AW304" s="24"/>
    </row>
    <row r="305" spans="23:49">
      <c r="W305" s="21"/>
      <c r="X305" s="21"/>
      <c r="Z305" s="21"/>
      <c r="AG305" s="21"/>
      <c r="AH305" s="21"/>
      <c r="AI305" s="21"/>
      <c r="AJ305" s="21"/>
      <c r="AW305" s="24"/>
    </row>
    <row r="306" spans="23:49">
      <c r="W306" s="21"/>
      <c r="X306" s="21"/>
      <c r="Z306" s="21"/>
      <c r="AG306" s="21"/>
      <c r="AH306" s="21"/>
      <c r="AI306" s="21"/>
      <c r="AJ306" s="21"/>
      <c r="AW306" s="24"/>
    </row>
    <row r="307" spans="23:49">
      <c r="W307" s="21"/>
      <c r="X307" s="21"/>
      <c r="Z307" s="21"/>
      <c r="AG307" s="21"/>
      <c r="AH307" s="21"/>
      <c r="AI307" s="21"/>
      <c r="AJ307" s="21"/>
      <c r="AW307" s="24"/>
    </row>
    <row r="308" spans="23:49">
      <c r="W308" s="21"/>
      <c r="X308" s="21"/>
      <c r="Z308" s="21"/>
      <c r="AG308" s="21"/>
      <c r="AH308" s="21"/>
      <c r="AI308" s="21"/>
      <c r="AJ308" s="21"/>
      <c r="AW308" s="24"/>
    </row>
    <row r="309" spans="23:49">
      <c r="W309" s="21"/>
      <c r="X309" s="21"/>
      <c r="Z309" s="21"/>
      <c r="AG309" s="21"/>
      <c r="AH309" s="21"/>
      <c r="AI309" s="21"/>
      <c r="AJ309" s="21"/>
      <c r="AW309" s="24"/>
    </row>
    <row r="310" spans="23:49">
      <c r="W310" s="21"/>
      <c r="X310" s="21"/>
      <c r="Z310" s="21"/>
      <c r="AG310" s="21"/>
      <c r="AH310" s="21"/>
      <c r="AI310" s="21"/>
      <c r="AJ310" s="21"/>
      <c r="AW310" s="24"/>
    </row>
    <row r="311" spans="23:49">
      <c r="W311" s="21"/>
      <c r="X311" s="21"/>
      <c r="Z311" s="21"/>
      <c r="AG311" s="21"/>
      <c r="AH311" s="21"/>
      <c r="AI311" s="21"/>
      <c r="AJ311" s="21"/>
      <c r="AW311" s="24"/>
    </row>
    <row r="312" spans="23:49">
      <c r="W312" s="21"/>
      <c r="X312" s="21"/>
      <c r="Z312" s="21"/>
      <c r="AG312" s="21"/>
      <c r="AH312" s="21"/>
      <c r="AI312" s="21"/>
      <c r="AJ312" s="21"/>
      <c r="AW312" s="24"/>
    </row>
    <row r="313" spans="23:49">
      <c r="W313" s="21"/>
      <c r="X313" s="21"/>
      <c r="Z313" s="21"/>
      <c r="AG313" s="21"/>
      <c r="AH313" s="21"/>
      <c r="AI313" s="21"/>
      <c r="AJ313" s="21"/>
      <c r="AW313" s="24"/>
    </row>
    <row r="314" spans="23:49">
      <c r="W314" s="21"/>
      <c r="X314" s="21"/>
      <c r="Z314" s="21"/>
      <c r="AG314" s="21"/>
      <c r="AH314" s="21"/>
      <c r="AI314" s="21"/>
      <c r="AJ314" s="21"/>
      <c r="AW314" s="24"/>
    </row>
    <row r="315" spans="23:49">
      <c r="W315" s="21"/>
      <c r="X315" s="21"/>
      <c r="Z315" s="21"/>
      <c r="AG315" s="21"/>
      <c r="AH315" s="21"/>
      <c r="AI315" s="21"/>
      <c r="AJ315" s="21"/>
      <c r="AW315" s="24"/>
    </row>
  </sheetData>
  <sheetProtection formatCells="0" formatColumns="0" formatRows="0"/>
  <mergeCells count="116">
    <mergeCell ref="AZ1:BV1"/>
    <mergeCell ref="BF2:BV2"/>
    <mergeCell ref="G4:G7"/>
    <mergeCell ref="H4:H7"/>
    <mergeCell ref="I4:I7"/>
    <mergeCell ref="J4:J7"/>
    <mergeCell ref="K4:K7"/>
    <mergeCell ref="L4:L7"/>
    <mergeCell ref="AE2:AE3"/>
    <mergeCell ref="AF2:AI2"/>
    <mergeCell ref="G3:H3"/>
    <mergeCell ref="T4:T7"/>
    <mergeCell ref="P4:P7"/>
    <mergeCell ref="Q4:Q7"/>
    <mergeCell ref="S4:S7"/>
    <mergeCell ref="R4:R7"/>
    <mergeCell ref="A1:T2"/>
    <mergeCell ref="A4:A7"/>
    <mergeCell ref="B4:B7"/>
    <mergeCell ref="C4:C7"/>
    <mergeCell ref="D4:D7"/>
    <mergeCell ref="E4:E7"/>
    <mergeCell ref="F4:F7"/>
    <mergeCell ref="M4:M7"/>
    <mergeCell ref="N4:N7"/>
    <mergeCell ref="O4:O7"/>
    <mergeCell ref="BE2:BE3"/>
    <mergeCell ref="U4:U7"/>
    <mergeCell ref="AX4:AX7"/>
    <mergeCell ref="AY4:AY7"/>
    <mergeCell ref="V4:V7"/>
    <mergeCell ref="W4:W7"/>
    <mergeCell ref="Y4:Y7"/>
    <mergeCell ref="Z4:Z7"/>
    <mergeCell ref="AA4:AA7"/>
    <mergeCell ref="AB4:AB7"/>
    <mergeCell ref="AC4:AC7"/>
    <mergeCell ref="X4:X7"/>
    <mergeCell ref="U1:AC2"/>
    <mergeCell ref="AD1:AU1"/>
    <mergeCell ref="AW1:AY1"/>
    <mergeCell ref="AD2:AD3"/>
    <mergeCell ref="BB2:BB3"/>
    <mergeCell ref="AZ2:BA3"/>
    <mergeCell ref="BC2:BC3"/>
    <mergeCell ref="AL3:AM3"/>
    <mergeCell ref="BD2:BD3"/>
    <mergeCell ref="AJ2:AJ3"/>
    <mergeCell ref="I8:I10"/>
    <mergeCell ref="J8:J10"/>
    <mergeCell ref="P8:P10"/>
    <mergeCell ref="T8:T10"/>
    <mergeCell ref="R8:R10"/>
    <mergeCell ref="S8:S10"/>
    <mergeCell ref="Q8:Q10"/>
    <mergeCell ref="N8:N10"/>
    <mergeCell ref="O8:O10"/>
    <mergeCell ref="A8:A10"/>
    <mergeCell ref="B8:B10"/>
    <mergeCell ref="C8:C10"/>
    <mergeCell ref="D8:D10"/>
    <mergeCell ref="E8:E10"/>
    <mergeCell ref="J11:J12"/>
    <mergeCell ref="K11:K12"/>
    <mergeCell ref="L11:L12"/>
    <mergeCell ref="M11:M12"/>
    <mergeCell ref="K8:K10"/>
    <mergeCell ref="L8:L10"/>
    <mergeCell ref="M8:M10"/>
    <mergeCell ref="A11:A12"/>
    <mergeCell ref="B11:B12"/>
    <mergeCell ref="C11:C12"/>
    <mergeCell ref="D11:D12"/>
    <mergeCell ref="E11:E12"/>
    <mergeCell ref="F11:F12"/>
    <mergeCell ref="G11:G12"/>
    <mergeCell ref="H11:H12"/>
    <mergeCell ref="I11:I12"/>
    <mergeCell ref="F8:F10"/>
    <mergeCell ref="G8:G10"/>
    <mergeCell ref="H8:H10"/>
    <mergeCell ref="U11:U12"/>
    <mergeCell ref="N11:N12"/>
    <mergeCell ref="O11:O12"/>
    <mergeCell ref="P11:P12"/>
    <mergeCell ref="Q11:Q12"/>
    <mergeCell ref="R11:R12"/>
    <mergeCell ref="U8:U10"/>
    <mergeCell ref="AC11:AC12"/>
    <mergeCell ref="AX11:AX12"/>
    <mergeCell ref="S11:S12"/>
    <mergeCell ref="T11:T12"/>
    <mergeCell ref="AV2:AX3"/>
    <mergeCell ref="AY2:AY3"/>
    <mergeCell ref="AN3:AO3"/>
    <mergeCell ref="AP3:AQ3"/>
    <mergeCell ref="AY11:AY12"/>
    <mergeCell ref="AX8:AX10"/>
    <mergeCell ref="AY8:AY10"/>
    <mergeCell ref="V11:V12"/>
    <mergeCell ref="W11:W12"/>
    <mergeCell ref="X11:X12"/>
    <mergeCell ref="Y11:Y12"/>
    <mergeCell ref="Z11:Z12"/>
    <mergeCell ref="AA11:AA12"/>
    <mergeCell ref="AB11:AB12"/>
    <mergeCell ref="V8:V10"/>
    <mergeCell ref="W8:W10"/>
    <mergeCell ref="Y8:Y10"/>
    <mergeCell ref="AC8:AC10"/>
    <mergeCell ref="Z8:Z10"/>
    <mergeCell ref="X8:X10"/>
    <mergeCell ref="AB8:AB10"/>
    <mergeCell ref="AA8:AA10"/>
    <mergeCell ref="AS3:AT3"/>
    <mergeCell ref="AK2:AU2"/>
  </mergeCells>
  <conditionalFormatting sqref="AK4:AL7">
    <cfRule type="containsText" dxfId="2936" priority="380" operator="containsText" text="BAJA">
      <formula>NOT(ISERROR(SEARCH("BAJA",AK4)))</formula>
    </cfRule>
    <cfRule type="containsText" dxfId="2935" priority="381" operator="containsText" text="MEDIA">
      <formula>NOT(ISERROR(SEARCH("MEDIA",AK4)))</formula>
    </cfRule>
    <cfRule type="containsText" dxfId="2934" priority="382" operator="containsText" text="ALTA">
      <formula>NOT(ISERROR(SEARCH("ALTA",AK4)))</formula>
    </cfRule>
  </conditionalFormatting>
  <conditionalFormatting sqref="AS4">
    <cfRule type="containsText" dxfId="2933" priority="383" operator="containsText" text="BAJA">
      <formula>NOT(ISERROR(SEARCH("BAJA",AS4)))</formula>
    </cfRule>
    <cfRule type="containsText" dxfId="2932" priority="384" operator="containsText" text="MEDIA">
      <formula>NOT(ISERROR(SEARCH("MEDIA",AS4)))</formula>
    </cfRule>
    <cfRule type="containsText" dxfId="2931" priority="385" operator="containsText" text="ALTA">
      <formula>NOT(ISERROR(SEARCH("ALTA",AS4)))</formula>
    </cfRule>
  </conditionalFormatting>
  <conditionalFormatting sqref="AV4">
    <cfRule type="containsText" dxfId="2930" priority="278" operator="containsText" text="BAJA">
      <formula>NOT(ISERROR(SEARCH("BAJA",AV4)))</formula>
    </cfRule>
    <cfRule type="containsText" dxfId="2929" priority="279" operator="containsText" text="MEDIA">
      <formula>NOT(ISERROR(SEARCH("MEDIA",AV4)))</formula>
    </cfRule>
    <cfRule type="containsText" dxfId="2928" priority="280" operator="containsText" text="ALTA">
      <formula>NOT(ISERROR(SEARCH("ALTA",AV4)))</formula>
    </cfRule>
  </conditionalFormatting>
  <conditionalFormatting sqref="AV5:AV7">
    <cfRule type="containsText" dxfId="2927" priority="275" operator="containsText" text="BAJA">
      <formula>NOT(ISERROR(SEARCH("BAJA",AV5)))</formula>
    </cfRule>
    <cfRule type="containsText" dxfId="2926" priority="276" operator="containsText" text="MEDIA">
      <formula>NOT(ISERROR(SEARCH("MEDIA",AV5)))</formula>
    </cfRule>
    <cfRule type="containsText" dxfId="2925" priority="277" operator="containsText" text="ALTA">
      <formula>NOT(ISERROR(SEARCH("ALTA",AV5)))</formula>
    </cfRule>
  </conditionalFormatting>
  <conditionalFormatting sqref="AW4">
    <cfRule type="cellIs" dxfId="2924" priority="250" operator="greaterThan">
      <formula>75%</formula>
    </cfRule>
    <cfRule type="cellIs" dxfId="2923" priority="251" operator="between">
      <formula>51%</formula>
      <formula>75%</formula>
    </cfRule>
    <cfRule type="cellIs" dxfId="2922" priority="252" operator="between">
      <formula>26%</formula>
      <formula>50%</formula>
    </cfRule>
    <cfRule type="cellIs" dxfId="2921" priority="253" operator="between">
      <formula>0%</formula>
      <formula>25%</formula>
    </cfRule>
    <cfRule type="containsText" dxfId="2920" priority="254" operator="containsText" text="BAJA">
      <formula>NOT(ISERROR(SEARCH("BAJA",AW4)))</formula>
    </cfRule>
    <cfRule type="containsText" dxfId="2919" priority="255" operator="containsText" text="MEDIA">
      <formula>NOT(ISERROR(SEARCH("MEDIA",AW4)))</formula>
    </cfRule>
    <cfRule type="containsText" dxfId="2918" priority="256" operator="containsText" text="ALTA">
      <formula>NOT(ISERROR(SEARCH("ALTA",AW4)))</formula>
    </cfRule>
  </conditionalFormatting>
  <conditionalFormatting sqref="AW5:AW7">
    <cfRule type="cellIs" dxfId="2917" priority="243" operator="greaterThan">
      <formula>75%</formula>
    </cfRule>
    <cfRule type="cellIs" dxfId="2916" priority="244" operator="between">
      <formula>51%</formula>
      <formula>75%</formula>
    </cfRule>
    <cfRule type="cellIs" dxfId="2915" priority="245" operator="between">
      <formula>26%</formula>
      <formula>50%</formula>
    </cfRule>
    <cfRule type="cellIs" dxfId="2914" priority="246" operator="between">
      <formula>0%</formula>
      <formula>25%</formula>
    </cfRule>
    <cfRule type="containsText" dxfId="2913" priority="247" operator="containsText" text="BAJA">
      <formula>NOT(ISERROR(SEARCH("BAJA",AW5)))</formula>
    </cfRule>
    <cfRule type="containsText" dxfId="2912" priority="248" operator="containsText" text="MEDIA">
      <formula>NOT(ISERROR(SEARCH("MEDIA",AW5)))</formula>
    </cfRule>
    <cfRule type="containsText" dxfId="2911" priority="249" operator="containsText" text="ALTA">
      <formula>NOT(ISERROR(SEARCH("ALTA",AW5)))</formula>
    </cfRule>
  </conditionalFormatting>
  <conditionalFormatting sqref="AE4">
    <cfRule type="containsText" dxfId="2910" priority="186" operator="containsText" text="BAJA">
      <formula>NOT(ISERROR(SEARCH("BAJA",AE4)))</formula>
    </cfRule>
    <cfRule type="containsText" dxfId="2909" priority="187" operator="containsText" text="MEDIA">
      <formula>NOT(ISERROR(SEARCH("MEDIA",AE4)))</formula>
    </cfRule>
    <cfRule type="containsText" dxfId="2908" priority="188" operator="containsText" text="ALTA">
      <formula>NOT(ISERROR(SEARCH("ALTA",AE4)))</formula>
    </cfRule>
  </conditionalFormatting>
  <conditionalFormatting sqref="AE5">
    <cfRule type="containsText" dxfId="2907" priority="183" operator="containsText" text="BAJA">
      <formula>NOT(ISERROR(SEARCH("BAJA",AE5)))</formula>
    </cfRule>
    <cfRule type="containsText" dxfId="2906" priority="184" operator="containsText" text="MEDIA">
      <formula>NOT(ISERROR(SEARCH("MEDIA",AE5)))</formula>
    </cfRule>
    <cfRule type="containsText" dxfId="2905" priority="185" operator="containsText" text="ALTA">
      <formula>NOT(ISERROR(SEARCH("ALTA",AE5)))</formula>
    </cfRule>
  </conditionalFormatting>
  <conditionalFormatting sqref="AD4">
    <cfRule type="containsText" dxfId="2904" priority="180" operator="containsText" text="BAJA">
      <formula>NOT(ISERROR(SEARCH("BAJA",AD4)))</formula>
    </cfRule>
    <cfRule type="containsText" dxfId="2903" priority="181" operator="containsText" text="MEDIA">
      <formula>NOT(ISERROR(SEARCH("MEDIA",AD4)))</formula>
    </cfRule>
    <cfRule type="containsText" dxfId="2902" priority="182" operator="containsText" text="ALTA">
      <formula>NOT(ISERROR(SEARCH("ALTA",AD4)))</formula>
    </cfRule>
  </conditionalFormatting>
  <conditionalFormatting sqref="AD7">
    <cfRule type="containsText" dxfId="2901" priority="177" operator="containsText" text="BAJA">
      <formula>NOT(ISERROR(SEARCH("BAJA",AD7)))</formula>
    </cfRule>
    <cfRule type="containsText" dxfId="2900" priority="178" operator="containsText" text="MEDIA">
      <formula>NOT(ISERROR(SEARCH("MEDIA",AD7)))</formula>
    </cfRule>
    <cfRule type="containsText" dxfId="2899" priority="179" operator="containsText" text="ALTA">
      <formula>NOT(ISERROR(SEARCH("ALTA",AD7)))</formula>
    </cfRule>
  </conditionalFormatting>
  <conditionalFormatting sqref="AM4">
    <cfRule type="containsText" dxfId="2898" priority="174" operator="containsText" text="BAJA">
      <formula>NOT(ISERROR(SEARCH("BAJA",AM4)))</formula>
    </cfRule>
    <cfRule type="containsText" dxfId="2897" priority="175" operator="containsText" text="MEDIA">
      <formula>NOT(ISERROR(SEARCH("MEDIA",AM4)))</formula>
    </cfRule>
    <cfRule type="containsText" dxfId="2896" priority="176" operator="containsText" text="ALTA">
      <formula>NOT(ISERROR(SEARCH("ALTA",AM4)))</formula>
    </cfRule>
  </conditionalFormatting>
  <conditionalFormatting sqref="AM5">
    <cfRule type="containsText" dxfId="2895" priority="171" operator="containsText" text="BAJA">
      <formula>NOT(ISERROR(SEARCH("BAJA",AM5)))</formula>
    </cfRule>
    <cfRule type="containsText" dxfId="2894" priority="172" operator="containsText" text="MEDIA">
      <formula>NOT(ISERROR(SEARCH("MEDIA",AM5)))</formula>
    </cfRule>
    <cfRule type="containsText" dxfId="2893" priority="173" operator="containsText" text="ALTA">
      <formula>NOT(ISERROR(SEARCH("ALTA",AM5)))</formula>
    </cfRule>
  </conditionalFormatting>
  <conditionalFormatting sqref="AO5">
    <cfRule type="containsText" dxfId="2892" priority="168" operator="containsText" text="BAJA">
      <formula>NOT(ISERROR(SEARCH("BAJA",AO5)))</formula>
    </cfRule>
    <cfRule type="containsText" dxfId="2891" priority="169" operator="containsText" text="MEDIA">
      <formula>NOT(ISERROR(SEARCH("MEDIA",AO5)))</formula>
    </cfRule>
    <cfRule type="containsText" dxfId="2890" priority="170" operator="containsText" text="ALTA">
      <formula>NOT(ISERROR(SEARCH("ALTA",AO5)))</formula>
    </cfRule>
  </conditionalFormatting>
  <conditionalFormatting sqref="AT4">
    <cfRule type="containsText" dxfId="2889" priority="159" operator="containsText" text="BAJA">
      <formula>NOT(ISERROR(SEARCH("BAJA",AT4)))</formula>
    </cfRule>
    <cfRule type="containsText" dxfId="2888" priority="160" operator="containsText" text="MEDIA">
      <formula>NOT(ISERROR(SEARCH("MEDIA",AT4)))</formula>
    </cfRule>
    <cfRule type="containsText" dxfId="2887" priority="161" operator="containsText" text="ALTA">
      <formula>NOT(ISERROR(SEARCH("ALTA",AT4)))</formula>
    </cfRule>
  </conditionalFormatting>
  <conditionalFormatting sqref="AT4">
    <cfRule type="containsText" dxfId="2886" priority="156" operator="containsText" text="BAJA">
      <formula>NOT(ISERROR(SEARCH("BAJA",AT4)))</formula>
    </cfRule>
    <cfRule type="containsText" dxfId="2885" priority="157" operator="containsText" text="MEDIA">
      <formula>NOT(ISERROR(SEARCH("MEDIA",AT4)))</formula>
    </cfRule>
    <cfRule type="containsText" dxfId="2884" priority="158" operator="containsText" text="ALTA">
      <formula>NOT(ISERROR(SEARCH("ALTA",AT4)))</formula>
    </cfRule>
  </conditionalFormatting>
  <conditionalFormatting sqref="AT6:AT7">
    <cfRule type="containsText" dxfId="2883" priority="153" operator="containsText" text="BAJA">
      <formula>NOT(ISERROR(SEARCH("BAJA",AT6)))</formula>
    </cfRule>
    <cfRule type="containsText" dxfId="2882" priority="154" operator="containsText" text="MEDIA">
      <formula>NOT(ISERROR(SEARCH("MEDIA",AT6)))</formula>
    </cfRule>
    <cfRule type="containsText" dxfId="2881" priority="155" operator="containsText" text="ALTA">
      <formula>NOT(ISERROR(SEARCH("ALTA",AT6)))</formula>
    </cfRule>
  </conditionalFormatting>
  <conditionalFormatting sqref="AT6:AT7">
    <cfRule type="containsText" dxfId="2880" priority="150" operator="containsText" text="BAJA">
      <formula>NOT(ISERROR(SEARCH("BAJA",AT6)))</formula>
    </cfRule>
    <cfRule type="containsText" dxfId="2879" priority="151" operator="containsText" text="MEDIA">
      <formula>NOT(ISERROR(SEARCH("MEDIA",AT6)))</formula>
    </cfRule>
    <cfRule type="containsText" dxfId="2878" priority="152" operator="containsText" text="ALTA">
      <formula>NOT(ISERROR(SEARCH("ALTA",AT6)))</formula>
    </cfRule>
  </conditionalFormatting>
  <conditionalFormatting sqref="AQ4">
    <cfRule type="containsText" dxfId="2877" priority="147" operator="containsText" text="BAJA">
      <formula>NOT(ISERROR(SEARCH("BAJA",AQ4)))</formula>
    </cfRule>
    <cfRule type="containsText" dxfId="2876" priority="148" operator="containsText" text="MEDIA">
      <formula>NOT(ISERROR(SEARCH("MEDIA",AQ4)))</formula>
    </cfRule>
    <cfRule type="containsText" dxfId="2875" priority="149" operator="containsText" text="ALTA">
      <formula>NOT(ISERROR(SEARCH("ALTA",AQ4)))</formula>
    </cfRule>
  </conditionalFormatting>
  <conditionalFormatting sqref="AQ5">
    <cfRule type="containsText" dxfId="2874" priority="144" operator="containsText" text="BAJA">
      <formula>NOT(ISERROR(SEARCH("BAJA",AQ5)))</formula>
    </cfRule>
    <cfRule type="containsText" dxfId="2873" priority="145" operator="containsText" text="MEDIA">
      <formula>NOT(ISERROR(SEARCH("MEDIA",AQ5)))</formula>
    </cfRule>
    <cfRule type="containsText" dxfId="2872" priority="146" operator="containsText" text="ALTA">
      <formula>NOT(ISERROR(SEARCH("ALTA",AQ5)))</formula>
    </cfRule>
  </conditionalFormatting>
  <conditionalFormatting sqref="AR4">
    <cfRule type="containsText" dxfId="2871" priority="141" operator="containsText" text="BAJA">
      <formula>NOT(ISERROR(SEARCH("BAJA",AR4)))</formula>
    </cfRule>
    <cfRule type="containsText" dxfId="2870" priority="142" operator="containsText" text="MEDIA">
      <formula>NOT(ISERROR(SEARCH("MEDIA",AR4)))</formula>
    </cfRule>
    <cfRule type="containsText" dxfId="2869" priority="143" operator="containsText" text="ALTA">
      <formula>NOT(ISERROR(SEARCH("ALTA",AR4)))</formula>
    </cfRule>
  </conditionalFormatting>
  <conditionalFormatting sqref="AR5">
    <cfRule type="containsText" dxfId="2868" priority="138" operator="containsText" text="BAJA">
      <formula>NOT(ISERROR(SEARCH("BAJA",AR5)))</formula>
    </cfRule>
    <cfRule type="containsText" dxfId="2867" priority="139" operator="containsText" text="MEDIA">
      <formula>NOT(ISERROR(SEARCH("MEDIA",AR5)))</formula>
    </cfRule>
    <cfRule type="containsText" dxfId="2866" priority="140" operator="containsText" text="ALTA">
      <formula>NOT(ISERROR(SEARCH("ALTA",AR5)))</formula>
    </cfRule>
  </conditionalFormatting>
  <conditionalFormatting sqref="BA6">
    <cfRule type="containsText" dxfId="2865" priority="135" operator="containsText" text="BAJA">
      <formula>NOT(ISERROR(SEARCH("BAJA",BA6)))</formula>
    </cfRule>
    <cfRule type="containsText" dxfId="2864" priority="136" operator="containsText" text="MEDIA">
      <formula>NOT(ISERROR(SEARCH("MEDIA",BA6)))</formula>
    </cfRule>
    <cfRule type="containsText" dxfId="2863" priority="137" operator="containsText" text="ALTA">
      <formula>NOT(ISERROR(SEARCH("ALTA",BA6)))</formula>
    </cfRule>
  </conditionalFormatting>
  <conditionalFormatting sqref="AO7">
    <cfRule type="containsText" dxfId="2862" priority="72" operator="containsText" text="BAJA">
      <formula>NOT(ISERROR(SEARCH("BAJA",AO7)))</formula>
    </cfRule>
    <cfRule type="containsText" dxfId="2861" priority="73" operator="containsText" text="MEDIA">
      <formula>NOT(ISERROR(SEARCH("MEDIA",AO7)))</formula>
    </cfRule>
    <cfRule type="containsText" dxfId="2860" priority="74" operator="containsText" text="ALTA">
      <formula>NOT(ISERROR(SEARCH("ALTA",AO7)))</formula>
    </cfRule>
  </conditionalFormatting>
  <conditionalFormatting sqref="AO6">
    <cfRule type="containsText" dxfId="2859" priority="69" operator="containsText" text="BAJA">
      <formula>NOT(ISERROR(SEARCH("BAJA",AO6)))</formula>
    </cfRule>
    <cfRule type="containsText" dxfId="2858" priority="70" operator="containsText" text="MEDIA">
      <formula>NOT(ISERROR(SEARCH("MEDIA",AO6)))</formula>
    </cfRule>
    <cfRule type="containsText" dxfId="2857" priority="71" operator="containsText" text="ALTA">
      <formula>NOT(ISERROR(SEARCH("ALTA",AO6)))</formula>
    </cfRule>
  </conditionalFormatting>
  <conditionalFormatting sqref="AT5">
    <cfRule type="containsText" dxfId="2856" priority="66" operator="containsText" text="BAJA">
      <formula>NOT(ISERROR(SEARCH("BAJA",AT5)))</formula>
    </cfRule>
    <cfRule type="containsText" dxfId="2855" priority="67" operator="containsText" text="MEDIA">
      <formula>NOT(ISERROR(SEARCH("MEDIA",AT5)))</formula>
    </cfRule>
    <cfRule type="containsText" dxfId="2854" priority="68" operator="containsText" text="ALTA">
      <formula>NOT(ISERROR(SEARCH("ALTA",AT5)))</formula>
    </cfRule>
  </conditionalFormatting>
  <conditionalFormatting sqref="AT5">
    <cfRule type="containsText" dxfId="2853" priority="63" operator="containsText" text="BAJA">
      <formula>NOT(ISERROR(SEARCH("BAJA",AT5)))</formula>
    </cfRule>
    <cfRule type="containsText" dxfId="2852" priority="64" operator="containsText" text="MEDIA">
      <formula>NOT(ISERROR(SEARCH("MEDIA",AT5)))</formula>
    </cfRule>
    <cfRule type="containsText" dxfId="2851" priority="65" operator="containsText" text="ALTA">
      <formula>NOT(ISERROR(SEARCH("ALTA",AT5)))</formula>
    </cfRule>
  </conditionalFormatting>
  <dataValidations count="5">
    <dataValidation type="list" allowBlank="1" showInputMessage="1" showErrorMessage="1" sqref="A4 AL4:AL7" xr:uid="{00000000-0002-0000-0500-000000000000}">
      <formula1>"SI,NO"</formula1>
    </dataValidation>
    <dataValidation type="list" allowBlank="1" showInputMessage="1" showErrorMessage="1" sqref="AH4:AH7" xr:uid="{00000000-0002-0000-0500-000001000000}">
      <formula1>"Manual,Automático"</formula1>
    </dataValidation>
    <dataValidation type="list" allowBlank="1" showInputMessage="1" showErrorMessage="1" sqref="AK4:AK7" xr:uid="{00000000-0002-0000-0500-000002000000}">
      <formula1>"Confiable,No confiable"</formula1>
    </dataValidation>
    <dataValidation type="list" allowBlank="1" showInputMessage="1" showErrorMessage="1" sqref="AU4:AU7" xr:uid="{00000000-0002-0000-0500-000003000000}">
      <formula1>"Adecuado,Inadecuado"</formula1>
    </dataValidation>
    <dataValidation type="list" allowBlank="1" showInputMessage="1" showErrorMessage="1" sqref="AS4:AS7" xr:uid="{00000000-0002-0000-0500-000004000000}">
      <formula1>"Asignado,No Asignado"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5000000}">
          <x14:formula1>
            <xm:f>Listas!$B$2:$B$7</xm:f>
          </x14:formula1>
          <xm:sqref>D4</xm:sqref>
        </x14:dataValidation>
        <x14:dataValidation type="list" allowBlank="1" showInputMessage="1" showErrorMessage="1" xr:uid="{00000000-0002-0000-0500-000006000000}">
          <x14:formula1>
            <xm:f>Listas!$J$2:$J$6</xm:f>
          </x14:formula1>
          <xm:sqref>AY4</xm:sqref>
        </x14:dataValidation>
        <x14:dataValidation type="list" allowBlank="1" showInputMessage="1" showErrorMessage="1" xr:uid="{00000000-0002-0000-0500-000007000000}">
          <x14:formula1>
            <xm:f>Listas!$C$2:$C$8</xm:f>
          </x14:formula1>
          <xm:sqref>E4</xm:sqref>
        </x14:dataValidation>
        <x14:dataValidation type="list" allowBlank="1" showInputMessage="1" showErrorMessage="1" xr:uid="{00000000-0002-0000-0500-000008000000}">
          <x14:formula1>
            <xm:f>Listas!$P$2:$P$7</xm:f>
          </x14:formula1>
          <xm:sqref>Q4</xm:sqref>
        </x14:dataValidation>
        <x14:dataValidation type="list" allowBlank="1" showInputMessage="1" showErrorMessage="1" xr:uid="{00000000-0002-0000-0500-000009000000}">
          <x14:formula1>
            <xm:f>Listas!$O$2:$O$7</xm:f>
          </x14:formula1>
          <xm:sqref>O4</xm:sqref>
        </x14:dataValidation>
        <x14:dataValidation type="list" allowBlank="1" showInputMessage="1" showErrorMessage="1" xr:uid="{00000000-0002-0000-0500-00000A000000}">
          <x14:formula1>
            <xm:f>Listas!$N$2:$N$7</xm:f>
          </x14:formula1>
          <xm:sqref>M4</xm:sqref>
        </x14:dataValidation>
        <x14:dataValidation type="list" allowBlank="1" showInputMessage="1" showErrorMessage="1" xr:uid="{00000000-0002-0000-0500-00000B000000}">
          <x14:formula1>
            <xm:f>Listas!$K$2:$K$6</xm:f>
          </x14:formula1>
          <xm:sqref>S4:S7</xm:sqref>
        </x14:dataValidation>
        <x14:dataValidation type="list" allowBlank="1" showInputMessage="1" showErrorMessage="1" xr:uid="{00000000-0002-0000-0500-00000C000000}">
          <x14:formula1>
            <xm:f>Listas!$L$2:$L$5</xm:f>
          </x14:formula1>
          <xm:sqref>T4:T7</xm:sqref>
        </x14:dataValidation>
        <x14:dataValidation type="list" allowBlank="1" showInputMessage="1" showErrorMessage="1" xr:uid="{00000000-0002-0000-0500-00000D000000}">
          <x14:formula1>
            <xm:f>Listas!$Q$2:$Q$8</xm:f>
          </x14:formula1>
          <xm:sqref>J4</xm:sqref>
        </x14:dataValidation>
        <x14:dataValidation type="list" allowBlank="1" showInputMessage="1" showErrorMessage="1" xr:uid="{00000000-0002-0000-0500-00000E000000}">
          <x14:formula1>
            <xm:f>Listas!$I$2:$I$3</xm:f>
          </x14:formula1>
          <xm:sqref>AP4:AP7</xm:sqref>
        </x14:dataValidation>
        <x14:dataValidation type="list" allowBlank="1" showInputMessage="1" showErrorMessage="1" xr:uid="{00000000-0002-0000-0500-00000F000000}">
          <x14:formula1>
            <xm:f>Listas!$H$2:$H$3</xm:f>
          </x14:formula1>
          <xm:sqref>AN4:AN7</xm:sqref>
        </x14:dataValidation>
        <x14:dataValidation type="list" allowBlank="1" showInputMessage="1" showErrorMessage="1" xr:uid="{00000000-0002-0000-0500-000010000000}">
          <x14:formula1>
            <xm:f>Listas!$F$2:$F$4</xm:f>
          </x14:formula1>
          <xm:sqref>AF4:AF7</xm:sqref>
        </x14:dataValidation>
        <x14:dataValidation type="list" allowBlank="1" showInputMessage="1" showErrorMessage="1" xr:uid="{00000000-0002-0000-0500-000011000000}">
          <x14:formula1>
            <xm:f>Listas!$G$2:$G$11</xm:f>
          </x14:formula1>
          <xm:sqref>C4:C7</xm:sqref>
        </x14:dataValidation>
        <x14:dataValidation type="list" allowBlank="1" showInputMessage="1" showErrorMessage="1" xr:uid="{00000000-0002-0000-0500-000012000000}">
          <x14:formula1>
            <xm:f>Listas!$M$2:$M$15</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U323"/>
  <sheetViews>
    <sheetView zoomScale="70" zoomScaleNormal="70" workbookViewId="0">
      <pane ySplit="3" topLeftCell="A5" activePane="bottomLeft" state="frozen"/>
      <selection pane="bottomLeft" activeCell="BR5" sqref="BR5"/>
      <selection activeCell="G4" sqref="G4:G13"/>
    </sheetView>
  </sheetViews>
  <sheetFormatPr defaultColWidth="11.42578125" defaultRowHeight="14.45"/>
  <cols>
    <col min="1" max="1" width="14.140625" style="1" customWidth="1"/>
    <col min="2" max="2" width="14" style="6" customWidth="1"/>
    <col min="3" max="3" width="17.28515625" style="6" customWidth="1"/>
    <col min="4" max="4" width="19.42578125" style="6" customWidth="1"/>
    <col min="5" max="5" width="19.5703125" style="6" customWidth="1"/>
    <col min="6" max="6" width="59.7109375" style="2" customWidth="1"/>
    <col min="7" max="7" width="9.7109375" style="2" customWidth="1"/>
    <col min="8" max="8" width="20" style="2" customWidth="1"/>
    <col min="9" max="9" width="44.28515625" style="2" customWidth="1"/>
    <col min="10" max="10" width="14.7109375" style="2" bestFit="1" customWidth="1"/>
    <col min="11" max="11" width="16.7109375" style="2" customWidth="1"/>
    <col min="12" max="12" width="19.28515625" style="2" customWidth="1"/>
    <col min="13" max="13" width="46.140625" style="2" customWidth="1"/>
    <col min="14" max="14" width="3.42578125" style="2" hidden="1" customWidth="1"/>
    <col min="15" max="15" width="45.28515625" style="2" customWidth="1"/>
    <col min="16" max="16" width="3" style="2" hidden="1" customWidth="1"/>
    <col min="17" max="17" width="32.42578125" style="2" customWidth="1"/>
    <col min="18" max="18" width="3.42578125" style="2" hidden="1" customWidth="1"/>
    <col min="19" max="20" width="21.85546875" style="2" customWidth="1"/>
    <col min="21" max="21" width="21.85546875" style="2" hidden="1" customWidth="1"/>
    <col min="22" max="22" width="15" style="2"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28.140625" style="2" customWidth="1"/>
    <col min="29" max="29" width="28" style="2" customWidth="1"/>
    <col min="30" max="30" width="62.425781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36.570312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22.5703125" style="2" customWidth="1"/>
    <col min="47" max="47" width="13.7109375" style="2" hidden="1" customWidth="1"/>
    <col min="48" max="48" width="13.7109375" style="25"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customWidth="1"/>
    <col min="58" max="58" width="58.42578125" style="1" customWidth="1"/>
    <col min="59" max="59" width="14.85546875" style="1" customWidth="1"/>
    <col min="60" max="60" width="50.5703125" style="1" customWidth="1"/>
    <col min="61" max="61" width="29.140625" style="1" customWidth="1"/>
    <col min="62" max="62" width="14.85546875" style="1" customWidth="1"/>
    <col min="63" max="63" width="30.140625" style="85" customWidth="1"/>
    <col min="64" max="64" width="23.5703125" style="85" customWidth="1"/>
    <col min="65" max="65" width="11.5703125" style="1"/>
    <col min="66" max="66" width="26.7109375" style="1" customWidth="1"/>
    <col min="67" max="67" width="24.42578125" style="1" customWidth="1"/>
    <col min="68" max="68" width="11.5703125" style="1"/>
    <col min="69" max="69" width="26.7109375" style="1" customWidth="1"/>
    <col min="70" max="70" width="25.140625" style="1" customWidth="1"/>
    <col min="71" max="71" width="11.5703125" style="1"/>
    <col min="72" max="72" width="24.85546875" style="1" customWidth="1"/>
    <col min="73" max="73" width="26"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20.2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8"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27"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2" t="s">
        <v>181</v>
      </c>
      <c r="Y3" s="245" t="s">
        <v>152</v>
      </c>
      <c r="Z3" s="242" t="s">
        <v>182</v>
      </c>
      <c r="AA3" s="242" t="s">
        <v>152</v>
      </c>
      <c r="AB3" s="242" t="s">
        <v>183</v>
      </c>
      <c r="AC3" s="450"/>
      <c r="AD3" s="450"/>
      <c r="AE3" s="246" t="s">
        <v>5</v>
      </c>
      <c r="AF3" s="247" t="s">
        <v>184</v>
      </c>
      <c r="AG3" s="246" t="s">
        <v>185</v>
      </c>
      <c r="AH3" s="246" t="s">
        <v>184</v>
      </c>
      <c r="AI3" s="450"/>
      <c r="AJ3" s="246" t="s">
        <v>186</v>
      </c>
      <c r="AK3" s="450" t="s">
        <v>187</v>
      </c>
      <c r="AL3" s="450"/>
      <c r="AM3" s="450" t="s">
        <v>7</v>
      </c>
      <c r="AN3" s="450"/>
      <c r="AO3" s="450" t="s">
        <v>8</v>
      </c>
      <c r="AP3" s="450"/>
      <c r="AQ3" s="246" t="s">
        <v>188</v>
      </c>
      <c r="AR3" s="450" t="s">
        <v>128</v>
      </c>
      <c r="AS3" s="450"/>
      <c r="AT3" s="246" t="s">
        <v>189</v>
      </c>
      <c r="AU3" s="431"/>
      <c r="AV3" s="431"/>
      <c r="AW3" s="431"/>
      <c r="AX3" s="433"/>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77.6" customHeight="1">
      <c r="A4" s="425" t="s">
        <v>193</v>
      </c>
      <c r="B4" s="426" t="s">
        <v>82</v>
      </c>
      <c r="C4" s="426" t="s">
        <v>89</v>
      </c>
      <c r="D4" s="426" t="s">
        <v>17</v>
      </c>
      <c r="E4" s="426" t="s">
        <v>93</v>
      </c>
      <c r="F4" s="426" t="s">
        <v>400</v>
      </c>
      <c r="G4" s="426" t="s">
        <v>401</v>
      </c>
      <c r="H4" s="426" t="s">
        <v>402</v>
      </c>
      <c r="I4" s="426" t="s">
        <v>403</v>
      </c>
      <c r="J4" s="426" t="s">
        <v>63</v>
      </c>
      <c r="K4" s="426">
        <v>3</v>
      </c>
      <c r="L4" s="462">
        <f>IF(J4="Diaria",+(K4/360),IF(J4="Mensual",+(K4/12),IF(J4="Bimestral",+(K4/6),IF(J4="Trimestral",+(K4/4),IF(J4="Semestral",+(K4/2),IF(J4="Anual",+(K4/1),""))))))</f>
        <v>0.25</v>
      </c>
      <c r="M4" s="426" t="s">
        <v>29</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26" t="s">
        <v>404</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0.8</v>
      </c>
      <c r="Q4" s="426" t="s">
        <v>70</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61" t="s">
        <v>57</v>
      </c>
      <c r="T4" s="461" t="s">
        <v>70</v>
      </c>
      <c r="U4" s="461">
        <f>+MAX(N4,P4,R4)</f>
        <v>0.8</v>
      </c>
      <c r="V4" s="445" t="str">
        <f>IF(L4&lt;=20%,"Muy baja",IF(L4&lt;=40%,"Baja",IF(L4&lt;=60%,"Media",IF(L4&lt;=80%,"Alta",IF(L4&lt;=100%,"Muy alta",IF(L4&gt;=100%,"Muy alta",""))))))</f>
        <v>Baja</v>
      </c>
      <c r="W4" s="441">
        <f>+IFERROR(VLOOKUP(V4,Fórmula!$F$1:$G$6,2,FALSE),"")</f>
        <v>0.4</v>
      </c>
      <c r="X4" s="444" t="str">
        <f>IF(U4=20%,"Leve",IF(U4=40%,"Menor",IF(U4=60%,"Moderado",IF(U4=80%,"Mayor",IF(U4=100%,"Catastrófico","")))))</f>
        <v>Mayor</v>
      </c>
      <c r="Y4" s="441">
        <f>+IFERROR(VLOOKUP(X4,Fórmula!$H$1:$I$6,2,FALSE),"")</f>
        <v>0.8</v>
      </c>
      <c r="Z4" s="446" t="str">
        <f>+IFERROR(VLOOKUP(V4&amp;X4,Fórmula!$C$2:$D$26,2,FALSE),"")</f>
        <v>Alto</v>
      </c>
      <c r="AA4" s="441">
        <f>IF(Z4="Bajo",25%,IF(Z4="Moderado",50%,IF(Z4="Alto",75%,IF(Z4="Extremo",100%,""))))</f>
        <v>0.75</v>
      </c>
      <c r="AB4" s="447" t="s">
        <v>405</v>
      </c>
      <c r="AC4" s="52" t="s">
        <v>406</v>
      </c>
      <c r="AD4" s="52" t="s">
        <v>407</v>
      </c>
      <c r="AE4" s="52" t="s">
        <v>37</v>
      </c>
      <c r="AF4" s="32">
        <f t="shared" ref="AF4:AF15" si="0">IF(AE4="Preventivo",25%,IF(AE4="Detectivo",15%,IF(AE4="Correctivo",10%,"")))</f>
        <v>0.15</v>
      </c>
      <c r="AG4" s="92" t="s">
        <v>201</v>
      </c>
      <c r="AH4" s="32">
        <f>IF(AG4="Manual",15%,IF(AG4="Automático",25%,""))</f>
        <v>0.15</v>
      </c>
      <c r="AI4" s="32">
        <f t="shared" ref="AI4:AI15" si="1">+AH4+AF4</f>
        <v>0.3</v>
      </c>
      <c r="AJ4" s="92" t="s">
        <v>202</v>
      </c>
      <c r="AK4" s="89" t="s">
        <v>193</v>
      </c>
      <c r="AL4" s="52" t="s">
        <v>408</v>
      </c>
      <c r="AM4" s="89" t="s">
        <v>23</v>
      </c>
      <c r="AN4" s="92" t="s">
        <v>409</v>
      </c>
      <c r="AO4" s="92" t="s">
        <v>24</v>
      </c>
      <c r="AP4" s="92" t="s">
        <v>63</v>
      </c>
      <c r="AQ4" s="92" t="s">
        <v>410</v>
      </c>
      <c r="AR4" s="92" t="s">
        <v>206</v>
      </c>
      <c r="AS4" s="92" t="s">
        <v>411</v>
      </c>
      <c r="AT4" s="92" t="s">
        <v>208</v>
      </c>
      <c r="AU4" s="92">
        <f>+AA4*AI4</f>
        <v>0.22499999999999998</v>
      </c>
      <c r="AV4" s="32">
        <f>+AA4-AU4</f>
        <v>0.52500000000000002</v>
      </c>
      <c r="AW4" s="260" t="str">
        <f>IF(AV4&lt;=25%,"Bajo",IF(AV4&lt;=50%,"Moderado",IF(AV4&lt;=75%,"Alto",IF(AV4&gt;75%,"Extremo",""))))</f>
        <v>Alto</v>
      </c>
      <c r="AX4" s="264" t="s">
        <v>56</v>
      </c>
      <c r="AY4" s="266">
        <v>1</v>
      </c>
      <c r="AZ4" s="34" t="s">
        <v>412</v>
      </c>
      <c r="BA4" s="212" t="str">
        <f t="shared" ref="BA4:BA10" si="2">+AS4</f>
        <v>Profesional unidad de apuestas</v>
      </c>
      <c r="BB4" s="31">
        <v>44562</v>
      </c>
      <c r="BC4" s="31">
        <v>44926</v>
      </c>
      <c r="BD4" s="92" t="str">
        <f t="shared" ref="BD4:BD10" si="3">+AQ4</f>
        <v>Comparación entre proyección de ingresos y reporte de ingresos de derechos explotación y gastos de administración y utilización de resultados.</v>
      </c>
      <c r="BE4" s="136">
        <v>44620</v>
      </c>
      <c r="BF4" s="92" t="s">
        <v>413</v>
      </c>
      <c r="BG4" s="35">
        <v>44681</v>
      </c>
      <c r="BH4" s="137" t="s">
        <v>414</v>
      </c>
      <c r="BI4" s="137"/>
      <c r="BJ4" s="35">
        <v>44742</v>
      </c>
      <c r="BK4" s="165"/>
      <c r="BL4" s="165"/>
      <c r="BM4" s="35">
        <v>44804</v>
      </c>
      <c r="BN4" s="165"/>
      <c r="BO4" s="165"/>
      <c r="BP4" s="35">
        <v>44865</v>
      </c>
      <c r="BQ4" s="165"/>
      <c r="BR4" s="165"/>
      <c r="BS4" s="35">
        <v>44926</v>
      </c>
      <c r="BT4" s="165"/>
      <c r="BU4" s="267"/>
    </row>
    <row r="5" spans="1:73" ht="153" customHeight="1">
      <c r="A5" s="425"/>
      <c r="B5" s="426"/>
      <c r="C5" s="426"/>
      <c r="D5" s="426"/>
      <c r="E5" s="426"/>
      <c r="F5" s="426"/>
      <c r="G5" s="426"/>
      <c r="H5" s="426"/>
      <c r="I5" s="426"/>
      <c r="J5" s="426"/>
      <c r="K5" s="426"/>
      <c r="L5" s="462"/>
      <c r="M5" s="426"/>
      <c r="N5" s="426"/>
      <c r="O5" s="426"/>
      <c r="P5" s="426"/>
      <c r="Q5" s="426"/>
      <c r="R5" s="426"/>
      <c r="S5" s="461"/>
      <c r="T5" s="461"/>
      <c r="U5" s="461"/>
      <c r="V5" s="445"/>
      <c r="W5" s="441"/>
      <c r="X5" s="444"/>
      <c r="Y5" s="441"/>
      <c r="Z5" s="446"/>
      <c r="AA5" s="441"/>
      <c r="AB5" s="447"/>
      <c r="AC5" s="52" t="s">
        <v>415</v>
      </c>
      <c r="AD5" s="52" t="s">
        <v>416</v>
      </c>
      <c r="AE5" s="52" t="s">
        <v>54</v>
      </c>
      <c r="AF5" s="32">
        <f t="shared" si="0"/>
        <v>0.25</v>
      </c>
      <c r="AG5" s="92" t="s">
        <v>201</v>
      </c>
      <c r="AH5" s="32">
        <f>IF(AG5="Manual",15%,IF(AG5="Automático",25%,""))</f>
        <v>0.15</v>
      </c>
      <c r="AI5" s="32">
        <f t="shared" si="1"/>
        <v>0.4</v>
      </c>
      <c r="AJ5" s="92" t="s">
        <v>202</v>
      </c>
      <c r="AK5" s="89" t="s">
        <v>193</v>
      </c>
      <c r="AL5" s="52" t="s">
        <v>417</v>
      </c>
      <c r="AM5" s="89" t="s">
        <v>23</v>
      </c>
      <c r="AN5" s="92" t="s">
        <v>418</v>
      </c>
      <c r="AO5" s="92" t="s">
        <v>24</v>
      </c>
      <c r="AP5" s="92" t="s">
        <v>92</v>
      </c>
      <c r="AQ5" s="92" t="s">
        <v>419</v>
      </c>
      <c r="AR5" s="92" t="s">
        <v>206</v>
      </c>
      <c r="AS5" s="92" t="s">
        <v>411</v>
      </c>
      <c r="AT5" s="92" t="s">
        <v>208</v>
      </c>
      <c r="AU5" s="92">
        <f>+AV4*AI5</f>
        <v>0.21000000000000002</v>
      </c>
      <c r="AV5" s="32">
        <f>+AV4-AU5</f>
        <v>0.315</v>
      </c>
      <c r="AW5" s="263" t="str">
        <f>IF(AV5&lt;=25%,"Bajo",IF(AV5&lt;=50%,"Moderado",IF(AV5&lt;=75%,"Alto",IF(AV5&gt;75%,"Extremo",""))))</f>
        <v>Moderado</v>
      </c>
      <c r="AX5" s="264" t="s">
        <v>56</v>
      </c>
      <c r="AY5" s="266">
        <v>2</v>
      </c>
      <c r="AZ5" s="34" t="s">
        <v>420</v>
      </c>
      <c r="BA5" s="212" t="str">
        <f t="shared" si="2"/>
        <v>Profesional unidad de apuestas</v>
      </c>
      <c r="BB5" s="31">
        <v>44757</v>
      </c>
      <c r="BC5" s="31">
        <v>44895</v>
      </c>
      <c r="BD5" s="92" t="s">
        <v>421</v>
      </c>
      <c r="BE5" s="136">
        <v>44620</v>
      </c>
      <c r="BF5" s="92" t="s">
        <v>422</v>
      </c>
      <c r="BG5" s="35">
        <v>44681</v>
      </c>
      <c r="BH5" s="137" t="s">
        <v>423</v>
      </c>
      <c r="BI5" s="174" t="s">
        <v>424</v>
      </c>
      <c r="BJ5" s="35">
        <v>44742</v>
      </c>
      <c r="BK5" s="174" t="s">
        <v>425</v>
      </c>
      <c r="BL5" s="174" t="s">
        <v>424</v>
      </c>
      <c r="BM5" s="35">
        <v>44804</v>
      </c>
      <c r="BN5" s="174" t="s">
        <v>426</v>
      </c>
      <c r="BO5" s="174" t="s">
        <v>424</v>
      </c>
      <c r="BP5" s="35">
        <v>44865</v>
      </c>
      <c r="BQ5" s="174" t="s">
        <v>427</v>
      </c>
      <c r="BR5" s="174" t="s">
        <v>424</v>
      </c>
      <c r="BS5" s="35">
        <v>44926</v>
      </c>
      <c r="BT5" s="165"/>
      <c r="BU5" s="174" t="s">
        <v>424</v>
      </c>
    </row>
    <row r="6" spans="1:73" s="196" customFormat="1" ht="139.9" customHeight="1">
      <c r="A6" s="176" t="s">
        <v>241</v>
      </c>
      <c r="B6" s="177" t="s">
        <v>82</v>
      </c>
      <c r="C6" s="177" t="s">
        <v>55</v>
      </c>
      <c r="D6" s="177" t="s">
        <v>76</v>
      </c>
      <c r="E6" s="177" t="s">
        <v>77</v>
      </c>
      <c r="F6" s="178" t="s">
        <v>428</v>
      </c>
      <c r="G6" s="179" t="s">
        <v>429</v>
      </c>
      <c r="H6" s="177" t="s">
        <v>430</v>
      </c>
      <c r="I6" s="178" t="s">
        <v>431</v>
      </c>
      <c r="J6" s="177" t="s">
        <v>48</v>
      </c>
      <c r="K6" s="177">
        <v>0</v>
      </c>
      <c r="L6" s="180">
        <f>IF(J6="Diaria",+(K6/360),IF(J6="Semanal",+(K6/52),IF(J6="Mensual",+(K6/12),IF(J6="Bimestral",+(K6/6),IF(J6="Trimestral",+(K6/4),IF(J6="Semestral",+(K6/2),IF(J6="Anual",+(K6/1),"")))))))</f>
        <v>0</v>
      </c>
      <c r="M6" s="177" t="s">
        <v>29</v>
      </c>
      <c r="N6" s="181">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177" t="s">
        <v>30</v>
      </c>
      <c r="P6" s="181">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177" t="s">
        <v>70</v>
      </c>
      <c r="R6" s="181">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182" t="s">
        <v>57</v>
      </c>
      <c r="T6" s="182" t="s">
        <v>58</v>
      </c>
      <c r="U6" s="183">
        <f>+MAX(N6,P6,R6)</f>
        <v>0.2</v>
      </c>
      <c r="V6" s="254" t="str">
        <f>IF(L6&lt;=20%,"Muy baja",IF(L6&lt;=40%,"Baja",IF(L6&lt;=60%,"Media",IF(L6&lt;=80%,"Alta",IF(L6&lt;=100%,"Muy alta",IF(L6&gt;=100%,"Muy alta",""))))))</f>
        <v>Muy baja</v>
      </c>
      <c r="W6" s="184">
        <f>+IFERROR(VLOOKUP(V6,Fórmula!$F$1:$G$6,2,FALSE),"")</f>
        <v>0.2</v>
      </c>
      <c r="X6" s="256" t="s">
        <v>53</v>
      </c>
      <c r="Y6" s="184">
        <f>+IFERROR(VLOOKUP(X6,Fórmula!$H$1:$I$6,2,FALSE),"")</f>
        <v>0.6</v>
      </c>
      <c r="Z6" s="263" t="s">
        <v>53</v>
      </c>
      <c r="AA6" s="184">
        <f>IF(Z6="Bajo",25%,IF(Z6="Moderado",50%,IF(Z6="Alto",75%,IF(Z6="Extremo",100%,""))))</f>
        <v>0.5</v>
      </c>
      <c r="AB6" s="185" t="s">
        <v>432</v>
      </c>
      <c r="AC6" s="186" t="s">
        <v>433</v>
      </c>
      <c r="AD6" s="186" t="s">
        <v>434</v>
      </c>
      <c r="AE6" s="186" t="s">
        <v>54</v>
      </c>
      <c r="AF6" s="187">
        <f t="shared" si="0"/>
        <v>0.25</v>
      </c>
      <c r="AG6" s="178" t="s">
        <v>201</v>
      </c>
      <c r="AH6" s="187">
        <f>IF(AG6="Manual",15%,IF(AG6="Automático",25%,""))</f>
        <v>0.15</v>
      </c>
      <c r="AI6" s="187">
        <f t="shared" si="1"/>
        <v>0.4</v>
      </c>
      <c r="AJ6" s="178" t="s">
        <v>202</v>
      </c>
      <c r="AK6" s="177" t="s">
        <v>193</v>
      </c>
      <c r="AL6" s="186" t="s">
        <v>435</v>
      </c>
      <c r="AM6" s="177" t="s">
        <v>23</v>
      </c>
      <c r="AN6" s="178" t="s">
        <v>436</v>
      </c>
      <c r="AO6" s="178" t="s">
        <v>40</v>
      </c>
      <c r="AP6" s="178" t="s">
        <v>437</v>
      </c>
      <c r="AQ6" s="188" t="s">
        <v>438</v>
      </c>
      <c r="AR6" s="178" t="s">
        <v>206</v>
      </c>
      <c r="AS6" s="178" t="s">
        <v>439</v>
      </c>
      <c r="AT6" s="178" t="s">
        <v>208</v>
      </c>
      <c r="AU6" s="178">
        <f>+AA6*AI6</f>
        <v>0.2</v>
      </c>
      <c r="AV6" s="189">
        <f>+AA6-AU6</f>
        <v>0.3</v>
      </c>
      <c r="AW6" s="263" t="str">
        <f>+IF(C6="Corrupción","Moderado",IF(#REF!&lt;=25%,"Bajo",IF(#REF!&lt;=50%,"Moderado",IF(#REF!&lt;=75%,"Alto",IF(#REF!&gt;75%,"Extremo","")))))</f>
        <v>Moderado</v>
      </c>
      <c r="AX6" s="280" t="s">
        <v>56</v>
      </c>
      <c r="AY6" s="281">
        <v>1</v>
      </c>
      <c r="AZ6" s="190" t="s">
        <v>440</v>
      </c>
      <c r="BA6" s="191" t="str">
        <f t="shared" si="2"/>
        <v>Profesional III de apuestas</v>
      </c>
      <c r="BB6" s="192">
        <v>44562</v>
      </c>
      <c r="BC6" s="192">
        <v>44742</v>
      </c>
      <c r="BD6" s="178" t="str">
        <f t="shared" si="3"/>
        <v>Plataforma de Juegos Promocionales y Rifas</v>
      </c>
      <c r="BE6" s="193">
        <v>44620</v>
      </c>
      <c r="BF6" s="92" t="s">
        <v>441</v>
      </c>
      <c r="BG6" s="195">
        <v>44681</v>
      </c>
      <c r="BH6" s="92" t="s">
        <v>442</v>
      </c>
      <c r="BI6" s="194"/>
      <c r="BJ6" s="195">
        <v>44742</v>
      </c>
      <c r="BK6" s="194"/>
      <c r="BL6" s="194"/>
      <c r="BM6" s="195">
        <v>44804</v>
      </c>
      <c r="BN6" s="194"/>
      <c r="BO6" s="194"/>
      <c r="BP6" s="195">
        <v>44865</v>
      </c>
      <c r="BQ6" s="194"/>
      <c r="BR6" s="194"/>
      <c r="BS6" s="195">
        <v>44926</v>
      </c>
      <c r="BT6" s="194"/>
      <c r="BU6" s="282"/>
    </row>
    <row r="7" spans="1:73" ht="57.95">
      <c r="A7" s="425" t="s">
        <v>241</v>
      </c>
      <c r="B7" s="426" t="s">
        <v>82</v>
      </c>
      <c r="C7" s="426" t="s">
        <v>89</v>
      </c>
      <c r="D7" s="426" t="s">
        <v>76</v>
      </c>
      <c r="E7" s="426" t="s">
        <v>34</v>
      </c>
      <c r="F7" s="427" t="s">
        <v>443</v>
      </c>
      <c r="G7" s="492" t="s">
        <v>444</v>
      </c>
      <c r="H7" s="426" t="s">
        <v>445</v>
      </c>
      <c r="I7" s="427" t="s">
        <v>446</v>
      </c>
      <c r="J7" s="426" t="s">
        <v>63</v>
      </c>
      <c r="K7" s="426">
        <v>3</v>
      </c>
      <c r="L7" s="462">
        <f>IF(J7="Diaria",+(K7/360),IF(J7="Mensual",+(K7/12),IF(J7="Bimestral",+(K7/6),IF(J7="Trimestral",+(K7/4),IF(J7="Semestral",+(K7/2),IF(J7="Anual",+(K7/1),""))))))</f>
        <v>0.25</v>
      </c>
      <c r="M7" s="426" t="s">
        <v>29</v>
      </c>
      <c r="N7" s="42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426" t="s">
        <v>70</v>
      </c>
      <c r="P7" s="42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v>
      </c>
      <c r="Q7" s="426" t="s">
        <v>70</v>
      </c>
      <c r="R7" s="42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461" t="s">
        <v>57</v>
      </c>
      <c r="T7" s="461" t="s">
        <v>43</v>
      </c>
      <c r="U7" s="461">
        <f>+MAX(N7,P7,R7)</f>
        <v>0.2</v>
      </c>
      <c r="V7" s="445" t="str">
        <f>IF(L7&lt;=20%,"Muy baja",IF(L7&lt;=40%,"Baja",IF(L7&lt;=60%,"Media",IF(L7&lt;=80%,"Alta",IF(L7&lt;=100%,"Muy alta",IF(L7&gt;=100%,"Muy alta",""))))))</f>
        <v>Baja</v>
      </c>
      <c r="W7" s="441">
        <f>+IFERROR(VLOOKUP(V7,Fórmula!$F$1:$G$6,2,FALSE),"")</f>
        <v>0.4</v>
      </c>
      <c r="X7" s="445" t="str">
        <f>IF(U7=20%,"Leve",IF(U7=40%,"Menor",IF(U7=60%,"Moderado",IF(U7=80%,"Mayor",IF(U7=100%,"Catastrófico","")))))</f>
        <v>Leve</v>
      </c>
      <c r="Y7" s="441">
        <f>+IFERROR(VLOOKUP(X7,Fórmula!$H$1:$I$6,2,FALSE),"")</f>
        <v>0.2</v>
      </c>
      <c r="Z7" s="460" t="str">
        <f>+IFERROR(VLOOKUP(V7&amp;X7,Fórmula!$C$2:$D$26,2,FALSE),"")</f>
        <v>Bajo</v>
      </c>
      <c r="AA7" s="441">
        <f>IF(Z7="Bajo",25%,IF(Z7="Moderado",50%,IF(Z7="Alto",75%,IF(Z7="Extremo",100%,""))))</f>
        <v>0.25</v>
      </c>
      <c r="AB7" s="447" t="s">
        <v>447</v>
      </c>
      <c r="AC7" s="52" t="s">
        <v>448</v>
      </c>
      <c r="AD7" s="52" t="s">
        <v>449</v>
      </c>
      <c r="AE7" s="52" t="s">
        <v>54</v>
      </c>
      <c r="AF7" s="32">
        <f t="shared" si="0"/>
        <v>0.25</v>
      </c>
      <c r="AG7" s="92" t="s">
        <v>201</v>
      </c>
      <c r="AH7" s="32">
        <f>IF(AG7="Manual",15%,IF(AG7="Automático",25%,""))</f>
        <v>0.15</v>
      </c>
      <c r="AI7" s="32">
        <f t="shared" si="1"/>
        <v>0.4</v>
      </c>
      <c r="AJ7" s="92" t="s">
        <v>202</v>
      </c>
      <c r="AK7" s="89" t="s">
        <v>193</v>
      </c>
      <c r="AL7" s="52" t="s">
        <v>450</v>
      </c>
      <c r="AM7" s="89" t="s">
        <v>23</v>
      </c>
      <c r="AN7" s="92" t="s">
        <v>451</v>
      </c>
      <c r="AO7" s="92" t="s">
        <v>24</v>
      </c>
      <c r="AP7" s="92" t="s">
        <v>92</v>
      </c>
      <c r="AQ7" s="92" t="s">
        <v>452</v>
      </c>
      <c r="AR7" s="92" t="s">
        <v>206</v>
      </c>
      <c r="AS7" s="92" t="s">
        <v>453</v>
      </c>
      <c r="AT7" s="92" t="s">
        <v>208</v>
      </c>
      <c r="AU7" s="92">
        <f>+AA7*AI7</f>
        <v>0.1</v>
      </c>
      <c r="AV7" s="33">
        <f>+AA7-AU7</f>
        <v>0.15</v>
      </c>
      <c r="AW7" s="460" t="str">
        <f>+IF(C7="Corrupción","Moderado",IF(AV9&lt;=25%,"Bajo",IF(AV9&lt;=50%,"Moderado",IF(AV9&lt;=75%,"Alto",IF(AV9&gt;75%,"Extremo","")))))</f>
        <v>Bajo</v>
      </c>
      <c r="AX7" s="457" t="s">
        <v>56</v>
      </c>
      <c r="AY7" s="266">
        <v>1</v>
      </c>
      <c r="AZ7" s="52" t="s">
        <v>454</v>
      </c>
      <c r="BA7" s="212" t="str">
        <f t="shared" si="2"/>
        <v>Profesional III de la Unidad de Apuestas</v>
      </c>
      <c r="BB7" s="31">
        <v>44774</v>
      </c>
      <c r="BC7" s="31">
        <v>44926</v>
      </c>
      <c r="BD7" s="212" t="s">
        <v>455</v>
      </c>
      <c r="BE7" s="136">
        <v>44620</v>
      </c>
      <c r="BF7" s="92" t="s">
        <v>456</v>
      </c>
      <c r="BG7" s="35">
        <v>44681</v>
      </c>
      <c r="BH7" s="137" t="s">
        <v>457</v>
      </c>
      <c r="BI7" s="137"/>
      <c r="BJ7" s="35">
        <v>44742</v>
      </c>
      <c r="BK7" s="137"/>
      <c r="BL7" s="137"/>
      <c r="BM7" s="35">
        <v>44804</v>
      </c>
      <c r="BN7" s="137"/>
      <c r="BO7" s="137"/>
      <c r="BP7" s="35">
        <v>44865</v>
      </c>
      <c r="BQ7" s="137"/>
      <c r="BR7" s="137"/>
      <c r="BS7" s="35">
        <v>44926</v>
      </c>
      <c r="BT7" s="137"/>
      <c r="BU7" s="267"/>
    </row>
    <row r="8" spans="1:73" ht="87">
      <c r="A8" s="425"/>
      <c r="B8" s="426"/>
      <c r="C8" s="426"/>
      <c r="D8" s="426"/>
      <c r="E8" s="426"/>
      <c r="F8" s="427"/>
      <c r="G8" s="492"/>
      <c r="H8" s="426"/>
      <c r="I8" s="427"/>
      <c r="J8" s="426"/>
      <c r="K8" s="426"/>
      <c r="L8" s="462"/>
      <c r="M8" s="426"/>
      <c r="N8" s="426"/>
      <c r="O8" s="426"/>
      <c r="P8" s="426"/>
      <c r="Q8" s="426"/>
      <c r="R8" s="426"/>
      <c r="S8" s="461"/>
      <c r="T8" s="461"/>
      <c r="U8" s="461"/>
      <c r="V8" s="445"/>
      <c r="W8" s="441"/>
      <c r="X8" s="445"/>
      <c r="Y8" s="441"/>
      <c r="Z8" s="460"/>
      <c r="AA8" s="441"/>
      <c r="AB8" s="447"/>
      <c r="AC8" s="52" t="s">
        <v>458</v>
      </c>
      <c r="AD8" s="52" t="s">
        <v>459</v>
      </c>
      <c r="AE8" s="52" t="s">
        <v>54</v>
      </c>
      <c r="AF8" s="32">
        <f t="shared" si="0"/>
        <v>0.25</v>
      </c>
      <c r="AG8" s="92" t="s">
        <v>201</v>
      </c>
      <c r="AH8" s="32">
        <f t="shared" ref="AH8:AH15" si="4">IF(AG8="Manual",15%,IF(AG8="Automático",25%,""))</f>
        <v>0.15</v>
      </c>
      <c r="AI8" s="32">
        <f t="shared" si="1"/>
        <v>0.4</v>
      </c>
      <c r="AJ8" s="92" t="s">
        <v>202</v>
      </c>
      <c r="AK8" s="89" t="s">
        <v>193</v>
      </c>
      <c r="AL8" s="52" t="s">
        <v>450</v>
      </c>
      <c r="AM8" s="89" t="s">
        <v>23</v>
      </c>
      <c r="AN8" s="92" t="s">
        <v>451</v>
      </c>
      <c r="AO8" s="92" t="s">
        <v>24</v>
      </c>
      <c r="AP8" s="92" t="s">
        <v>63</v>
      </c>
      <c r="AQ8" s="92" t="s">
        <v>460</v>
      </c>
      <c r="AR8" s="92" t="s">
        <v>206</v>
      </c>
      <c r="AS8" s="92" t="s">
        <v>461</v>
      </c>
      <c r="AT8" s="92" t="s">
        <v>208</v>
      </c>
      <c r="AU8" s="92">
        <f>+AV7*AI8</f>
        <v>0.06</v>
      </c>
      <c r="AV8" s="33">
        <f>+AV7-AU8</f>
        <v>0.09</v>
      </c>
      <c r="AW8" s="460"/>
      <c r="AX8" s="457"/>
      <c r="AY8" s="272">
        <v>2</v>
      </c>
      <c r="AZ8" s="52" t="s">
        <v>462</v>
      </c>
      <c r="BA8" s="212" t="str">
        <f t="shared" si="2"/>
        <v>Responsable designado de la Unidad de Apuestas</v>
      </c>
      <c r="BB8" s="31">
        <v>44562</v>
      </c>
      <c r="BC8" s="31">
        <v>44926</v>
      </c>
      <c r="BD8" s="212" t="s">
        <v>463</v>
      </c>
      <c r="BE8" s="136">
        <v>44620</v>
      </c>
      <c r="BF8" s="92" t="s">
        <v>464</v>
      </c>
      <c r="BG8" s="35">
        <v>44681</v>
      </c>
      <c r="BH8" s="137" t="s">
        <v>464</v>
      </c>
      <c r="BI8" s="137"/>
      <c r="BJ8" s="35">
        <v>44742</v>
      </c>
      <c r="BK8" s="137"/>
      <c r="BL8" s="137"/>
      <c r="BM8" s="35">
        <v>44804</v>
      </c>
      <c r="BN8" s="137"/>
      <c r="BO8" s="137"/>
      <c r="BP8" s="35">
        <v>44865</v>
      </c>
      <c r="BQ8" s="137"/>
      <c r="BR8" s="137"/>
      <c r="BS8" s="35">
        <v>44926</v>
      </c>
      <c r="BT8" s="137"/>
      <c r="BU8" s="267"/>
    </row>
    <row r="9" spans="1:73" ht="72.599999999999994">
      <c r="A9" s="425"/>
      <c r="B9" s="426"/>
      <c r="C9" s="426"/>
      <c r="D9" s="426"/>
      <c r="E9" s="426"/>
      <c r="F9" s="427"/>
      <c r="G9" s="492"/>
      <c r="H9" s="426"/>
      <c r="I9" s="427"/>
      <c r="J9" s="426"/>
      <c r="K9" s="426"/>
      <c r="L9" s="462"/>
      <c r="M9" s="426"/>
      <c r="N9" s="426"/>
      <c r="O9" s="426"/>
      <c r="P9" s="426"/>
      <c r="Q9" s="426"/>
      <c r="R9" s="426"/>
      <c r="S9" s="461"/>
      <c r="T9" s="461"/>
      <c r="U9" s="461"/>
      <c r="V9" s="445"/>
      <c r="W9" s="441"/>
      <c r="X9" s="445"/>
      <c r="Y9" s="441"/>
      <c r="Z9" s="460"/>
      <c r="AA9" s="441"/>
      <c r="AB9" s="447"/>
      <c r="AC9" s="52" t="s">
        <v>465</v>
      </c>
      <c r="AD9" s="52" t="s">
        <v>466</v>
      </c>
      <c r="AE9" s="52" t="s">
        <v>37</v>
      </c>
      <c r="AF9" s="32">
        <f t="shared" si="0"/>
        <v>0.15</v>
      </c>
      <c r="AG9" s="92" t="s">
        <v>201</v>
      </c>
      <c r="AH9" s="32">
        <f t="shared" si="4"/>
        <v>0.15</v>
      </c>
      <c r="AI9" s="32">
        <f t="shared" si="1"/>
        <v>0.3</v>
      </c>
      <c r="AJ9" s="52" t="e">
        <f>+#REF!</f>
        <v>#REF!</v>
      </c>
      <c r="AK9" s="89" t="e">
        <f>+#REF!</f>
        <v>#REF!</v>
      </c>
      <c r="AL9" s="52" t="s">
        <v>467</v>
      </c>
      <c r="AM9" s="89" t="s">
        <v>23</v>
      </c>
      <c r="AN9" s="92" t="s">
        <v>451</v>
      </c>
      <c r="AO9" s="92" t="s">
        <v>40</v>
      </c>
      <c r="AP9" s="92" t="s">
        <v>437</v>
      </c>
      <c r="AQ9" s="92" t="s">
        <v>468</v>
      </c>
      <c r="AR9" s="52" t="e">
        <f>+#REF!</f>
        <v>#REF!</v>
      </c>
      <c r="AS9" s="92" t="s">
        <v>469</v>
      </c>
      <c r="AT9" s="52" t="e">
        <f>+#REF!</f>
        <v>#REF!</v>
      </c>
      <c r="AU9" s="92">
        <f>+AV8*AI9</f>
        <v>2.7E-2</v>
      </c>
      <c r="AV9" s="33">
        <f>+AV8-AU9</f>
        <v>6.3E-2</v>
      </c>
      <c r="AW9" s="460"/>
      <c r="AX9" s="457"/>
      <c r="AY9" s="272">
        <v>3</v>
      </c>
      <c r="AZ9" s="52" t="s">
        <v>470</v>
      </c>
      <c r="BA9" s="191" t="str">
        <f t="shared" si="2"/>
        <v>Jefe de la Unidad de Apuestas</v>
      </c>
      <c r="BB9" s="31">
        <v>44562</v>
      </c>
      <c r="BC9" s="31">
        <v>44926</v>
      </c>
      <c r="BD9" s="212" t="str">
        <f t="shared" si="3"/>
        <v>Oficio de requerimiento</v>
      </c>
      <c r="BE9" s="136">
        <v>44620</v>
      </c>
      <c r="BF9" s="92" t="s">
        <v>471</v>
      </c>
      <c r="BG9" s="35">
        <v>44681</v>
      </c>
      <c r="BH9" s="137" t="s">
        <v>471</v>
      </c>
      <c r="BI9" s="137"/>
      <c r="BJ9" s="35">
        <v>44742</v>
      </c>
      <c r="BK9" s="137"/>
      <c r="BL9" s="137"/>
      <c r="BM9" s="35">
        <v>44804</v>
      </c>
      <c r="BN9" s="137"/>
      <c r="BO9" s="137"/>
      <c r="BP9" s="35">
        <v>44865</v>
      </c>
      <c r="BQ9" s="137"/>
      <c r="BR9" s="137"/>
      <c r="BS9" s="35">
        <v>44926</v>
      </c>
      <c r="BT9" s="137"/>
      <c r="BU9" s="267"/>
    </row>
    <row r="10" spans="1:73" ht="171" customHeight="1">
      <c r="A10" s="129" t="s">
        <v>193</v>
      </c>
      <c r="B10" s="89" t="s">
        <v>82</v>
      </c>
      <c r="C10" s="89" t="s">
        <v>89</v>
      </c>
      <c r="D10" s="89" t="s">
        <v>12</v>
      </c>
      <c r="E10" s="89" t="s">
        <v>34</v>
      </c>
      <c r="F10" s="92" t="s">
        <v>472</v>
      </c>
      <c r="G10" s="132" t="s">
        <v>473</v>
      </c>
      <c r="H10" s="89" t="s">
        <v>474</v>
      </c>
      <c r="I10" s="92" t="s">
        <v>475</v>
      </c>
      <c r="J10" s="89" t="s">
        <v>92</v>
      </c>
      <c r="K10" s="89">
        <v>1</v>
      </c>
      <c r="L10" s="127">
        <f>IF(J10="Diaria",+(K10/360),IF(J10="Mensual",+(K10/12),IF(J10="Bimestral",+(K10/6),IF(J10="Trimestral",+(K10/4),IF(J10="Semestral",+(K10/2),IF(J10="Anual",+(K10/1),""))))))</f>
        <v>0.5</v>
      </c>
      <c r="M10" s="89" t="s">
        <v>60</v>
      </c>
      <c r="N10" s="13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0.6</v>
      </c>
      <c r="O10" s="89" t="s">
        <v>476</v>
      </c>
      <c r="P10" s="13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1</v>
      </c>
      <c r="Q10" s="89" t="s">
        <v>62</v>
      </c>
      <c r="R10" s="13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0.6</v>
      </c>
      <c r="S10" s="126" t="s">
        <v>26</v>
      </c>
      <c r="T10" s="126" t="s">
        <v>43</v>
      </c>
      <c r="U10" s="140">
        <f>+MAX(N10,P10,R10)</f>
        <v>1</v>
      </c>
      <c r="V10" s="256" t="str">
        <f>IF(L10&lt;=20%,"Muy baja",IF(L10&lt;=40%,"Baja",IF(L10&lt;=60%,"Media",IF(L10&lt;=80%,"Alta",IF(L10&lt;=100%,"Muy alta",IF(L10&gt;=100%,"Muy alta",""))))))</f>
        <v>Media</v>
      </c>
      <c r="W10" s="128">
        <f>+IFERROR(VLOOKUP(V10,Fórmula!$F$1:$G$6,2,FALSE),"")</f>
        <v>0.6</v>
      </c>
      <c r="X10" s="299" t="str">
        <f>IF(U10=20%,"Leve",IF(U10=40%,"Menor",IF(U10=60%,"Moderado",IF(U10=80%,"Mayor",IF(U10=100%,"Catastrófico","")))))</f>
        <v>Catastrófico</v>
      </c>
      <c r="Y10" s="128">
        <f>+IFERROR(VLOOKUP(X10,Fórmula!$H$1:$I$6,2,FALSE),"")</f>
        <v>1</v>
      </c>
      <c r="Z10" s="300" t="str">
        <f>+IFERROR(VLOOKUP(V10&amp;X10,Fórmula!$C$2:$D$26,2,FALSE),"")</f>
        <v>Extremo</v>
      </c>
      <c r="AA10" s="128">
        <f>IF(Z10="Bajo",25%,IF(Z10="Moderado",50%,IF(Z10="Alto",75%,IF(Z10="Extremo",100%,""))))</f>
        <v>1</v>
      </c>
      <c r="AB10" s="128"/>
      <c r="AC10" s="52" t="s">
        <v>477</v>
      </c>
      <c r="AD10" s="52" t="s">
        <v>478</v>
      </c>
      <c r="AE10" s="52" t="s">
        <v>54</v>
      </c>
      <c r="AF10" s="32">
        <f t="shared" si="0"/>
        <v>0.25</v>
      </c>
      <c r="AG10" s="92" t="s">
        <v>201</v>
      </c>
      <c r="AH10" s="32">
        <f t="shared" si="4"/>
        <v>0.15</v>
      </c>
      <c r="AI10" s="32">
        <f t="shared" si="1"/>
        <v>0.4</v>
      </c>
      <c r="AJ10" s="92" t="s">
        <v>202</v>
      </c>
      <c r="AK10" s="89" t="s">
        <v>193</v>
      </c>
      <c r="AL10" s="52" t="s">
        <v>479</v>
      </c>
      <c r="AM10" s="89" t="s">
        <v>23</v>
      </c>
      <c r="AN10" s="92" t="s">
        <v>480</v>
      </c>
      <c r="AO10" s="92" t="s">
        <v>24</v>
      </c>
      <c r="AP10" s="92" t="s">
        <v>96</v>
      </c>
      <c r="AQ10" s="92" t="s">
        <v>481</v>
      </c>
      <c r="AR10" s="92" t="s">
        <v>206</v>
      </c>
      <c r="AS10" s="92" t="s">
        <v>482</v>
      </c>
      <c r="AT10" s="92" t="s">
        <v>208</v>
      </c>
      <c r="AU10" s="92">
        <f>+AA10*AI10</f>
        <v>0.4</v>
      </c>
      <c r="AV10" s="33">
        <f>+AA10-AU10</f>
        <v>0.6</v>
      </c>
      <c r="AW10" s="260" t="str">
        <f>IF(AV10&lt;=25%,"Bajo",IF(AV10&lt;=50%,"Moderado",IF(AV10&lt;=75%,"Alto",IF(AV10&gt;75%,"Extremo",""))))</f>
        <v>Alto</v>
      </c>
      <c r="AX10" s="264" t="s">
        <v>56</v>
      </c>
      <c r="AY10" s="266">
        <v>1</v>
      </c>
      <c r="AZ10" s="30" t="s">
        <v>483</v>
      </c>
      <c r="BA10" s="191" t="str">
        <f t="shared" si="2"/>
        <v>Jefe Unidad de Apuestas</v>
      </c>
      <c r="BB10" s="37">
        <v>44562</v>
      </c>
      <c r="BC10" s="37">
        <v>44742</v>
      </c>
      <c r="BD10" s="92" t="str">
        <f t="shared" si="3"/>
        <v>Plan de contingencia vigente
'Documento metodológico</v>
      </c>
      <c r="BE10" s="136">
        <v>44620</v>
      </c>
      <c r="BF10" s="92" t="s">
        <v>484</v>
      </c>
      <c r="BG10" s="35">
        <v>44681</v>
      </c>
      <c r="BH10" s="137" t="s">
        <v>485</v>
      </c>
      <c r="BI10" s="137"/>
      <c r="BJ10" s="35">
        <v>44742</v>
      </c>
      <c r="BK10" s="137"/>
      <c r="BL10" s="137"/>
      <c r="BM10" s="35">
        <v>44804</v>
      </c>
      <c r="BN10" s="137"/>
      <c r="BO10" s="137"/>
      <c r="BP10" s="35">
        <v>44865</v>
      </c>
      <c r="BQ10" s="137"/>
      <c r="BR10" s="137"/>
      <c r="BS10" s="35">
        <v>44926</v>
      </c>
      <c r="BT10" s="137"/>
      <c r="BU10" s="267"/>
    </row>
    <row r="11" spans="1:73" ht="156.75" customHeight="1">
      <c r="A11" s="425" t="s">
        <v>193</v>
      </c>
      <c r="B11" s="426" t="s">
        <v>82</v>
      </c>
      <c r="C11" s="426" t="s">
        <v>55</v>
      </c>
      <c r="D11" s="426" t="s">
        <v>17</v>
      </c>
      <c r="E11" s="426" t="s">
        <v>64</v>
      </c>
      <c r="F11" s="426" t="s">
        <v>486</v>
      </c>
      <c r="G11" s="492" t="s">
        <v>487</v>
      </c>
      <c r="H11" s="426" t="s">
        <v>488</v>
      </c>
      <c r="I11" s="426" t="s">
        <v>489</v>
      </c>
      <c r="J11" s="426" t="s">
        <v>32</v>
      </c>
      <c r="K11" s="426">
        <v>1</v>
      </c>
      <c r="L11" s="462">
        <f>IF(J11="Diaria",+(K11/360),IF(J11="Mensual",+(K11/12),IF(J11="Bimestral",+(K11/6),IF(J11="Trimestral",+(K11/4),IF(J11="Semestral",+(K11/2),IF(J11="Anual",+(K11/1),""))))))</f>
        <v>2.7777777777777779E-3</v>
      </c>
      <c r="M11" s="426" t="s">
        <v>72</v>
      </c>
      <c r="N11" s="426">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0.8</v>
      </c>
      <c r="O11" s="426" t="s">
        <v>61</v>
      </c>
      <c r="P11" s="426">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426" t="s">
        <v>70</v>
      </c>
      <c r="R11" s="426">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461" t="s">
        <v>57</v>
      </c>
      <c r="T11" s="461" t="s">
        <v>58</v>
      </c>
      <c r="U11" s="461">
        <f>+MAX(N11,P11,R11)</f>
        <v>0.8</v>
      </c>
      <c r="V11" s="445" t="str">
        <f>IF(L11&lt;=20%,"Muy baja",IF(L11&lt;=40%,"Baja",IF(L11&lt;=60%,"Media",IF(L11&lt;=80%,"Alta",IF(L11&lt;=100%,"Muy alta",IF(L11&gt;=100%,"Muy alta",""))))))</f>
        <v>Muy baja</v>
      </c>
      <c r="W11" s="441">
        <f>+IFERROR(VLOOKUP(V11,Fórmula!$F$1:$G$6,2,FALSE),"")</f>
        <v>0.2</v>
      </c>
      <c r="X11" s="444" t="str">
        <f>IF(U11=20%,"Leve",IF(U11=40%,"Menor",IF(U11=60%,"Moderado",IF(U11=80%,"Mayor",IF(U11=100%,"Catastrófico","")))))</f>
        <v>Mayor</v>
      </c>
      <c r="Y11" s="441">
        <f>+IFERROR(VLOOKUP(X11,Fórmula!$H$1:$I$6,2,FALSE),"")</f>
        <v>0.8</v>
      </c>
      <c r="Z11" s="446" t="str">
        <f>+IFERROR(VLOOKUP(V11&amp;X11,Fórmula!$C$2:$D$26,2,FALSE),"")</f>
        <v>Alto</v>
      </c>
      <c r="AA11" s="441">
        <f>IF(Z11="Bajo",25%,IF(Z11="Moderado",50%,IF(Z11="Alto",75%,IF(Z11="Extremo",100%,""))))</f>
        <v>0.75</v>
      </c>
      <c r="AB11" s="500" t="s">
        <v>490</v>
      </c>
      <c r="AC11" s="52" t="s">
        <v>491</v>
      </c>
      <c r="AD11" s="52" t="s">
        <v>492</v>
      </c>
      <c r="AE11" s="52" t="s">
        <v>54</v>
      </c>
      <c r="AF11" s="32">
        <f t="shared" si="0"/>
        <v>0.25</v>
      </c>
      <c r="AG11" s="92" t="s">
        <v>201</v>
      </c>
      <c r="AH11" s="32">
        <f t="shared" si="4"/>
        <v>0.15</v>
      </c>
      <c r="AI11" s="32">
        <f t="shared" si="1"/>
        <v>0.4</v>
      </c>
      <c r="AJ11" s="92" t="s">
        <v>202</v>
      </c>
      <c r="AK11" s="89" t="s">
        <v>193</v>
      </c>
      <c r="AL11" s="52" t="s">
        <v>493</v>
      </c>
      <c r="AM11" s="89" t="s">
        <v>23</v>
      </c>
      <c r="AN11" s="92" t="s">
        <v>494</v>
      </c>
      <c r="AO11" s="92" t="s">
        <v>24</v>
      </c>
      <c r="AP11" s="92" t="s">
        <v>86</v>
      </c>
      <c r="AQ11" s="92" t="s">
        <v>494</v>
      </c>
      <c r="AR11" s="92" t="s">
        <v>206</v>
      </c>
      <c r="AS11" s="92" t="s">
        <v>495</v>
      </c>
      <c r="AT11" s="92" t="s">
        <v>208</v>
      </c>
      <c r="AU11" s="426">
        <f>+AA11*AI11</f>
        <v>0.30000000000000004</v>
      </c>
      <c r="AV11" s="462">
        <f>+AA11-AU11</f>
        <v>0.44999999999999996</v>
      </c>
      <c r="AW11" s="489" t="str">
        <f>IF(AV11&lt;=25%,"Bajo",IF(AV11&lt;=50%,"Moderado",IF(AV11&lt;=75%,"Alto",IF(AV11&gt;75%,"Extremo",""))))</f>
        <v>Moderado</v>
      </c>
      <c r="AX11" s="457" t="s">
        <v>56</v>
      </c>
      <c r="AY11" s="275">
        <v>1</v>
      </c>
      <c r="AZ11" s="30" t="s">
        <v>496</v>
      </c>
      <c r="BA11" s="206" t="s">
        <v>411</v>
      </c>
      <c r="BB11" s="278">
        <v>44896</v>
      </c>
      <c r="BC11" s="278">
        <v>44926</v>
      </c>
      <c r="BD11" s="145" t="s">
        <v>497</v>
      </c>
      <c r="BE11" s="136">
        <v>44620</v>
      </c>
      <c r="BF11" s="92" t="s">
        <v>498</v>
      </c>
      <c r="BG11" s="35">
        <v>44681</v>
      </c>
      <c r="BH11" s="137" t="s">
        <v>499</v>
      </c>
      <c r="BI11" s="137"/>
      <c r="BJ11" s="35">
        <v>44742</v>
      </c>
      <c r="BK11" s="137"/>
      <c r="BL11" s="137"/>
      <c r="BM11" s="35">
        <v>44804</v>
      </c>
      <c r="BN11" s="137"/>
      <c r="BO11" s="137"/>
      <c r="BP11" s="35">
        <v>44865</v>
      </c>
      <c r="BQ11" s="137"/>
      <c r="BR11" s="137"/>
      <c r="BS11" s="35">
        <v>44926</v>
      </c>
      <c r="BT11" s="137"/>
      <c r="BU11" s="267"/>
    </row>
    <row r="12" spans="1:73" ht="100.5" customHeight="1">
      <c r="A12" s="425"/>
      <c r="B12" s="426"/>
      <c r="C12" s="426"/>
      <c r="D12" s="426"/>
      <c r="E12" s="426"/>
      <c r="F12" s="426"/>
      <c r="G12" s="492"/>
      <c r="H12" s="426"/>
      <c r="I12" s="426"/>
      <c r="J12" s="426"/>
      <c r="K12" s="426"/>
      <c r="L12" s="462"/>
      <c r="M12" s="426"/>
      <c r="N12" s="426"/>
      <c r="O12" s="426"/>
      <c r="P12" s="426"/>
      <c r="Q12" s="426"/>
      <c r="R12" s="426"/>
      <c r="S12" s="461"/>
      <c r="T12" s="461"/>
      <c r="U12" s="461"/>
      <c r="V12" s="445"/>
      <c r="W12" s="441"/>
      <c r="X12" s="444"/>
      <c r="Y12" s="441"/>
      <c r="Z12" s="446"/>
      <c r="AA12" s="441"/>
      <c r="AB12" s="500"/>
      <c r="AC12" s="52" t="s">
        <v>500</v>
      </c>
      <c r="AD12" s="52" t="s">
        <v>501</v>
      </c>
      <c r="AE12" s="52" t="s">
        <v>54</v>
      </c>
      <c r="AF12" s="32">
        <f t="shared" si="0"/>
        <v>0.25</v>
      </c>
      <c r="AG12" s="92" t="s">
        <v>201</v>
      </c>
      <c r="AH12" s="32">
        <f t="shared" si="4"/>
        <v>0.15</v>
      </c>
      <c r="AI12" s="32">
        <f t="shared" si="1"/>
        <v>0.4</v>
      </c>
      <c r="AJ12" s="92" t="s">
        <v>202</v>
      </c>
      <c r="AK12" s="89" t="s">
        <v>193</v>
      </c>
      <c r="AL12" s="52" t="s">
        <v>502</v>
      </c>
      <c r="AM12" s="89" t="s">
        <v>23</v>
      </c>
      <c r="AN12" s="92" t="s">
        <v>503</v>
      </c>
      <c r="AO12" s="92" t="s">
        <v>24</v>
      </c>
      <c r="AP12" s="92" t="s">
        <v>504</v>
      </c>
      <c r="AQ12" s="92" t="s">
        <v>503</v>
      </c>
      <c r="AR12" s="92" t="s">
        <v>206</v>
      </c>
      <c r="AS12" s="92" t="s">
        <v>495</v>
      </c>
      <c r="AT12" s="92" t="s">
        <v>208</v>
      </c>
      <c r="AU12" s="426"/>
      <c r="AV12" s="462"/>
      <c r="AW12" s="489"/>
      <c r="AX12" s="457"/>
      <c r="AY12" s="283">
        <v>2</v>
      </c>
      <c r="AZ12" s="30" t="s">
        <v>505</v>
      </c>
      <c r="BA12" s="206" t="s">
        <v>411</v>
      </c>
      <c r="BB12" s="278">
        <v>44896</v>
      </c>
      <c r="BC12" s="278">
        <v>44926</v>
      </c>
      <c r="BD12" s="145" t="s">
        <v>497</v>
      </c>
      <c r="BE12" s="136">
        <v>44620</v>
      </c>
      <c r="BF12" s="92" t="s">
        <v>506</v>
      </c>
      <c r="BG12" s="35">
        <v>44681</v>
      </c>
      <c r="BH12" s="137" t="s">
        <v>507</v>
      </c>
      <c r="BI12" s="137"/>
      <c r="BJ12" s="35">
        <v>44742</v>
      </c>
      <c r="BK12" s="137"/>
      <c r="BL12" s="137"/>
      <c r="BM12" s="35">
        <v>44804</v>
      </c>
      <c r="BN12" s="137"/>
      <c r="BO12" s="137"/>
      <c r="BP12" s="35">
        <v>44865</v>
      </c>
      <c r="BQ12" s="137"/>
      <c r="BR12" s="137"/>
      <c r="BS12" s="35">
        <v>44926</v>
      </c>
      <c r="BT12" s="137"/>
      <c r="BU12" s="267"/>
    </row>
    <row r="13" spans="1:73" ht="88.5" customHeight="1">
      <c r="A13" s="425"/>
      <c r="B13" s="426"/>
      <c r="C13" s="426"/>
      <c r="D13" s="426"/>
      <c r="E13" s="426"/>
      <c r="F13" s="426"/>
      <c r="G13" s="492"/>
      <c r="H13" s="426"/>
      <c r="I13" s="426"/>
      <c r="J13" s="426"/>
      <c r="K13" s="426"/>
      <c r="L13" s="462"/>
      <c r="M13" s="426"/>
      <c r="N13" s="426"/>
      <c r="O13" s="426"/>
      <c r="P13" s="426"/>
      <c r="Q13" s="426"/>
      <c r="R13" s="426"/>
      <c r="S13" s="461"/>
      <c r="T13" s="461"/>
      <c r="U13" s="461"/>
      <c r="V13" s="445"/>
      <c r="W13" s="441"/>
      <c r="X13" s="444"/>
      <c r="Y13" s="441"/>
      <c r="Z13" s="446"/>
      <c r="AA13" s="441"/>
      <c r="AB13" s="500"/>
      <c r="AC13" s="52" t="s">
        <v>508</v>
      </c>
      <c r="AD13" s="145" t="s">
        <v>509</v>
      </c>
      <c r="AE13" s="52" t="s">
        <v>54</v>
      </c>
      <c r="AF13" s="32">
        <f t="shared" si="0"/>
        <v>0.25</v>
      </c>
      <c r="AG13" s="92" t="s">
        <v>201</v>
      </c>
      <c r="AH13" s="32">
        <f t="shared" si="4"/>
        <v>0.15</v>
      </c>
      <c r="AI13" s="32">
        <f t="shared" si="1"/>
        <v>0.4</v>
      </c>
      <c r="AJ13" s="92" t="s">
        <v>202</v>
      </c>
      <c r="AK13" s="89" t="s">
        <v>193</v>
      </c>
      <c r="AL13" s="52" t="s">
        <v>493</v>
      </c>
      <c r="AM13" s="89" t="s">
        <v>23</v>
      </c>
      <c r="AN13" s="92" t="s">
        <v>494</v>
      </c>
      <c r="AO13" s="92" t="s">
        <v>24</v>
      </c>
      <c r="AP13" s="92" t="s">
        <v>86</v>
      </c>
      <c r="AQ13" s="92" t="s">
        <v>494</v>
      </c>
      <c r="AR13" s="92" t="s">
        <v>206</v>
      </c>
      <c r="AS13" s="92" t="s">
        <v>495</v>
      </c>
      <c r="AT13" s="92" t="s">
        <v>208</v>
      </c>
      <c r="AU13" s="426"/>
      <c r="AV13" s="462"/>
      <c r="AW13" s="489"/>
      <c r="AX13" s="457"/>
      <c r="AY13" s="283">
        <v>3</v>
      </c>
      <c r="AZ13" s="30" t="s">
        <v>510</v>
      </c>
      <c r="BA13" s="206" t="s">
        <v>411</v>
      </c>
      <c r="BB13" s="278">
        <v>44896</v>
      </c>
      <c r="BC13" s="278">
        <v>44926</v>
      </c>
      <c r="BD13" s="145" t="s">
        <v>497</v>
      </c>
      <c r="BE13" s="136">
        <v>44620</v>
      </c>
      <c r="BF13" s="92" t="s">
        <v>511</v>
      </c>
      <c r="BG13" s="35">
        <v>44681</v>
      </c>
      <c r="BH13" s="137" t="s">
        <v>512</v>
      </c>
      <c r="BI13" s="137"/>
      <c r="BJ13" s="35">
        <v>44742</v>
      </c>
      <c r="BK13" s="137"/>
      <c r="BL13" s="137"/>
      <c r="BM13" s="35">
        <v>44804</v>
      </c>
      <c r="BN13" s="137"/>
      <c r="BO13" s="137"/>
      <c r="BP13" s="35">
        <v>44865</v>
      </c>
      <c r="BQ13" s="137"/>
      <c r="BR13" s="137"/>
      <c r="BS13" s="35">
        <v>44926</v>
      </c>
      <c r="BT13" s="137"/>
      <c r="BU13" s="267"/>
    </row>
    <row r="14" spans="1:73" ht="88.5" customHeight="1">
      <c r="A14" s="425" t="s">
        <v>193</v>
      </c>
      <c r="B14" s="426" t="s">
        <v>82</v>
      </c>
      <c r="C14" s="426" t="s">
        <v>89</v>
      </c>
      <c r="D14" s="426" t="s">
        <v>76</v>
      </c>
      <c r="E14" s="426" t="s">
        <v>34</v>
      </c>
      <c r="F14" s="426" t="s">
        <v>513</v>
      </c>
      <c r="G14" s="492" t="s">
        <v>514</v>
      </c>
      <c r="H14" s="426" t="s">
        <v>515</v>
      </c>
      <c r="I14" s="426" t="s">
        <v>516</v>
      </c>
      <c r="J14" s="426" t="s">
        <v>32</v>
      </c>
      <c r="K14" s="426">
        <v>1</v>
      </c>
      <c r="L14" s="462">
        <f>IF(J14="Diaria",+(K14/360),IF(J14="Mensual",+(K14/12),IF(J14="Bimestral",+(K14/6),IF(J14="Trimestral",+(K14/4),IF(J14="Semestral",+(K14/2),IF(J14="Anual",+(K14/1),""))))))</f>
        <v>2.7777777777777779E-3</v>
      </c>
      <c r="M14" s="426" t="s">
        <v>83</v>
      </c>
      <c r="N14" s="426">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1</v>
      </c>
      <c r="O14" s="426" t="s">
        <v>84</v>
      </c>
      <c r="P14" s="426" t="str">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
      </c>
      <c r="Q14" s="426" t="s">
        <v>70</v>
      </c>
      <c r="R14" s="426">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461" t="s">
        <v>57</v>
      </c>
      <c r="T14" s="461" t="s">
        <v>58</v>
      </c>
      <c r="U14" s="461">
        <f>+MAX(N14,P14,R14)</f>
        <v>1</v>
      </c>
      <c r="V14" s="445" t="str">
        <f>IF(L14&lt;=20%,"Muy baja",IF(L14&lt;=40%,"Baja",IF(L14&lt;=60%,"Media",IF(L14&lt;=80%,"Alta",IF(L14&lt;=100%,"Muy alta",IF(L14&gt;=100%,"Muy alta",""))))))</f>
        <v>Muy baja</v>
      </c>
      <c r="W14" s="441">
        <f>+IFERROR(VLOOKUP(V14,Fórmula!$F$1:$G$6,2,FALSE),"")</f>
        <v>0.2</v>
      </c>
      <c r="X14" s="496" t="str">
        <f>IF(U14=20%,"Leve",IF(U14=40%,"Menor",IF(U14=60%,"Moderado",IF(U14=80%,"Mayor",IF(U14=100%,"Catastrófico","")))))</f>
        <v>Catastrófico</v>
      </c>
      <c r="Y14" s="441">
        <f>+IFERROR(VLOOKUP(X14,Fórmula!$H$1:$I$6,2,FALSE),"")</f>
        <v>1</v>
      </c>
      <c r="Z14" s="498" t="str">
        <f>+IFERROR(VLOOKUP(V14&amp;X14,Fórmula!$C$2:$D$26,2,FALSE),"")</f>
        <v>Extremo</v>
      </c>
      <c r="AA14" s="441">
        <f>IF(Z14="Bajo",25%,IF(Z14="Moderado",50%,IF(Z14="Alto",75%,IF(Z14="Extremo",100%,""))))</f>
        <v>1</v>
      </c>
      <c r="AB14" s="500" t="s">
        <v>517</v>
      </c>
      <c r="AC14" s="52" t="s">
        <v>518</v>
      </c>
      <c r="AD14" s="145" t="s">
        <v>519</v>
      </c>
      <c r="AE14" s="52" t="s">
        <v>54</v>
      </c>
      <c r="AF14" s="32">
        <f t="shared" si="0"/>
        <v>0.25</v>
      </c>
      <c r="AG14" s="92" t="s">
        <v>201</v>
      </c>
      <c r="AH14" s="32">
        <f t="shared" si="4"/>
        <v>0.15</v>
      </c>
      <c r="AI14" s="32">
        <f t="shared" si="1"/>
        <v>0.4</v>
      </c>
      <c r="AJ14" s="92" t="s">
        <v>202</v>
      </c>
      <c r="AK14" s="89" t="s">
        <v>193</v>
      </c>
      <c r="AL14" s="52" t="s">
        <v>520</v>
      </c>
      <c r="AM14" s="89" t="s">
        <v>23</v>
      </c>
      <c r="AN14" s="92" t="s">
        <v>521</v>
      </c>
      <c r="AO14" s="92" t="s">
        <v>24</v>
      </c>
      <c r="AP14" s="92" t="s">
        <v>92</v>
      </c>
      <c r="AQ14" s="92" t="s">
        <v>522</v>
      </c>
      <c r="AR14" s="92" t="s">
        <v>206</v>
      </c>
      <c r="AS14" s="92" t="s">
        <v>495</v>
      </c>
      <c r="AT14" s="92" t="s">
        <v>208</v>
      </c>
      <c r="AU14" s="52">
        <f>+AA14*AI14</f>
        <v>0.4</v>
      </c>
      <c r="AV14" s="32">
        <f>+AA14-AU14</f>
        <v>0.6</v>
      </c>
      <c r="AW14" s="489" t="str">
        <f>IF(AV15&lt;=25%,"Bajo",IF(AV15&lt;=50%,"Moderado",IF(AV15&lt;=75%,"Alto",IF(AV15&gt;75%,"Extremo",""))))</f>
        <v>Moderado</v>
      </c>
      <c r="AX14" s="457" t="s">
        <v>56</v>
      </c>
      <c r="AY14" s="283">
        <v>1</v>
      </c>
      <c r="AZ14" s="30" t="s">
        <v>523</v>
      </c>
      <c r="BA14" s="279" t="s">
        <v>482</v>
      </c>
      <c r="BB14" s="136">
        <v>44896</v>
      </c>
      <c r="BC14" s="136">
        <v>44926</v>
      </c>
      <c r="BD14" s="145" t="s">
        <v>522</v>
      </c>
      <c r="BE14" s="136">
        <v>44620</v>
      </c>
      <c r="BF14" s="92" t="s">
        <v>524</v>
      </c>
      <c r="BG14" s="35">
        <v>44681</v>
      </c>
      <c r="BH14" s="137" t="s">
        <v>525</v>
      </c>
      <c r="BI14" s="137"/>
      <c r="BJ14" s="35">
        <v>44742</v>
      </c>
      <c r="BK14" s="137"/>
      <c r="BL14" s="137"/>
      <c r="BM14" s="35">
        <v>44804</v>
      </c>
      <c r="BN14" s="137"/>
      <c r="BO14" s="137"/>
      <c r="BP14" s="35">
        <v>44865</v>
      </c>
      <c r="BQ14" s="137"/>
      <c r="BR14" s="137"/>
      <c r="BS14" s="35">
        <v>44926</v>
      </c>
      <c r="BT14" s="137"/>
      <c r="BU14" s="267"/>
    </row>
    <row r="15" spans="1:73" ht="88.5" customHeight="1" thickBot="1">
      <c r="A15" s="422"/>
      <c r="B15" s="418"/>
      <c r="C15" s="418"/>
      <c r="D15" s="418"/>
      <c r="E15" s="418"/>
      <c r="F15" s="418"/>
      <c r="G15" s="495"/>
      <c r="H15" s="418"/>
      <c r="I15" s="418"/>
      <c r="J15" s="418"/>
      <c r="K15" s="418"/>
      <c r="L15" s="420"/>
      <c r="M15" s="418"/>
      <c r="N15" s="418"/>
      <c r="O15" s="418"/>
      <c r="P15" s="418"/>
      <c r="Q15" s="418"/>
      <c r="R15" s="418"/>
      <c r="S15" s="408"/>
      <c r="T15" s="408"/>
      <c r="U15" s="408"/>
      <c r="V15" s="443"/>
      <c r="W15" s="412"/>
      <c r="X15" s="497"/>
      <c r="Y15" s="412"/>
      <c r="Z15" s="499"/>
      <c r="AA15" s="412"/>
      <c r="AB15" s="501"/>
      <c r="AC15" s="29" t="s">
        <v>526</v>
      </c>
      <c r="AD15" s="159" t="s">
        <v>527</v>
      </c>
      <c r="AE15" s="29" t="s">
        <v>54</v>
      </c>
      <c r="AF15" s="38">
        <f t="shared" si="0"/>
        <v>0.25</v>
      </c>
      <c r="AG15" s="93" t="s">
        <v>201</v>
      </c>
      <c r="AH15" s="38">
        <f t="shared" si="4"/>
        <v>0.15</v>
      </c>
      <c r="AI15" s="38">
        <f t="shared" si="1"/>
        <v>0.4</v>
      </c>
      <c r="AJ15" s="93" t="s">
        <v>202</v>
      </c>
      <c r="AK15" s="90" t="s">
        <v>193</v>
      </c>
      <c r="AL15" s="29" t="s">
        <v>520</v>
      </c>
      <c r="AM15" s="90" t="s">
        <v>23</v>
      </c>
      <c r="AN15" s="93" t="s">
        <v>521</v>
      </c>
      <c r="AO15" s="93" t="s">
        <v>24</v>
      </c>
      <c r="AP15" s="93" t="s">
        <v>92</v>
      </c>
      <c r="AQ15" s="93" t="s">
        <v>522</v>
      </c>
      <c r="AR15" s="93" t="s">
        <v>206</v>
      </c>
      <c r="AS15" s="93" t="s">
        <v>495</v>
      </c>
      <c r="AT15" s="93" t="s">
        <v>208</v>
      </c>
      <c r="AU15" s="29">
        <f>+AV14*AI15</f>
        <v>0.24</v>
      </c>
      <c r="AV15" s="38">
        <f>+AV14-AU15</f>
        <v>0.36</v>
      </c>
      <c r="AW15" s="404"/>
      <c r="AX15" s="406"/>
      <c r="AY15" s="284">
        <v>2</v>
      </c>
      <c r="AZ15" s="213" t="s">
        <v>528</v>
      </c>
      <c r="BA15" s="285" t="s">
        <v>482</v>
      </c>
      <c r="BB15" s="219">
        <v>44896</v>
      </c>
      <c r="BC15" s="219">
        <v>44926</v>
      </c>
      <c r="BD15" s="159" t="s">
        <v>522</v>
      </c>
      <c r="BE15" s="219">
        <v>44620</v>
      </c>
      <c r="BF15" s="93" t="s">
        <v>529</v>
      </c>
      <c r="BG15" s="221">
        <v>44681</v>
      </c>
      <c r="BH15" s="220" t="s">
        <v>529</v>
      </c>
      <c r="BI15" s="220"/>
      <c r="BJ15" s="221">
        <v>44742</v>
      </c>
      <c r="BK15" s="220"/>
      <c r="BL15" s="220"/>
      <c r="BM15" s="221">
        <v>44804</v>
      </c>
      <c r="BN15" s="220"/>
      <c r="BO15" s="220"/>
      <c r="BP15" s="221">
        <v>44865</v>
      </c>
      <c r="BQ15" s="220"/>
      <c r="BR15" s="220"/>
      <c r="BS15" s="221">
        <v>44926</v>
      </c>
      <c r="BT15" s="220"/>
      <c r="BU15" s="269"/>
    </row>
    <row r="16" spans="1:73">
      <c r="W16" s="21"/>
      <c r="Y16" s="21"/>
      <c r="AF16" s="21"/>
      <c r="AG16" s="21"/>
      <c r="AH16" s="21"/>
      <c r="AI16" s="21"/>
      <c r="AV16" s="24"/>
    </row>
    <row r="17" spans="6:48">
      <c r="F17" s="65"/>
      <c r="W17" s="21"/>
      <c r="Y17" s="21"/>
      <c r="AF17" s="21"/>
      <c r="AG17" s="21"/>
      <c r="AH17" s="21"/>
      <c r="AI17" s="21"/>
      <c r="AV17" s="24"/>
    </row>
    <row r="18" spans="6:48">
      <c r="W18" s="21"/>
      <c r="Y18" s="21"/>
      <c r="AF18" s="21"/>
      <c r="AG18" s="21"/>
      <c r="AH18" s="21"/>
      <c r="AI18" s="21"/>
      <c r="AV18" s="24"/>
    </row>
    <row r="19" spans="6:48">
      <c r="W19" s="21"/>
      <c r="Y19" s="21"/>
      <c r="AF19" s="21"/>
      <c r="AG19" s="21"/>
      <c r="AH19" s="21"/>
      <c r="AI19" s="21"/>
      <c r="AV19" s="24"/>
    </row>
    <row r="20" spans="6:48">
      <c r="W20" s="21"/>
      <c r="Y20" s="21"/>
      <c r="AF20" s="21"/>
      <c r="AG20" s="21"/>
      <c r="AH20" s="21"/>
      <c r="AI20" s="21"/>
      <c r="AV20" s="24"/>
    </row>
    <row r="21" spans="6:48">
      <c r="W21" s="21"/>
      <c r="Y21" s="21"/>
      <c r="AF21" s="21"/>
      <c r="AG21" s="21"/>
      <c r="AH21" s="21"/>
      <c r="AI21" s="21"/>
      <c r="AV21" s="24"/>
    </row>
    <row r="22" spans="6:48">
      <c r="W22" s="21"/>
      <c r="Y22" s="21"/>
      <c r="AF22" s="21"/>
      <c r="AG22" s="21"/>
      <c r="AH22" s="21"/>
      <c r="AI22" s="21"/>
      <c r="AV22" s="24"/>
    </row>
    <row r="23" spans="6:48">
      <c r="W23" s="21"/>
      <c r="Y23" s="21"/>
      <c r="AF23" s="21"/>
      <c r="AG23" s="21"/>
      <c r="AH23" s="21"/>
      <c r="AI23" s="21"/>
      <c r="AV23" s="24"/>
    </row>
    <row r="24" spans="6:48">
      <c r="W24" s="21"/>
      <c r="Y24" s="21"/>
      <c r="AF24" s="21"/>
      <c r="AG24" s="21"/>
      <c r="AH24" s="21"/>
      <c r="AI24" s="21"/>
      <c r="AV24" s="24"/>
    </row>
    <row r="25" spans="6:48">
      <c r="W25" s="21"/>
      <c r="Y25" s="21"/>
      <c r="AF25" s="21"/>
      <c r="AG25" s="21"/>
      <c r="AH25" s="21"/>
      <c r="AI25" s="21"/>
      <c r="AV25" s="24"/>
    </row>
    <row r="26" spans="6:48">
      <c r="W26" s="21"/>
      <c r="Y26" s="21"/>
      <c r="AF26" s="21"/>
      <c r="AG26" s="21"/>
      <c r="AH26" s="21"/>
      <c r="AI26" s="21"/>
      <c r="AV26" s="24"/>
    </row>
    <row r="27" spans="6:48">
      <c r="W27" s="21"/>
      <c r="Y27" s="21"/>
      <c r="AF27" s="21"/>
      <c r="AG27" s="21"/>
      <c r="AH27" s="21"/>
      <c r="AI27" s="21"/>
      <c r="AV27" s="24"/>
    </row>
    <row r="28" spans="6:48">
      <c r="W28" s="21"/>
      <c r="Y28" s="21"/>
      <c r="AF28" s="21"/>
      <c r="AG28" s="21"/>
      <c r="AH28" s="21"/>
      <c r="AI28" s="21"/>
      <c r="AV28" s="24"/>
    </row>
    <row r="29" spans="6:48">
      <c r="W29" s="21"/>
      <c r="Y29" s="21"/>
      <c r="AF29" s="21"/>
      <c r="AG29" s="21"/>
      <c r="AH29" s="21"/>
      <c r="AI29" s="21"/>
      <c r="AV29" s="24"/>
    </row>
    <row r="30" spans="6:48">
      <c r="W30" s="21"/>
      <c r="Y30" s="21"/>
      <c r="AF30" s="21"/>
      <c r="AG30" s="21"/>
      <c r="AH30" s="21"/>
      <c r="AI30" s="21"/>
      <c r="AV30" s="24"/>
    </row>
    <row r="31" spans="6:48">
      <c r="W31" s="21"/>
      <c r="Y31" s="21"/>
      <c r="AF31" s="21"/>
      <c r="AG31" s="21"/>
      <c r="AH31" s="21"/>
      <c r="AI31" s="21"/>
      <c r="AV31" s="24"/>
    </row>
    <row r="32" spans="6: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row r="299" spans="23:48">
      <c r="W299" s="21"/>
      <c r="Y299" s="21"/>
      <c r="AF299" s="21"/>
      <c r="AG299" s="21"/>
      <c r="AH299" s="21"/>
      <c r="AI299" s="21"/>
      <c r="AV299" s="24"/>
    </row>
    <row r="300" spans="23:48">
      <c r="W300" s="21"/>
      <c r="Y300" s="21"/>
      <c r="AF300" s="21"/>
      <c r="AG300" s="21"/>
      <c r="AH300" s="21"/>
      <c r="AI300" s="21"/>
      <c r="AV300" s="24"/>
    </row>
    <row r="301" spans="23:48">
      <c r="W301" s="21"/>
      <c r="Y301" s="21"/>
      <c r="AF301" s="21"/>
      <c r="AG301" s="21"/>
      <c r="AH301" s="21"/>
      <c r="AI301" s="21"/>
      <c r="AV301" s="24"/>
    </row>
    <row r="302" spans="23:48">
      <c r="W302" s="21"/>
      <c r="Y302" s="21"/>
      <c r="AF302" s="21"/>
      <c r="AG302" s="21"/>
      <c r="AH302" s="21"/>
      <c r="AI302" s="21"/>
      <c r="AV302" s="24"/>
    </row>
    <row r="303" spans="23:48">
      <c r="W303" s="21"/>
      <c r="Y303" s="21"/>
      <c r="AF303" s="21"/>
      <c r="AG303" s="21"/>
      <c r="AH303" s="21"/>
      <c r="AI303" s="21"/>
      <c r="AV303" s="24"/>
    </row>
    <row r="304" spans="23:48">
      <c r="W304" s="21"/>
      <c r="Y304" s="21"/>
      <c r="AF304" s="21"/>
      <c r="AG304" s="21"/>
      <c r="AH304" s="21"/>
      <c r="AI304" s="21"/>
      <c r="AV304" s="24"/>
    </row>
    <row r="305" spans="23:48">
      <c r="W305" s="21"/>
      <c r="Y305" s="21"/>
      <c r="AF305" s="21"/>
      <c r="AG305" s="21"/>
      <c r="AH305" s="21"/>
      <c r="AI305" s="21"/>
      <c r="AV305" s="24"/>
    </row>
    <row r="306" spans="23:48">
      <c r="W306" s="21"/>
      <c r="Y306" s="21"/>
      <c r="AF306" s="21"/>
      <c r="AG306" s="21"/>
      <c r="AH306" s="21"/>
      <c r="AI306" s="21"/>
      <c r="AV306" s="24"/>
    </row>
    <row r="307" spans="23:48">
      <c r="W307" s="21"/>
      <c r="Y307" s="21"/>
      <c r="AF307" s="21"/>
      <c r="AG307" s="21"/>
      <c r="AH307" s="21"/>
      <c r="AI307" s="21"/>
      <c r="AV307" s="24"/>
    </row>
    <row r="308" spans="23:48">
      <c r="W308" s="21"/>
      <c r="Y308" s="21"/>
      <c r="AF308" s="21"/>
      <c r="AG308" s="21"/>
      <c r="AH308" s="21"/>
      <c r="AI308" s="21"/>
      <c r="AV308" s="24"/>
    </row>
    <row r="309" spans="23:48">
      <c r="W309" s="21"/>
      <c r="Y309" s="21"/>
      <c r="AF309" s="21"/>
      <c r="AG309" s="21"/>
      <c r="AH309" s="21"/>
      <c r="AI309" s="21"/>
      <c r="AV309" s="24"/>
    </row>
    <row r="310" spans="23:48">
      <c r="W310" s="21"/>
      <c r="Y310" s="21"/>
      <c r="AF310" s="21"/>
      <c r="AG310" s="21"/>
      <c r="AH310" s="21"/>
      <c r="AI310" s="21"/>
      <c r="AV310" s="24"/>
    </row>
    <row r="311" spans="23:48">
      <c r="W311" s="21"/>
      <c r="Y311" s="21"/>
      <c r="AF311" s="21"/>
      <c r="AG311" s="21"/>
      <c r="AH311" s="21"/>
      <c r="AI311" s="21"/>
      <c r="AV311" s="24"/>
    </row>
    <row r="312" spans="23:48">
      <c r="W312" s="21"/>
      <c r="Y312" s="21"/>
      <c r="AF312" s="21"/>
      <c r="AG312" s="21"/>
      <c r="AH312" s="21"/>
      <c r="AI312" s="21"/>
      <c r="AV312" s="24"/>
    </row>
    <row r="313" spans="23:48">
      <c r="W313" s="21"/>
      <c r="Y313" s="21"/>
      <c r="AF313" s="21"/>
      <c r="AG313" s="21"/>
      <c r="AH313" s="21"/>
      <c r="AI313" s="21"/>
      <c r="AV313" s="24"/>
    </row>
    <row r="314" spans="23:48">
      <c r="W314" s="21"/>
      <c r="Y314" s="21"/>
      <c r="AF314" s="21"/>
      <c r="AG314" s="21"/>
      <c r="AH314" s="21"/>
      <c r="AI314" s="21"/>
      <c r="AV314" s="24"/>
    </row>
    <row r="315" spans="23:48">
      <c r="W315" s="21"/>
      <c r="Y315" s="21"/>
      <c r="AF315" s="21"/>
      <c r="AG315" s="21"/>
      <c r="AH315" s="21"/>
      <c r="AI315" s="21"/>
      <c r="AV315" s="24"/>
    </row>
    <row r="316" spans="23:48">
      <c r="W316" s="21"/>
      <c r="Y316" s="21"/>
      <c r="AF316" s="21"/>
      <c r="AG316" s="21"/>
      <c r="AH316" s="21"/>
      <c r="AI316" s="21"/>
      <c r="AV316" s="24"/>
    </row>
    <row r="317" spans="23:48">
      <c r="W317" s="21"/>
      <c r="Y317" s="21"/>
      <c r="AF317" s="21"/>
      <c r="AG317" s="21"/>
      <c r="AH317" s="21"/>
      <c r="AI317" s="21"/>
      <c r="AV317" s="24"/>
    </row>
    <row r="318" spans="23:48">
      <c r="W318" s="21"/>
      <c r="Y318" s="21"/>
      <c r="AF318" s="21"/>
      <c r="AG318" s="21"/>
      <c r="AH318" s="21"/>
      <c r="AI318" s="21"/>
      <c r="AV318" s="24"/>
    </row>
    <row r="319" spans="23:48">
      <c r="W319" s="21"/>
      <c r="Y319" s="21"/>
      <c r="AF319" s="21"/>
      <c r="AG319" s="21"/>
      <c r="AH319" s="21"/>
      <c r="AI319" s="21"/>
      <c r="AV319" s="24"/>
    </row>
    <row r="320" spans="23:48">
      <c r="W320" s="21"/>
      <c r="Y320" s="21"/>
      <c r="AF320" s="21"/>
      <c r="AG320" s="21"/>
      <c r="AH320" s="21"/>
      <c r="AI320" s="21"/>
      <c r="AV320" s="24"/>
    </row>
    <row r="321" spans="23:48">
      <c r="W321" s="21"/>
      <c r="Y321" s="21"/>
      <c r="AF321" s="21"/>
      <c r="AG321" s="21"/>
      <c r="AH321" s="21"/>
      <c r="AI321" s="21"/>
      <c r="AV321" s="24"/>
    </row>
    <row r="322" spans="23:48">
      <c r="W322" s="21"/>
      <c r="Y322" s="21"/>
      <c r="AF322" s="21"/>
      <c r="AG322" s="21"/>
      <c r="AH322" s="21"/>
      <c r="AI322" s="21"/>
      <c r="AV322" s="24"/>
    </row>
    <row r="323" spans="23:48">
      <c r="W323" s="21"/>
      <c r="Y323" s="21"/>
      <c r="AF323" s="21"/>
      <c r="AG323" s="21"/>
      <c r="AH323" s="21"/>
      <c r="AI323" s="21"/>
      <c r="AV323" s="24"/>
    </row>
  </sheetData>
  <sheetProtection formatCells="0" formatColumns="0" formatRows="0"/>
  <autoFilter ref="A1:BT15" xr:uid="{00000000-0009-0000-0000-000006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autoFilter>
  <mergeCells count="143">
    <mergeCell ref="AY1:BU1"/>
    <mergeCell ref="BE2:BU2"/>
    <mergeCell ref="AW14:AW15"/>
    <mergeCell ref="AX14:AX15"/>
    <mergeCell ref="AU11:AU13"/>
    <mergeCell ref="AV11:AV13"/>
    <mergeCell ref="U11:U13"/>
    <mergeCell ref="W11:W13"/>
    <mergeCell ref="Y11:Y13"/>
    <mergeCell ref="AA11:AA13"/>
    <mergeCell ref="U14:U15"/>
    <mergeCell ref="W14:W15"/>
    <mergeCell ref="Y14:Y15"/>
    <mergeCell ref="AA14:AA15"/>
    <mergeCell ref="AW11:AW13"/>
    <mergeCell ref="AX11:AX13"/>
    <mergeCell ref="X14:X15"/>
    <mergeCell ref="Z14:Z15"/>
    <mergeCell ref="AB14:AB15"/>
    <mergeCell ref="BD2:BD3"/>
    <mergeCell ref="AW7:AW9"/>
    <mergeCell ref="AX7:AX9"/>
    <mergeCell ref="AB11:AB13"/>
    <mergeCell ref="X11:X13"/>
    <mergeCell ref="D4:D5"/>
    <mergeCell ref="E4:E5"/>
    <mergeCell ref="AA4:AA5"/>
    <mergeCell ref="Y4:Y5"/>
    <mergeCell ref="W4:W5"/>
    <mergeCell ref="U4:U5"/>
    <mergeCell ref="G3:H3"/>
    <mergeCell ref="AK3:AL3"/>
    <mergeCell ref="AM3:AN3"/>
    <mergeCell ref="AB4:AB5"/>
    <mergeCell ref="V4:V5"/>
    <mergeCell ref="X4:X5"/>
    <mergeCell ref="Z4:Z5"/>
    <mergeCell ref="S4:S5"/>
    <mergeCell ref="T4:T5"/>
    <mergeCell ref="K4:K5"/>
    <mergeCell ref="L4:L5"/>
    <mergeCell ref="M4:M5"/>
    <mergeCell ref="O4:O5"/>
    <mergeCell ref="Q4:Q5"/>
    <mergeCell ref="F4:F5"/>
    <mergeCell ref="G4:G5"/>
    <mergeCell ref="H4:H5"/>
    <mergeCell ref="I4:I5"/>
    <mergeCell ref="A1:T2"/>
    <mergeCell ref="U1:AB2"/>
    <mergeCell ref="A4:A5"/>
    <mergeCell ref="B4:B5"/>
    <mergeCell ref="C4:C5"/>
    <mergeCell ref="BC2:BC3"/>
    <mergeCell ref="AC1:AT1"/>
    <mergeCell ref="AV1:AX1"/>
    <mergeCell ref="AC2:AC3"/>
    <mergeCell ref="AD2:AD3"/>
    <mergeCell ref="AE2:AH2"/>
    <mergeCell ref="AI2:AI3"/>
    <mergeCell ref="AJ2:AT2"/>
    <mergeCell ref="AU2:AW3"/>
    <mergeCell ref="AX2:AX3"/>
    <mergeCell ref="AY2:AZ3"/>
    <mergeCell ref="BA2:BA3"/>
    <mergeCell ref="BB2:BB3"/>
    <mergeCell ref="AO3:AP3"/>
    <mergeCell ref="AR3:AS3"/>
    <mergeCell ref="J4:J5"/>
    <mergeCell ref="N4:N5"/>
    <mergeCell ref="P4:P5"/>
    <mergeCell ref="R4:R5"/>
    <mergeCell ref="AB7:AB9"/>
    <mergeCell ref="W7:W9"/>
    <mergeCell ref="V7:V9"/>
    <mergeCell ref="S7:S9"/>
    <mergeCell ref="T7:T9"/>
    <mergeCell ref="U7:U9"/>
    <mergeCell ref="M7:M9"/>
    <mergeCell ref="N7:N9"/>
    <mergeCell ref="O7:O9"/>
    <mergeCell ref="P7:P9"/>
    <mergeCell ref="Q7:Q9"/>
    <mergeCell ref="R7:R9"/>
    <mergeCell ref="T11:T13"/>
    <mergeCell ref="V11:V13"/>
    <mergeCell ref="A7:A9"/>
    <mergeCell ref="B7:B9"/>
    <mergeCell ref="C7:C9"/>
    <mergeCell ref="D7:D9"/>
    <mergeCell ref="E7:E9"/>
    <mergeCell ref="F7:F9"/>
    <mergeCell ref="G7:G9"/>
    <mergeCell ref="H7:H9"/>
    <mergeCell ref="I7:I9"/>
    <mergeCell ref="J7:J9"/>
    <mergeCell ref="K7:K9"/>
    <mergeCell ref="L7:L9"/>
    <mergeCell ref="Z11:Z13"/>
    <mergeCell ref="X7:X9"/>
    <mergeCell ref="Y7:Y9"/>
    <mergeCell ref="Z7:Z9"/>
    <mergeCell ref="AA7:AA9"/>
    <mergeCell ref="N11:N13"/>
    <mergeCell ref="P11:P13"/>
    <mergeCell ref="R11:R13"/>
    <mergeCell ref="A11:A13"/>
    <mergeCell ref="B11:B13"/>
    <mergeCell ref="C11:C13"/>
    <mergeCell ref="D11:D13"/>
    <mergeCell ref="E11:E13"/>
    <mergeCell ref="F11:F13"/>
    <mergeCell ref="G11:G13"/>
    <mergeCell ref="H11:H13"/>
    <mergeCell ref="I11:I13"/>
    <mergeCell ref="J11:J13"/>
    <mergeCell ref="K11:K13"/>
    <mergeCell ref="L11:L13"/>
    <mergeCell ref="M11:M13"/>
    <mergeCell ref="O11:O13"/>
    <mergeCell ref="Q11:Q13"/>
    <mergeCell ref="S11:S13"/>
    <mergeCell ref="H14:H15"/>
    <mergeCell ref="F14:F15"/>
    <mergeCell ref="I14:I15"/>
    <mergeCell ref="G14:G15"/>
    <mergeCell ref="E14:E15"/>
    <mergeCell ref="D14:D15"/>
    <mergeCell ref="C14:C15"/>
    <mergeCell ref="A14:A15"/>
    <mergeCell ref="B14:B15"/>
    <mergeCell ref="J14:J15"/>
    <mergeCell ref="K14:K15"/>
    <mergeCell ref="L14:L15"/>
    <mergeCell ref="M14:M15"/>
    <mergeCell ref="O14:O15"/>
    <mergeCell ref="Q14:Q15"/>
    <mergeCell ref="S14:S15"/>
    <mergeCell ref="T14:T15"/>
    <mergeCell ref="V14:V15"/>
    <mergeCell ref="N14:N15"/>
    <mergeCell ref="P14:P15"/>
    <mergeCell ref="R14:R15"/>
  </mergeCells>
  <conditionalFormatting sqref="AJ4:AK5">
    <cfRule type="containsText" dxfId="2850" priority="2039" operator="containsText" text="BAJA">
      <formula>NOT(ISERROR(SEARCH("BAJA",AJ4)))</formula>
    </cfRule>
    <cfRule type="containsText" dxfId="2849" priority="2040" operator="containsText" text="MEDIA">
      <formula>NOT(ISERROR(SEARCH("MEDIA",AJ4)))</formula>
    </cfRule>
    <cfRule type="containsText" dxfId="2848" priority="2041" operator="containsText" text="ALTA">
      <formula>NOT(ISERROR(SEARCH("ALTA",AJ4)))</formula>
    </cfRule>
  </conditionalFormatting>
  <conditionalFormatting sqref="AU4:AV4 AU5">
    <cfRule type="cellIs" dxfId="2847" priority="1806" operator="greaterThan">
      <formula>75%</formula>
    </cfRule>
    <cfRule type="cellIs" dxfId="2846" priority="1807" operator="between">
      <formula>51%</formula>
      <formula>75%</formula>
    </cfRule>
    <cfRule type="cellIs" dxfId="2845" priority="1808" operator="between">
      <formula>26%</formula>
      <formula>50%</formula>
    </cfRule>
    <cfRule type="cellIs" dxfId="2844" priority="1809" operator="between">
      <formula>0%</formula>
      <formula>25%</formula>
    </cfRule>
    <cfRule type="containsText" dxfId="2843" priority="2048" operator="containsText" text="BAJA">
      <formula>NOT(ISERROR(SEARCH("BAJA",AU4)))</formula>
    </cfRule>
    <cfRule type="containsText" dxfId="2842" priority="2049" operator="containsText" text="MEDIA">
      <formula>NOT(ISERROR(SEARCH("MEDIA",AU4)))</formula>
    </cfRule>
    <cfRule type="containsText" dxfId="2841" priority="2050" operator="containsText" text="ALTA">
      <formula>NOT(ISERROR(SEARCH("ALTA",AU4)))</formula>
    </cfRule>
  </conditionalFormatting>
  <conditionalFormatting sqref="AC6">
    <cfRule type="containsText" dxfId="2840" priority="1583" operator="containsText" text="BAJA">
      <formula>NOT(ISERROR(SEARCH("BAJA",AC6)))</formula>
    </cfRule>
    <cfRule type="containsText" dxfId="2839" priority="1584" operator="containsText" text="MEDIA">
      <formula>NOT(ISERROR(SEARCH("MEDIA",AC6)))</formula>
    </cfRule>
    <cfRule type="containsText" dxfId="2838" priority="1585" operator="containsText" text="ALTA">
      <formula>NOT(ISERROR(SEARCH("ALTA",AC6)))</formula>
    </cfRule>
  </conditionalFormatting>
  <conditionalFormatting sqref="AJ6:AK6">
    <cfRule type="containsText" dxfId="2837" priority="1659" operator="containsText" text="BAJA">
      <formula>NOT(ISERROR(SEARCH("BAJA",AJ6)))</formula>
    </cfRule>
    <cfRule type="containsText" dxfId="2836" priority="1660" operator="containsText" text="MEDIA">
      <formula>NOT(ISERROR(SEARCH("MEDIA",AJ6)))</formula>
    </cfRule>
    <cfRule type="containsText" dxfId="2835" priority="1661" operator="containsText" text="ALTA">
      <formula>NOT(ISERROR(SEARCH("ALTA",AJ6)))</formula>
    </cfRule>
  </conditionalFormatting>
  <conditionalFormatting sqref="AU6:AV6">
    <cfRule type="cellIs" dxfId="2834" priority="1599" operator="greaterThan">
      <formula>75%</formula>
    </cfRule>
    <cfRule type="cellIs" dxfId="2833" priority="1600" operator="between">
      <formula>51%</formula>
      <formula>75%</formula>
    </cfRule>
    <cfRule type="cellIs" dxfId="2832" priority="1601" operator="between">
      <formula>26%</formula>
      <formula>50%</formula>
    </cfRule>
    <cfRule type="cellIs" dxfId="2831" priority="1602" operator="between">
      <formula>0%</formula>
      <formula>25%</formula>
    </cfRule>
    <cfRule type="containsText" dxfId="2830" priority="1662" operator="containsText" text="BAJA">
      <formula>NOT(ISERROR(SEARCH("BAJA",AU6)))</formula>
    </cfRule>
    <cfRule type="containsText" dxfId="2829" priority="1663" operator="containsText" text="MEDIA">
      <formula>NOT(ISERROR(SEARCH("MEDIA",AU6)))</formula>
    </cfRule>
    <cfRule type="containsText" dxfId="2828" priority="1664" operator="containsText" text="ALTA">
      <formula>NOT(ISERROR(SEARCH("ALTA",AU6)))</formula>
    </cfRule>
  </conditionalFormatting>
  <conditionalFormatting sqref="AD6">
    <cfRule type="containsText" dxfId="2827" priority="1589" operator="containsText" text="BAJA">
      <formula>NOT(ISERROR(SEARCH("BAJA",AD6)))</formula>
    </cfRule>
    <cfRule type="containsText" dxfId="2826" priority="1590" operator="containsText" text="MEDIA">
      <formula>NOT(ISERROR(SEARCH("MEDIA",AD6)))</formula>
    </cfRule>
    <cfRule type="containsText" dxfId="2825" priority="1591" operator="containsText" text="ALTA">
      <formula>NOT(ISERROR(SEARCH("ALTA",AD6)))</formula>
    </cfRule>
  </conditionalFormatting>
  <conditionalFormatting sqref="AN10">
    <cfRule type="containsText" dxfId="2824" priority="1234" operator="containsText" text="BAJA">
      <formula>NOT(ISERROR(SEARCH("BAJA",AN10)))</formula>
    </cfRule>
    <cfRule type="containsText" dxfId="2823" priority="1235" operator="containsText" text="MEDIA">
      <formula>NOT(ISERROR(SEARCH("MEDIA",AN10)))</formula>
    </cfRule>
    <cfRule type="containsText" dxfId="2822" priority="1236" operator="containsText" text="ALTA">
      <formula>NOT(ISERROR(SEARCH("ALTA",AN10)))</formula>
    </cfRule>
  </conditionalFormatting>
  <conditionalFormatting sqref="AS10">
    <cfRule type="containsText" dxfId="2821" priority="1231" operator="containsText" text="BAJA">
      <formula>NOT(ISERROR(SEARCH("BAJA",AS10)))</formula>
    </cfRule>
    <cfRule type="containsText" dxfId="2820" priority="1232" operator="containsText" text="MEDIA">
      <formula>NOT(ISERROR(SEARCH("MEDIA",AS10)))</formula>
    </cfRule>
    <cfRule type="containsText" dxfId="2819" priority="1233" operator="containsText" text="ALTA">
      <formula>NOT(ISERROR(SEARCH("ALTA",AS10)))</formula>
    </cfRule>
  </conditionalFormatting>
  <conditionalFormatting sqref="AL6">
    <cfRule type="containsText" dxfId="2818" priority="1577" operator="containsText" text="BAJA">
      <formula>NOT(ISERROR(SEARCH("BAJA",AL6)))</formula>
    </cfRule>
    <cfRule type="containsText" dxfId="2817" priority="1578" operator="containsText" text="MEDIA">
      <formula>NOT(ISERROR(SEARCH("MEDIA",AL6)))</formula>
    </cfRule>
    <cfRule type="containsText" dxfId="2816" priority="1579" operator="containsText" text="ALTA">
      <formula>NOT(ISERROR(SEARCH("ALTA",AL6)))</formula>
    </cfRule>
  </conditionalFormatting>
  <conditionalFormatting sqref="AN6">
    <cfRule type="containsText" dxfId="2815" priority="1574" operator="containsText" text="BAJA">
      <formula>NOT(ISERROR(SEARCH("BAJA",AN6)))</formula>
    </cfRule>
    <cfRule type="containsText" dxfId="2814" priority="1575" operator="containsText" text="MEDIA">
      <formula>NOT(ISERROR(SEARCH("MEDIA",AN6)))</formula>
    </cfRule>
    <cfRule type="containsText" dxfId="2813" priority="1576" operator="containsText" text="ALTA">
      <formula>NOT(ISERROR(SEARCH("ALTA",AN6)))</formula>
    </cfRule>
  </conditionalFormatting>
  <conditionalFormatting sqref="AS6">
    <cfRule type="containsText" dxfId="2812" priority="1571" operator="containsText" text="BAJA">
      <formula>NOT(ISERROR(SEARCH("BAJA",AS6)))</formula>
    </cfRule>
    <cfRule type="containsText" dxfId="2811" priority="1572" operator="containsText" text="MEDIA">
      <formula>NOT(ISERROR(SEARCH("MEDIA",AS6)))</formula>
    </cfRule>
    <cfRule type="containsText" dxfId="2810" priority="1573" operator="containsText" text="ALTA">
      <formula>NOT(ISERROR(SEARCH("ALTA",AS6)))</formula>
    </cfRule>
  </conditionalFormatting>
  <conditionalFormatting sqref="AS6">
    <cfRule type="containsText" dxfId="2809" priority="1568" operator="containsText" text="BAJA">
      <formula>NOT(ISERROR(SEARCH("BAJA",AS6)))</formula>
    </cfRule>
    <cfRule type="containsText" dxfId="2808" priority="1569" operator="containsText" text="MEDIA">
      <formula>NOT(ISERROR(SEARCH("MEDIA",AS6)))</formula>
    </cfRule>
    <cfRule type="containsText" dxfId="2807" priority="1570" operator="containsText" text="ALTA">
      <formula>NOT(ISERROR(SEARCH("ALTA",AS6)))</formula>
    </cfRule>
  </conditionalFormatting>
  <conditionalFormatting sqref="AP6">
    <cfRule type="containsText" dxfId="2806" priority="1562" operator="containsText" text="BAJA">
      <formula>NOT(ISERROR(SEARCH("BAJA",AP6)))</formula>
    </cfRule>
    <cfRule type="containsText" dxfId="2805" priority="1563" operator="containsText" text="MEDIA">
      <formula>NOT(ISERROR(SEARCH("MEDIA",AP6)))</formula>
    </cfRule>
    <cfRule type="containsText" dxfId="2804" priority="1564" operator="containsText" text="ALTA">
      <formula>NOT(ISERROR(SEARCH("ALTA",AP6)))</formula>
    </cfRule>
  </conditionalFormatting>
  <conditionalFormatting sqref="AJ7:AK8 AR7">
    <cfRule type="containsText" dxfId="2803" priority="1556" operator="containsText" text="BAJA">
      <formula>NOT(ISERROR(SEARCH("BAJA",AJ7)))</formula>
    </cfRule>
    <cfRule type="containsText" dxfId="2802" priority="1557" operator="containsText" text="MEDIA">
      <formula>NOT(ISERROR(SEARCH("MEDIA",AJ7)))</formula>
    </cfRule>
    <cfRule type="containsText" dxfId="2801" priority="1558" operator="containsText" text="ALTA">
      <formula>NOT(ISERROR(SEARCH("ALTA",AJ7)))</formula>
    </cfRule>
  </conditionalFormatting>
  <conditionalFormatting sqref="AU7">
    <cfRule type="containsText" dxfId="2800" priority="1427" operator="containsText" text="BAJA">
      <formula>NOT(ISERROR(SEARCH("BAJA",AU7)))</formula>
    </cfRule>
    <cfRule type="containsText" dxfId="2799" priority="1428" operator="containsText" text="MEDIA">
      <formula>NOT(ISERROR(SEARCH("MEDIA",AU7)))</formula>
    </cfRule>
    <cfRule type="containsText" dxfId="2798" priority="1429" operator="containsText" text="ALTA">
      <formula>NOT(ISERROR(SEARCH("ALTA",AU7)))</formula>
    </cfRule>
  </conditionalFormatting>
  <conditionalFormatting sqref="AU8">
    <cfRule type="containsText" dxfId="2797" priority="1424" operator="containsText" text="BAJA">
      <formula>NOT(ISERROR(SEARCH("BAJA",AU8)))</formula>
    </cfRule>
    <cfRule type="containsText" dxfId="2796" priority="1425" operator="containsText" text="MEDIA">
      <formula>NOT(ISERROR(SEARCH("MEDIA",AU8)))</formula>
    </cfRule>
    <cfRule type="containsText" dxfId="2795" priority="1426" operator="containsText" text="ALTA">
      <formula>NOT(ISERROR(SEARCH("ALTA",AU8)))</formula>
    </cfRule>
  </conditionalFormatting>
  <conditionalFormatting sqref="AU9">
    <cfRule type="containsText" dxfId="2794" priority="1421" operator="containsText" text="BAJA">
      <formula>NOT(ISERROR(SEARCH("BAJA",AU9)))</formula>
    </cfRule>
    <cfRule type="containsText" dxfId="2793" priority="1422" operator="containsText" text="MEDIA">
      <formula>NOT(ISERROR(SEARCH("MEDIA",AU9)))</formula>
    </cfRule>
    <cfRule type="containsText" dxfId="2792" priority="1423" operator="containsText" text="ALTA">
      <formula>NOT(ISERROR(SEARCH("ALTA",AU9)))</formula>
    </cfRule>
  </conditionalFormatting>
  <conditionalFormatting sqref="AV7">
    <cfRule type="cellIs" dxfId="2791" priority="1401" operator="greaterThan">
      <formula>75%</formula>
    </cfRule>
    <cfRule type="cellIs" dxfId="2790" priority="1402" operator="between">
      <formula>51%</formula>
      <formula>75%</formula>
    </cfRule>
    <cfRule type="cellIs" dxfId="2789" priority="1403" operator="between">
      <formula>26%</formula>
      <formula>50%</formula>
    </cfRule>
    <cfRule type="cellIs" dxfId="2788" priority="1404" operator="between">
      <formula>0%</formula>
      <formula>25%</formula>
    </cfRule>
    <cfRule type="containsText" dxfId="2787" priority="1405" operator="containsText" text="BAJA">
      <formula>NOT(ISERROR(SEARCH("BAJA",AV7)))</formula>
    </cfRule>
    <cfRule type="containsText" dxfId="2786" priority="1406" operator="containsText" text="MEDIA">
      <formula>NOT(ISERROR(SEARCH("MEDIA",AV7)))</formula>
    </cfRule>
    <cfRule type="containsText" dxfId="2785" priority="1407" operator="containsText" text="ALTA">
      <formula>NOT(ISERROR(SEARCH("ALTA",AV7)))</formula>
    </cfRule>
  </conditionalFormatting>
  <conditionalFormatting sqref="AV8">
    <cfRule type="cellIs" dxfId="2784" priority="1394" operator="greaterThan">
      <formula>75%</formula>
    </cfRule>
    <cfRule type="cellIs" dxfId="2783" priority="1395" operator="between">
      <formula>51%</formula>
      <formula>75%</formula>
    </cfRule>
    <cfRule type="cellIs" dxfId="2782" priority="1396" operator="between">
      <formula>26%</formula>
      <formula>50%</formula>
    </cfRule>
    <cfRule type="cellIs" dxfId="2781" priority="1397" operator="between">
      <formula>0%</formula>
      <formula>25%</formula>
    </cfRule>
    <cfRule type="containsText" dxfId="2780" priority="1398" operator="containsText" text="BAJA">
      <formula>NOT(ISERROR(SEARCH("BAJA",AV8)))</formula>
    </cfRule>
    <cfRule type="containsText" dxfId="2779" priority="1399" operator="containsText" text="MEDIA">
      <formula>NOT(ISERROR(SEARCH("MEDIA",AV8)))</formula>
    </cfRule>
    <cfRule type="containsText" dxfId="2778" priority="1400" operator="containsText" text="ALTA">
      <formula>NOT(ISERROR(SEARCH("ALTA",AV8)))</formula>
    </cfRule>
  </conditionalFormatting>
  <conditionalFormatting sqref="AV9">
    <cfRule type="cellIs" dxfId="2777" priority="1387" operator="greaterThan">
      <formula>75%</formula>
    </cfRule>
    <cfRule type="cellIs" dxfId="2776" priority="1388" operator="between">
      <formula>51%</formula>
      <formula>75%</formula>
    </cfRule>
    <cfRule type="cellIs" dxfId="2775" priority="1389" operator="between">
      <formula>26%</formula>
      <formula>50%</formula>
    </cfRule>
    <cfRule type="cellIs" dxfId="2774" priority="1390" operator="between">
      <formula>0%</formula>
      <formula>25%</formula>
    </cfRule>
    <cfRule type="containsText" dxfId="2773" priority="1391" operator="containsText" text="BAJA">
      <formula>NOT(ISERROR(SEARCH("BAJA",AV9)))</formula>
    </cfRule>
    <cfRule type="containsText" dxfId="2772" priority="1392" operator="containsText" text="MEDIA">
      <formula>NOT(ISERROR(SEARCH("MEDIA",AV9)))</formula>
    </cfRule>
    <cfRule type="containsText" dxfId="2771" priority="1393" operator="containsText" text="ALTA">
      <formula>NOT(ISERROR(SEARCH("ALTA",AV9)))</formula>
    </cfRule>
  </conditionalFormatting>
  <conditionalFormatting sqref="AC7">
    <cfRule type="containsText" dxfId="2770" priority="1348" operator="containsText" text="BAJA">
      <formula>NOT(ISERROR(SEARCH("BAJA",AC7)))</formula>
    </cfRule>
    <cfRule type="containsText" dxfId="2769" priority="1349" operator="containsText" text="MEDIA">
      <formula>NOT(ISERROR(SEARCH("MEDIA",AC7)))</formula>
    </cfRule>
    <cfRule type="containsText" dxfId="2768" priority="1350" operator="containsText" text="ALTA">
      <formula>NOT(ISERROR(SEARCH("ALTA",AC7)))</formula>
    </cfRule>
  </conditionalFormatting>
  <conditionalFormatting sqref="AC9">
    <cfRule type="containsText" dxfId="2767" priority="1345" operator="containsText" text="BAJA">
      <formula>NOT(ISERROR(SEARCH("BAJA",AC9)))</formula>
    </cfRule>
    <cfRule type="containsText" dxfId="2766" priority="1346" operator="containsText" text="MEDIA">
      <formula>NOT(ISERROR(SEARCH("MEDIA",AC9)))</formula>
    </cfRule>
    <cfRule type="containsText" dxfId="2765" priority="1347" operator="containsText" text="ALTA">
      <formula>NOT(ISERROR(SEARCH("ALTA",AC9)))</formula>
    </cfRule>
  </conditionalFormatting>
  <conditionalFormatting sqref="AN7">
    <cfRule type="containsText" dxfId="2764" priority="1342" operator="containsText" text="BAJA">
      <formula>NOT(ISERROR(SEARCH("BAJA",AN7)))</formula>
    </cfRule>
    <cfRule type="containsText" dxfId="2763" priority="1343" operator="containsText" text="MEDIA">
      <formula>NOT(ISERROR(SEARCH("MEDIA",AN7)))</formula>
    </cfRule>
    <cfRule type="containsText" dxfId="2762" priority="1344" operator="containsText" text="ALTA">
      <formula>NOT(ISERROR(SEARCH("ALTA",AN7)))</formula>
    </cfRule>
  </conditionalFormatting>
  <conditionalFormatting sqref="AS7:AS9">
    <cfRule type="containsText" dxfId="2761" priority="1333" operator="containsText" text="BAJA">
      <formula>NOT(ISERROR(SEARCH("BAJA",AS7)))</formula>
    </cfRule>
    <cfRule type="containsText" dxfId="2760" priority="1334" operator="containsText" text="MEDIA">
      <formula>NOT(ISERROR(SEARCH("MEDIA",AS7)))</formula>
    </cfRule>
    <cfRule type="containsText" dxfId="2759" priority="1335" operator="containsText" text="ALTA">
      <formula>NOT(ISERROR(SEARCH("ALTA",AS7)))</formula>
    </cfRule>
  </conditionalFormatting>
  <conditionalFormatting sqref="AS7:AS9">
    <cfRule type="containsText" dxfId="2758" priority="1330" operator="containsText" text="BAJA">
      <formula>NOT(ISERROR(SEARCH("BAJA",AS7)))</formula>
    </cfRule>
    <cfRule type="containsText" dxfId="2757" priority="1331" operator="containsText" text="MEDIA">
      <formula>NOT(ISERROR(SEARCH("MEDIA",AS7)))</formula>
    </cfRule>
    <cfRule type="containsText" dxfId="2756" priority="1332" operator="containsText" text="ALTA">
      <formula>NOT(ISERROR(SEARCH("ALTA",AS7)))</formula>
    </cfRule>
  </conditionalFormatting>
  <conditionalFormatting sqref="AL10">
    <cfRule type="containsText" dxfId="2755" priority="1237" operator="containsText" text="BAJA">
      <formula>NOT(ISERROR(SEARCH("BAJA",AL10)))</formula>
    </cfRule>
    <cfRule type="containsText" dxfId="2754" priority="1238" operator="containsText" text="MEDIA">
      <formula>NOT(ISERROR(SEARCH("MEDIA",AL10)))</formula>
    </cfRule>
    <cfRule type="containsText" dxfId="2753" priority="1239" operator="containsText" text="ALTA">
      <formula>NOT(ISERROR(SEARCH("ALTA",AL10)))</formula>
    </cfRule>
  </conditionalFormatting>
  <conditionalFormatting sqref="AS8:AS9">
    <cfRule type="containsText" dxfId="2752" priority="1315" operator="containsText" text="BAJA">
      <formula>NOT(ISERROR(SEARCH("BAJA",AS8)))</formula>
    </cfRule>
    <cfRule type="containsText" dxfId="2751" priority="1316" operator="containsText" text="MEDIA">
      <formula>NOT(ISERROR(SEARCH("MEDIA",AS8)))</formula>
    </cfRule>
    <cfRule type="containsText" dxfId="2750" priority="1317" operator="containsText" text="ALTA">
      <formula>NOT(ISERROR(SEARCH("ALTA",AS8)))</formula>
    </cfRule>
  </conditionalFormatting>
  <conditionalFormatting sqref="AS8:AS9">
    <cfRule type="containsText" dxfId="2749" priority="1312" operator="containsText" text="BAJA">
      <formula>NOT(ISERROR(SEARCH("BAJA",AS8)))</formula>
    </cfRule>
    <cfRule type="containsText" dxfId="2748" priority="1313" operator="containsText" text="MEDIA">
      <formula>NOT(ISERROR(SEARCH("MEDIA",AS8)))</formula>
    </cfRule>
    <cfRule type="containsText" dxfId="2747" priority="1314" operator="containsText" text="ALTA">
      <formula>NOT(ISERROR(SEARCH("ALTA",AS8)))</formula>
    </cfRule>
  </conditionalFormatting>
  <conditionalFormatting sqref="AP7">
    <cfRule type="containsText" dxfId="2746" priority="1309" operator="containsText" text="BAJA">
      <formula>NOT(ISERROR(SEARCH("BAJA",AP7)))</formula>
    </cfRule>
    <cfRule type="containsText" dxfId="2745" priority="1310" operator="containsText" text="MEDIA">
      <formula>NOT(ISERROR(SEARCH("MEDIA",AP7)))</formula>
    </cfRule>
    <cfRule type="containsText" dxfId="2744" priority="1311" operator="containsText" text="ALTA">
      <formula>NOT(ISERROR(SEARCH("ALTA",AP7)))</formula>
    </cfRule>
  </conditionalFormatting>
  <conditionalFormatting sqref="AQ7">
    <cfRule type="containsText" dxfId="2743" priority="1306" operator="containsText" text="BAJA">
      <formula>NOT(ISERROR(SEARCH("BAJA",AQ7)))</formula>
    </cfRule>
    <cfRule type="containsText" dxfId="2742" priority="1307" operator="containsText" text="MEDIA">
      <formula>NOT(ISERROR(SEARCH("MEDIA",AQ7)))</formula>
    </cfRule>
    <cfRule type="containsText" dxfId="2741" priority="1308" operator="containsText" text="ALTA">
      <formula>NOT(ISERROR(SEARCH("ALTA",AQ7)))</formula>
    </cfRule>
  </conditionalFormatting>
  <conditionalFormatting sqref="AJ10:AK10">
    <cfRule type="containsText" dxfId="2740" priority="1300" operator="containsText" text="BAJA">
      <formula>NOT(ISERROR(SEARCH("BAJA",AJ10)))</formula>
    </cfRule>
    <cfRule type="containsText" dxfId="2739" priority="1301" operator="containsText" text="MEDIA">
      <formula>NOT(ISERROR(SEARCH("MEDIA",AJ10)))</formula>
    </cfRule>
    <cfRule type="containsText" dxfId="2738" priority="1302" operator="containsText" text="ALTA">
      <formula>NOT(ISERROR(SEARCH("ALTA",AJ10)))</formula>
    </cfRule>
  </conditionalFormatting>
  <conditionalFormatting sqref="AU10:AV10">
    <cfRule type="cellIs" dxfId="2737" priority="1243" operator="greaterThan">
      <formula>75%</formula>
    </cfRule>
    <cfRule type="cellIs" dxfId="2736" priority="1244" operator="between">
      <formula>51%</formula>
      <formula>75%</formula>
    </cfRule>
    <cfRule type="cellIs" dxfId="2735" priority="1245" operator="between">
      <formula>26%</formula>
      <formula>50%</formula>
    </cfRule>
    <cfRule type="cellIs" dxfId="2734" priority="1246" operator="between">
      <formula>0%</formula>
      <formula>25%</formula>
    </cfRule>
    <cfRule type="containsText" dxfId="2733" priority="1303" operator="containsText" text="BAJA">
      <formula>NOT(ISERROR(SEARCH("BAJA",AU10)))</formula>
    </cfRule>
    <cfRule type="containsText" dxfId="2732" priority="1304" operator="containsText" text="MEDIA">
      <formula>NOT(ISERROR(SEARCH("MEDIA",AU10)))</formula>
    </cfRule>
    <cfRule type="containsText" dxfId="2731" priority="1305" operator="containsText" text="ALTA">
      <formula>NOT(ISERROR(SEARCH("ALTA",AU10)))</formula>
    </cfRule>
  </conditionalFormatting>
  <conditionalFormatting sqref="AD10">
    <cfRule type="containsText" dxfId="2730" priority="1240" operator="containsText" text="BAJA">
      <formula>NOT(ISERROR(SEARCH("BAJA",AD10)))</formula>
    </cfRule>
    <cfRule type="containsText" dxfId="2729" priority="1241" operator="containsText" text="MEDIA">
      <formula>NOT(ISERROR(SEARCH("MEDIA",AD10)))</formula>
    </cfRule>
    <cfRule type="containsText" dxfId="2728" priority="1242" operator="containsText" text="ALTA">
      <formula>NOT(ISERROR(SEARCH("ALTA",AD10)))</formula>
    </cfRule>
  </conditionalFormatting>
  <conditionalFormatting sqref="AN8:AN9">
    <cfRule type="containsText" dxfId="2727" priority="973" operator="containsText" text="BAJA">
      <formula>NOT(ISERROR(SEARCH("BAJA",AN8)))</formula>
    </cfRule>
    <cfRule type="containsText" dxfId="2726" priority="974" operator="containsText" text="MEDIA">
      <formula>NOT(ISERROR(SEARCH("MEDIA",AN8)))</formula>
    </cfRule>
    <cfRule type="containsText" dxfId="2725" priority="975" operator="containsText" text="ALTA">
      <formula>NOT(ISERROR(SEARCH("ALTA",AN8)))</formula>
    </cfRule>
  </conditionalFormatting>
  <conditionalFormatting sqref="AN11">
    <cfRule type="containsText" dxfId="2724" priority="385" operator="containsText" text="BAJA">
      <formula>NOT(ISERROR(SEARCH("BAJA",AN11)))</formula>
    </cfRule>
    <cfRule type="containsText" dxfId="2723" priority="386" operator="containsText" text="MEDIA">
      <formula>NOT(ISERROR(SEARCH("MEDIA",AN11)))</formula>
    </cfRule>
    <cfRule type="containsText" dxfId="2722" priority="387" operator="containsText" text="ALTA">
      <formula>NOT(ISERROR(SEARCH("ALTA",AN11)))</formula>
    </cfRule>
  </conditionalFormatting>
  <conditionalFormatting sqref="AS11">
    <cfRule type="containsText" dxfId="2721" priority="382" operator="containsText" text="BAJA">
      <formula>NOT(ISERROR(SEARCH("BAJA",AS11)))</formula>
    </cfRule>
    <cfRule type="containsText" dxfId="2720" priority="383" operator="containsText" text="MEDIA">
      <formula>NOT(ISERROR(SEARCH("MEDIA",AS11)))</formula>
    </cfRule>
    <cfRule type="containsText" dxfId="2719" priority="384" operator="containsText" text="ALTA">
      <formula>NOT(ISERROR(SEARCH("ALTA",AS11)))</formula>
    </cfRule>
  </conditionalFormatting>
  <conditionalFormatting sqref="AD12">
    <cfRule type="containsText" dxfId="2718" priority="322" operator="containsText" text="BAJA">
      <formula>NOT(ISERROR(SEARCH("BAJA",AD12)))</formula>
    </cfRule>
    <cfRule type="containsText" dxfId="2717" priority="323" operator="containsText" text="MEDIA">
      <formula>NOT(ISERROR(SEARCH("MEDIA",AD12)))</formula>
    </cfRule>
    <cfRule type="containsText" dxfId="2716" priority="324" operator="containsText" text="ALTA">
      <formula>NOT(ISERROR(SEARCH("ALTA",AD12)))</formula>
    </cfRule>
  </conditionalFormatting>
  <conditionalFormatting sqref="AJ11:AK11">
    <cfRule type="containsText" dxfId="2715" priority="451" operator="containsText" text="BAJA">
      <formula>NOT(ISERROR(SEARCH("BAJA",AJ11)))</formula>
    </cfRule>
    <cfRule type="containsText" dxfId="2714" priority="452" operator="containsText" text="MEDIA">
      <formula>NOT(ISERROR(SEARCH("MEDIA",AJ11)))</formula>
    </cfRule>
    <cfRule type="containsText" dxfId="2713" priority="453" operator="containsText" text="ALTA">
      <formula>NOT(ISERROR(SEARCH("ALTA",AJ11)))</formula>
    </cfRule>
  </conditionalFormatting>
  <conditionalFormatting sqref="AU11:AV11">
    <cfRule type="cellIs" dxfId="2712" priority="394" operator="greaterThan">
      <formula>75%</formula>
    </cfRule>
    <cfRule type="cellIs" dxfId="2711" priority="395" operator="between">
      <formula>51%</formula>
      <formula>75%</formula>
    </cfRule>
    <cfRule type="cellIs" dxfId="2710" priority="396" operator="between">
      <formula>26%</formula>
      <formula>50%</formula>
    </cfRule>
    <cfRule type="cellIs" dxfId="2709" priority="397" operator="between">
      <formula>0%</formula>
      <formula>25%</formula>
    </cfRule>
    <cfRule type="containsText" dxfId="2708" priority="454" operator="containsText" text="BAJA">
      <formula>NOT(ISERROR(SEARCH("BAJA",AU11)))</formula>
    </cfRule>
    <cfRule type="containsText" dxfId="2707" priority="455" operator="containsText" text="MEDIA">
      <formula>NOT(ISERROR(SEARCH("MEDIA",AU11)))</formula>
    </cfRule>
    <cfRule type="containsText" dxfId="2706" priority="456" operator="containsText" text="ALTA">
      <formula>NOT(ISERROR(SEARCH("ALTA",AU11)))</formula>
    </cfRule>
  </conditionalFormatting>
  <conditionalFormatting sqref="AD11">
    <cfRule type="containsText" dxfId="2705" priority="391" operator="containsText" text="BAJA">
      <formula>NOT(ISERROR(SEARCH("BAJA",AD11)))</formula>
    </cfRule>
    <cfRule type="containsText" dxfId="2704" priority="392" operator="containsText" text="MEDIA">
      <formula>NOT(ISERROR(SEARCH("MEDIA",AD11)))</formula>
    </cfRule>
    <cfRule type="containsText" dxfId="2703" priority="393" operator="containsText" text="ALTA">
      <formula>NOT(ISERROR(SEARCH("ALTA",AD11)))</formula>
    </cfRule>
  </conditionalFormatting>
  <conditionalFormatting sqref="AN12">
    <cfRule type="containsText" dxfId="2702" priority="316" operator="containsText" text="BAJA">
      <formula>NOT(ISERROR(SEARCH("BAJA",AN12)))</formula>
    </cfRule>
    <cfRule type="containsText" dxfId="2701" priority="317" operator="containsText" text="MEDIA">
      <formula>NOT(ISERROR(SEARCH("MEDIA",AN12)))</formula>
    </cfRule>
    <cfRule type="containsText" dxfId="2700" priority="318" operator="containsText" text="ALTA">
      <formula>NOT(ISERROR(SEARCH("ALTA",AN12)))</formula>
    </cfRule>
  </conditionalFormatting>
  <conditionalFormatting sqref="AJ12:AK12">
    <cfRule type="containsText" dxfId="2699" priority="325" operator="containsText" text="BAJA">
      <formula>NOT(ISERROR(SEARCH("BAJA",AJ12)))</formula>
    </cfRule>
    <cfRule type="containsText" dxfId="2698" priority="326" operator="containsText" text="MEDIA">
      <formula>NOT(ISERROR(SEARCH("MEDIA",AJ12)))</formula>
    </cfRule>
    <cfRule type="containsText" dxfId="2697" priority="327" operator="containsText" text="ALTA">
      <formula>NOT(ISERROR(SEARCH("ALTA",AJ12)))</formula>
    </cfRule>
  </conditionalFormatting>
  <conditionalFormatting sqref="AQ12">
    <cfRule type="containsText" dxfId="2696" priority="280" operator="containsText" text="BAJA">
      <formula>NOT(ISERROR(SEARCH("BAJA",AQ12)))</formula>
    </cfRule>
    <cfRule type="containsText" dxfId="2695" priority="281" operator="containsText" text="MEDIA">
      <formula>NOT(ISERROR(SEARCH("MEDIA",AQ12)))</formula>
    </cfRule>
    <cfRule type="containsText" dxfId="2694" priority="282" operator="containsText" text="ALTA">
      <formula>NOT(ISERROR(SEARCH("ALTA",AQ12)))</formula>
    </cfRule>
  </conditionalFormatting>
  <conditionalFormatting sqref="AJ13:AK13">
    <cfRule type="containsText" dxfId="2693" priority="307" operator="containsText" text="BAJA">
      <formula>NOT(ISERROR(SEARCH("BAJA",AJ13)))</formula>
    </cfRule>
    <cfRule type="containsText" dxfId="2692" priority="308" operator="containsText" text="MEDIA">
      <formula>NOT(ISERROR(SEARCH("MEDIA",AJ13)))</formula>
    </cfRule>
    <cfRule type="containsText" dxfId="2691" priority="309" operator="containsText" text="ALTA">
      <formula>NOT(ISERROR(SEARCH("ALTA",AJ13)))</formula>
    </cfRule>
  </conditionalFormatting>
  <conditionalFormatting sqref="AN13">
    <cfRule type="containsText" dxfId="2690" priority="289" operator="containsText" text="BAJA">
      <formula>NOT(ISERROR(SEARCH("BAJA",AN13)))</formula>
    </cfRule>
    <cfRule type="containsText" dxfId="2689" priority="290" operator="containsText" text="MEDIA">
      <formula>NOT(ISERROR(SEARCH("MEDIA",AN13)))</formula>
    </cfRule>
    <cfRule type="containsText" dxfId="2688" priority="291" operator="containsText" text="ALTA">
      <formula>NOT(ISERROR(SEARCH("ALTA",AN13)))</formula>
    </cfRule>
  </conditionalFormatting>
  <conditionalFormatting sqref="AS12:AS13">
    <cfRule type="containsText" dxfId="2687" priority="286" operator="containsText" text="BAJA">
      <formula>NOT(ISERROR(SEARCH("BAJA",AS12)))</formula>
    </cfRule>
    <cfRule type="containsText" dxfId="2686" priority="287" operator="containsText" text="MEDIA">
      <formula>NOT(ISERROR(SEARCH("MEDIA",AS12)))</formula>
    </cfRule>
    <cfRule type="containsText" dxfId="2685" priority="288" operator="containsText" text="ALTA">
      <formula>NOT(ISERROR(SEARCH("ALTA",AS12)))</formula>
    </cfRule>
  </conditionalFormatting>
  <conditionalFormatting sqref="AQ11">
    <cfRule type="containsText" dxfId="2684" priority="283" operator="containsText" text="BAJA">
      <formula>NOT(ISERROR(SEARCH("BAJA",AQ11)))</formula>
    </cfRule>
    <cfRule type="containsText" dxfId="2683" priority="284" operator="containsText" text="MEDIA">
      <formula>NOT(ISERROR(SEARCH("MEDIA",AQ11)))</formula>
    </cfRule>
    <cfRule type="containsText" dxfId="2682" priority="285" operator="containsText" text="ALTA">
      <formula>NOT(ISERROR(SEARCH("ALTA",AQ11)))</formula>
    </cfRule>
  </conditionalFormatting>
  <conditionalFormatting sqref="AQ13">
    <cfRule type="containsText" dxfId="2681" priority="277" operator="containsText" text="BAJA">
      <formula>NOT(ISERROR(SEARCH("BAJA",AQ13)))</formula>
    </cfRule>
    <cfRule type="containsText" dxfId="2680" priority="278" operator="containsText" text="MEDIA">
      <formula>NOT(ISERROR(SEARCH("MEDIA",AQ13)))</formula>
    </cfRule>
    <cfRule type="containsText" dxfId="2679" priority="279" operator="containsText" text="ALTA">
      <formula>NOT(ISERROR(SEARCH("ALTA",AQ13)))</formula>
    </cfRule>
  </conditionalFormatting>
  <conditionalFormatting sqref="AJ14:AK14">
    <cfRule type="containsText" dxfId="2678" priority="78" operator="containsText" text="BAJA">
      <formula>NOT(ISERROR(SEARCH("BAJA",AJ14)))</formula>
    </cfRule>
    <cfRule type="containsText" dxfId="2677" priority="79" operator="containsText" text="MEDIA">
      <formula>NOT(ISERROR(SEARCH("MEDIA",AJ14)))</formula>
    </cfRule>
    <cfRule type="containsText" dxfId="2676" priority="80" operator="containsText" text="ALTA">
      <formula>NOT(ISERROR(SEARCH("ALTA",AJ14)))</formula>
    </cfRule>
  </conditionalFormatting>
  <conditionalFormatting sqref="AL14">
    <cfRule type="containsText" dxfId="2675" priority="75" operator="containsText" text="BAJA">
      <formula>NOT(ISERROR(SEARCH("BAJA",AL14)))</formula>
    </cfRule>
    <cfRule type="containsText" dxfId="2674" priority="76" operator="containsText" text="MEDIA">
      <formula>NOT(ISERROR(SEARCH("MEDIA",AL14)))</formula>
    </cfRule>
    <cfRule type="containsText" dxfId="2673" priority="77" operator="containsText" text="ALTA">
      <formula>NOT(ISERROR(SEARCH("ALTA",AL14)))</formula>
    </cfRule>
  </conditionalFormatting>
  <conditionalFormatting sqref="AN14">
    <cfRule type="containsText" dxfId="2672" priority="72" operator="containsText" text="BAJA">
      <formula>NOT(ISERROR(SEARCH("BAJA",AN14)))</formula>
    </cfRule>
    <cfRule type="containsText" dxfId="2671" priority="73" operator="containsText" text="MEDIA">
      <formula>NOT(ISERROR(SEARCH("MEDIA",AN14)))</formula>
    </cfRule>
    <cfRule type="containsText" dxfId="2670" priority="74" operator="containsText" text="ALTA">
      <formula>NOT(ISERROR(SEARCH("ALTA",AN14)))</formula>
    </cfRule>
  </conditionalFormatting>
  <conditionalFormatting sqref="AS14">
    <cfRule type="containsText" dxfId="2669" priority="69" operator="containsText" text="BAJA">
      <formula>NOT(ISERROR(SEARCH("BAJA",AS14)))</formula>
    </cfRule>
    <cfRule type="containsText" dxfId="2668" priority="70" operator="containsText" text="MEDIA">
      <formula>NOT(ISERROR(SEARCH("MEDIA",AS14)))</formula>
    </cfRule>
    <cfRule type="containsText" dxfId="2667" priority="71" operator="containsText" text="ALTA">
      <formula>NOT(ISERROR(SEARCH("ALTA",AS14)))</formula>
    </cfRule>
  </conditionalFormatting>
  <conditionalFormatting sqref="AS15">
    <cfRule type="containsText" dxfId="2666" priority="51" operator="containsText" text="BAJA">
      <formula>NOT(ISERROR(SEARCH("BAJA",AS15)))</formula>
    </cfRule>
    <cfRule type="containsText" dxfId="2665" priority="52" operator="containsText" text="MEDIA">
      <formula>NOT(ISERROR(SEARCH("MEDIA",AS15)))</formula>
    </cfRule>
    <cfRule type="containsText" dxfId="2664" priority="53" operator="containsText" text="ALTA">
      <formula>NOT(ISERROR(SEARCH("ALTA",AS15)))</formula>
    </cfRule>
  </conditionalFormatting>
  <conditionalFormatting sqref="AQ14">
    <cfRule type="containsText" dxfId="2663" priority="66" operator="containsText" text="BAJA">
      <formula>NOT(ISERROR(SEARCH("BAJA",AQ14)))</formula>
    </cfRule>
    <cfRule type="containsText" dxfId="2662" priority="67" operator="containsText" text="MEDIA">
      <formula>NOT(ISERROR(SEARCH("MEDIA",AQ14)))</formula>
    </cfRule>
    <cfRule type="containsText" dxfId="2661" priority="68" operator="containsText" text="ALTA">
      <formula>NOT(ISERROR(SEARCH("ALTA",AQ14)))</formula>
    </cfRule>
  </conditionalFormatting>
  <conditionalFormatting sqref="AJ15:AK15">
    <cfRule type="containsText" dxfId="2660" priority="63" operator="containsText" text="BAJA">
      <formula>NOT(ISERROR(SEARCH("BAJA",AJ15)))</formula>
    </cfRule>
    <cfRule type="containsText" dxfId="2659" priority="64" operator="containsText" text="MEDIA">
      <formula>NOT(ISERROR(SEARCH("MEDIA",AJ15)))</formula>
    </cfRule>
    <cfRule type="containsText" dxfId="2658" priority="65" operator="containsText" text="ALTA">
      <formula>NOT(ISERROR(SEARCH("ALTA",AJ15)))</formula>
    </cfRule>
  </conditionalFormatting>
  <conditionalFormatting sqref="AL15">
    <cfRule type="containsText" dxfId="2657" priority="60" operator="containsText" text="BAJA">
      <formula>NOT(ISERROR(SEARCH("BAJA",AL15)))</formula>
    </cfRule>
    <cfRule type="containsText" dxfId="2656" priority="61" operator="containsText" text="MEDIA">
      <formula>NOT(ISERROR(SEARCH("MEDIA",AL15)))</formula>
    </cfRule>
    <cfRule type="containsText" dxfId="2655" priority="62" operator="containsText" text="ALTA">
      <formula>NOT(ISERROR(SEARCH("ALTA",AL15)))</formula>
    </cfRule>
  </conditionalFormatting>
  <conditionalFormatting sqref="AN15">
    <cfRule type="containsText" dxfId="2654" priority="57" operator="containsText" text="BAJA">
      <formula>NOT(ISERROR(SEARCH("BAJA",AN15)))</formula>
    </cfRule>
    <cfRule type="containsText" dxfId="2653" priority="58" operator="containsText" text="MEDIA">
      <formula>NOT(ISERROR(SEARCH("MEDIA",AN15)))</formula>
    </cfRule>
    <cfRule type="containsText" dxfId="2652" priority="59" operator="containsText" text="ALTA">
      <formula>NOT(ISERROR(SEARCH("ALTA",AN15)))</formula>
    </cfRule>
  </conditionalFormatting>
  <conditionalFormatting sqref="AQ15">
    <cfRule type="containsText" dxfId="2651" priority="54" operator="containsText" text="BAJA">
      <formula>NOT(ISERROR(SEARCH("BAJA",AQ15)))</formula>
    </cfRule>
    <cfRule type="containsText" dxfId="2650" priority="55" operator="containsText" text="MEDIA">
      <formula>NOT(ISERROR(SEARCH("MEDIA",AQ15)))</formula>
    </cfRule>
    <cfRule type="containsText" dxfId="2649" priority="56" operator="containsText" text="ALTA">
      <formula>NOT(ISERROR(SEARCH("ALTA",AQ15)))</formula>
    </cfRule>
  </conditionalFormatting>
  <conditionalFormatting sqref="AU14:AV14">
    <cfRule type="cellIs" dxfId="2648" priority="8" operator="greaterThan">
      <formula>75%</formula>
    </cfRule>
    <cfRule type="cellIs" dxfId="2647" priority="9" operator="between">
      <formula>51%</formula>
      <formula>75%</formula>
    </cfRule>
    <cfRule type="cellIs" dxfId="2646" priority="10" operator="between">
      <formula>26%</formula>
      <formula>50%</formula>
    </cfRule>
    <cfRule type="cellIs" dxfId="2645" priority="11" operator="between">
      <formula>0%</formula>
      <formula>25%</formula>
    </cfRule>
    <cfRule type="containsText" dxfId="2644" priority="12" operator="containsText" text="BAJA">
      <formula>NOT(ISERROR(SEARCH("BAJA",AU14)))</formula>
    </cfRule>
    <cfRule type="containsText" dxfId="2643" priority="13" operator="containsText" text="MEDIA">
      <formula>NOT(ISERROR(SEARCH("MEDIA",AU14)))</formula>
    </cfRule>
    <cfRule type="containsText" dxfId="2642" priority="14" operator="containsText" text="ALTA">
      <formula>NOT(ISERROR(SEARCH("ALTA",AU14)))</formula>
    </cfRule>
  </conditionalFormatting>
  <conditionalFormatting sqref="AU15:AV15">
    <cfRule type="cellIs" dxfId="2641" priority="1" operator="greaterThan">
      <formula>75%</formula>
    </cfRule>
    <cfRule type="cellIs" dxfId="2640" priority="2" operator="between">
      <formula>51%</formula>
      <formula>75%</formula>
    </cfRule>
    <cfRule type="cellIs" dxfId="2639" priority="3" operator="between">
      <formula>26%</formula>
      <formula>50%</formula>
    </cfRule>
    <cfRule type="cellIs" dxfId="2638" priority="4" operator="between">
      <formula>0%</formula>
      <formula>25%</formula>
    </cfRule>
    <cfRule type="containsText" dxfId="2637" priority="5" operator="containsText" text="BAJA">
      <formula>NOT(ISERROR(SEARCH("BAJA",AU15)))</formula>
    </cfRule>
    <cfRule type="containsText" dxfId="2636" priority="6" operator="containsText" text="MEDIA">
      <formula>NOT(ISERROR(SEARCH("MEDIA",AU15)))</formula>
    </cfRule>
    <cfRule type="containsText" dxfId="2635" priority="7" operator="containsText" text="ALTA">
      <formula>NOT(ISERROR(SEARCH("ALTA",AU15)))</formula>
    </cfRule>
  </conditionalFormatting>
  <dataValidations count="5">
    <dataValidation type="list" allowBlank="1" showInputMessage="1" showErrorMessage="1" sqref="AJ10:AJ15 AJ4:AJ8" xr:uid="{00000000-0002-0000-0600-000000000000}">
      <formula1>"Confiable,No confiable"</formula1>
    </dataValidation>
    <dataValidation type="list" allowBlank="1" showInputMessage="1" showErrorMessage="1" sqref="AT10:AT15 AT4:AT8" xr:uid="{00000000-0002-0000-0600-000001000000}">
      <formula1>"Adecuado,Inadecuado"</formula1>
    </dataValidation>
    <dataValidation type="list" allowBlank="1" showInputMessage="1" showErrorMessage="1" sqref="AR10:AR15 AR4:AR8" xr:uid="{00000000-0002-0000-0600-000002000000}">
      <formula1>"Asignado,No Asignado"</formula1>
    </dataValidation>
    <dataValidation type="list" allowBlank="1" showInputMessage="1" showErrorMessage="1" sqref="A4 AK10:AK15 A6:A11 A14 AK4:AK8" xr:uid="{00000000-0002-0000-0600-000003000000}">
      <formula1>"SI,NO"</formula1>
    </dataValidation>
    <dataValidation type="list" allowBlank="1" showInputMessage="1" showErrorMessage="1" sqref="AG4:AG15" xr:uid="{00000000-0002-0000-06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600-000005000000}">
          <x14:formula1>
            <xm:f>Listas!$B$2:$B$7</xm:f>
          </x14:formula1>
          <xm:sqref>D4 D6:D11 D14</xm:sqref>
        </x14:dataValidation>
        <x14:dataValidation type="list" allowBlank="1" showInputMessage="1" showErrorMessage="1" xr:uid="{00000000-0002-0000-0600-000006000000}">
          <x14:formula1>
            <xm:f>Listas!$L$2:$L$5</xm:f>
          </x14:formula1>
          <xm:sqref>T14 T4:T11</xm:sqref>
        </x14:dataValidation>
        <x14:dataValidation type="list" allowBlank="1" showInputMessage="1" showErrorMessage="1" xr:uid="{00000000-0002-0000-0600-000007000000}">
          <x14:formula1>
            <xm:f>Listas!$K$2:$K$5</xm:f>
          </x14:formula1>
          <xm:sqref>S4</xm:sqref>
        </x14:dataValidation>
        <x14:dataValidation type="list" allowBlank="1" showInputMessage="1" showErrorMessage="1" xr:uid="{00000000-0002-0000-0600-000008000000}">
          <x14:formula1>
            <xm:f>Listas!$J$2:$J$6</xm:f>
          </x14:formula1>
          <xm:sqref>AX4:AX7 AX10:AX11 AX14</xm:sqref>
        </x14:dataValidation>
        <x14:dataValidation type="list" allowBlank="1" showInputMessage="1" showErrorMessage="1" xr:uid="{00000000-0002-0000-0600-000009000000}">
          <x14:formula1>
            <xm:f>Listas!$C$2:$C$8</xm:f>
          </x14:formula1>
          <xm:sqref>E4 E6:E11 E14</xm:sqref>
        </x14:dataValidation>
        <x14:dataValidation type="list" allowBlank="1" showInputMessage="1" showErrorMessage="1" xr:uid="{00000000-0002-0000-0600-00000A000000}">
          <x14:formula1>
            <xm:f>Listas!$G$2:$G$11</xm:f>
          </x14:formula1>
          <xm:sqref>C4 C14 C6:C11</xm:sqref>
        </x14:dataValidation>
        <x14:dataValidation type="list" allowBlank="1" showInputMessage="1" showErrorMessage="1" xr:uid="{00000000-0002-0000-0600-00000B000000}">
          <x14:formula1>
            <xm:f>Listas!$N$2:$N$7</xm:f>
          </x14:formula1>
          <xm:sqref>M6:M7 M4 M10:M11 M14</xm:sqref>
        </x14:dataValidation>
        <x14:dataValidation type="list" allowBlank="1" showInputMessage="1" showErrorMessage="1" xr:uid="{00000000-0002-0000-0600-00000C000000}">
          <x14:formula1>
            <xm:f>Listas!$O$2:$O$7</xm:f>
          </x14:formula1>
          <xm:sqref>O6:O7 O4 O10:O11 O14</xm:sqref>
        </x14:dataValidation>
        <x14:dataValidation type="list" allowBlank="1" showInputMessage="1" showErrorMessage="1" xr:uid="{00000000-0002-0000-0600-00000D000000}">
          <x14:formula1>
            <xm:f>Listas!$P$2:$P$7</xm:f>
          </x14:formula1>
          <xm:sqref>Q6:Q7 Q4 Q10:Q11 Q14</xm:sqref>
        </x14:dataValidation>
        <x14:dataValidation type="list" allowBlank="1" showInputMessage="1" showErrorMessage="1" xr:uid="{00000000-0002-0000-0600-00000E000000}">
          <x14:formula1>
            <xm:f>Listas!$Q$2:$Q$8</xm:f>
          </x14:formula1>
          <xm:sqref>J6:J7 J4 J10:J11 J14</xm:sqref>
        </x14:dataValidation>
        <x14:dataValidation type="list" allowBlank="1" showInputMessage="1" showErrorMessage="1" xr:uid="{00000000-0002-0000-0600-00000F000000}">
          <x14:formula1>
            <xm:f>Listas!$K$2:$K$6</xm:f>
          </x14:formula1>
          <xm:sqref>S14 S6:S11</xm:sqref>
        </x14:dataValidation>
        <x14:dataValidation type="list" allowBlank="1" showInputMessage="1" showErrorMessage="1" xr:uid="{00000000-0002-0000-0600-000010000000}">
          <x14:formula1>
            <xm:f>Listas!$I$2:$I$3</xm:f>
          </x14:formula1>
          <xm:sqref>AO4:AO13</xm:sqref>
        </x14:dataValidation>
        <x14:dataValidation type="list" allowBlank="1" showInputMessage="1" showErrorMessage="1" xr:uid="{00000000-0002-0000-0600-000011000000}">
          <x14:formula1>
            <xm:f>Listas!$H$2:$H$3</xm:f>
          </x14:formula1>
          <xm:sqref>AM4:AM13</xm:sqref>
        </x14:dataValidation>
        <x14:dataValidation type="list" allowBlank="1" showInputMessage="1" showErrorMessage="1" xr:uid="{00000000-0002-0000-0600-000012000000}">
          <x14:formula1>
            <xm:f>Listas!$F$2:$F$4</xm:f>
          </x14:formula1>
          <xm:sqref>AE4:AE13</xm:sqref>
        </x14:dataValidation>
        <x14:dataValidation type="list" allowBlank="1" showInputMessage="1" showErrorMessage="1" xr:uid="{00000000-0002-0000-0600-000013000000}">
          <x14:formula1>
            <xm:f>Listas!$M$2:$M$15</xm:f>
          </x14:formula1>
          <xm:sqref>B4 B14 B6:B11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314"/>
  <sheetViews>
    <sheetView zoomScale="85" zoomScaleNormal="85" workbookViewId="0">
      <pane ySplit="3" topLeftCell="A6" activePane="bottomLeft" state="frozen"/>
      <selection pane="bottomLeft" activeCell="A6" sqref="A6:A10"/>
      <selection activeCell="G4" sqref="G4:G13"/>
    </sheetView>
  </sheetViews>
  <sheetFormatPr defaultColWidth="11.42578125" defaultRowHeight="14.45"/>
  <cols>
    <col min="1" max="1" width="14.140625" style="1" customWidth="1"/>
    <col min="2" max="2" width="26" style="6" customWidth="1"/>
    <col min="3" max="3" width="16.710937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5" style="2" customWidth="1"/>
    <col min="12" max="12" width="15.7109375" style="2" customWidth="1"/>
    <col min="13" max="13" width="20.28515625" style="2" customWidth="1"/>
    <col min="14" max="14" width="3.42578125" style="2" hidden="1" customWidth="1"/>
    <col min="15" max="15" width="18.28515625" style="2" customWidth="1"/>
    <col min="16" max="16" width="3.42578125" style="2" hidden="1" customWidth="1"/>
    <col min="17" max="17" width="18.140625" style="2" customWidth="1"/>
    <col min="18" max="18" width="3" style="2" hidden="1" customWidth="1"/>
    <col min="19" max="20" width="21.85546875" style="2" customWidth="1"/>
    <col min="21" max="21" width="21.8554687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38.85546875" style="2" customWidth="1"/>
    <col min="29" max="29" width="28" style="2" customWidth="1"/>
    <col min="30" max="30" width="86.2851562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4.42578125" style="2" customWidth="1"/>
    <col min="43" max="43" width="14.85546875" style="2" customWidth="1"/>
    <col min="44" max="44" width="9.140625" style="2" customWidth="1"/>
    <col min="45" max="45" width="33.7109375" style="2" customWidth="1"/>
    <col min="46" max="46" width="13.7109375" style="2" customWidth="1"/>
    <col min="47" max="47" width="13.7109375" style="2" hidden="1" customWidth="1"/>
    <col min="48" max="48" width="13.7109375" style="25" customWidth="1"/>
    <col min="49" max="49" width="13.7109375" style="2" customWidth="1"/>
    <col min="50" max="50" width="15.28515625" style="2" customWidth="1"/>
    <col min="51" max="51" width="2.28515625" style="5" customWidth="1"/>
    <col min="52" max="52" width="62.28515625" style="5" customWidth="1"/>
    <col min="53" max="53" width="17" style="4" customWidth="1"/>
    <col min="54" max="55" width="11.5703125" style="3" customWidth="1"/>
    <col min="56" max="56" width="21.85546875" style="2" customWidth="1"/>
    <col min="57" max="57" width="14.85546875" style="1" customWidth="1"/>
    <col min="58" max="58" width="38.85546875" style="85" customWidth="1"/>
    <col min="59" max="59" width="14.85546875" style="1" customWidth="1"/>
    <col min="60" max="60" width="38.5703125" style="1" customWidth="1"/>
    <col min="61" max="61" width="24.7109375" style="1" customWidth="1"/>
    <col min="62" max="62" width="14.85546875" style="1" customWidth="1"/>
    <col min="63" max="63" width="35" style="1" customWidth="1"/>
    <col min="64" max="64" width="21.140625" style="1" customWidth="1"/>
    <col min="65" max="65" width="11.5703125" style="1"/>
    <col min="66" max="66" width="29.42578125" style="1" customWidth="1"/>
    <col min="67" max="67" width="20.85546875" style="1" customWidth="1"/>
    <col min="68" max="68" width="11.5703125" style="1"/>
    <col min="69" max="69" width="22.140625" style="1" customWidth="1"/>
    <col min="70" max="70" width="20.85546875" style="1" customWidth="1"/>
    <col min="71" max="71" width="11.5703125" style="1"/>
    <col min="72" max="72" width="27.5703125" style="1" customWidth="1"/>
    <col min="73" max="73" width="23.140625"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16.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3.5"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42"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2" t="s">
        <v>181</v>
      </c>
      <c r="Y3" s="245" t="s">
        <v>152</v>
      </c>
      <c r="Z3" s="242" t="s">
        <v>182</v>
      </c>
      <c r="AA3" s="242" t="s">
        <v>152</v>
      </c>
      <c r="AB3" s="242" t="s">
        <v>183</v>
      </c>
      <c r="AC3" s="450"/>
      <c r="AD3" s="450"/>
      <c r="AE3" s="246" t="s">
        <v>5</v>
      </c>
      <c r="AF3" s="247" t="s">
        <v>184</v>
      </c>
      <c r="AG3" s="246" t="s">
        <v>185</v>
      </c>
      <c r="AH3" s="246" t="s">
        <v>184</v>
      </c>
      <c r="AI3" s="450"/>
      <c r="AJ3" s="246" t="s">
        <v>186</v>
      </c>
      <c r="AK3" s="450" t="s">
        <v>187</v>
      </c>
      <c r="AL3" s="450"/>
      <c r="AM3" s="450" t="s">
        <v>7</v>
      </c>
      <c r="AN3" s="450"/>
      <c r="AO3" s="450" t="s">
        <v>8</v>
      </c>
      <c r="AP3" s="450"/>
      <c r="AQ3" s="246" t="s">
        <v>188</v>
      </c>
      <c r="AR3" s="450" t="s">
        <v>128</v>
      </c>
      <c r="AS3" s="450"/>
      <c r="AT3" s="246" t="s">
        <v>189</v>
      </c>
      <c r="AU3" s="431"/>
      <c r="AV3" s="431"/>
      <c r="AW3" s="431"/>
      <c r="AX3" s="433"/>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24.15" customHeight="1">
      <c r="A4" s="425" t="s">
        <v>193</v>
      </c>
      <c r="B4" s="426" t="s">
        <v>82</v>
      </c>
      <c r="C4" s="426" t="s">
        <v>55</v>
      </c>
      <c r="D4" s="426" t="s">
        <v>76</v>
      </c>
      <c r="E4" s="426" t="s">
        <v>77</v>
      </c>
      <c r="F4" s="427" t="s">
        <v>530</v>
      </c>
      <c r="G4" s="492" t="s">
        <v>531</v>
      </c>
      <c r="H4" s="502" t="s">
        <v>532</v>
      </c>
      <c r="I4" s="427" t="s">
        <v>533</v>
      </c>
      <c r="J4" s="426" t="s">
        <v>48</v>
      </c>
      <c r="K4" s="426">
        <v>1</v>
      </c>
      <c r="L4" s="462">
        <f>IF(J4="Diaria",+(K4/360),IF(J4="Mensual",+(K4/12),IF(J4="Semanal",+(K4/52),IF(J4="Bimestral",+(K4/6),IF(J4="Trimestral",+(K4/4),IF(J4="Semestral",+(K4/2),IF(J4="Anual",+(K4/1),"")))))))</f>
        <v>1.9230769230769232E-2</v>
      </c>
      <c r="M4" s="426" t="s">
        <v>29</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26" t="s">
        <v>46</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426" t="s">
        <v>70</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61" t="s">
        <v>57</v>
      </c>
      <c r="T4" s="461" t="s">
        <v>58</v>
      </c>
      <c r="U4" s="461">
        <f>+MAX(N4,P4,R4)</f>
        <v>0.4</v>
      </c>
      <c r="V4" s="445" t="str">
        <f>IF(L4&lt;=20%,"Muy baja",IF(L4&lt;=40%,"Baja",IF(L4&lt;=60%,"Media",IF(L4&lt;=80%,"Alta",IF(L4&lt;=100%,"Muy alta",IF(L4&gt;=100%,"Muy alta",""))))))</f>
        <v>Muy baja</v>
      </c>
      <c r="W4" s="441">
        <f>+IFERROR(VLOOKUP(V4,Fórmula!$F$1:$G$6,2,FALSE),"")</f>
        <v>0.2</v>
      </c>
      <c r="X4" s="488" t="s">
        <v>53</v>
      </c>
      <c r="Y4" s="441">
        <f>+IFERROR(VLOOKUP(X4,Fórmula!$H$1:$I$6,2,FALSE),"")</f>
        <v>0.6</v>
      </c>
      <c r="Z4" s="489" t="s">
        <v>53</v>
      </c>
      <c r="AA4" s="441">
        <f>IF(Z4="Bajo",25%,IF(Z4="Moderado",50%,IF(Z4="Alto",75%,IF(Z4="Extremo",100%,""))))</f>
        <v>0.5</v>
      </c>
      <c r="AB4" s="447" t="s">
        <v>534</v>
      </c>
      <c r="AC4" s="52" t="s">
        <v>535</v>
      </c>
      <c r="AD4" s="52" t="s">
        <v>536</v>
      </c>
      <c r="AE4" s="52" t="s">
        <v>54</v>
      </c>
      <c r="AF4" s="32">
        <f t="shared" ref="AF4:AF22" si="0">IF(AE4="Preventivo",25%,IF(AE4="Detectivo",15%,IF(AE4="Correctivo",10%,"")))</f>
        <v>0.25</v>
      </c>
      <c r="AG4" s="92" t="s">
        <v>201</v>
      </c>
      <c r="AH4" s="32">
        <f t="shared" ref="AH4:AH22" si="1">IF(AG4="Manual",15%,IF(AG4="Automático",25%,""))</f>
        <v>0.15</v>
      </c>
      <c r="AI4" s="32">
        <f>+AH4+AF4</f>
        <v>0.4</v>
      </c>
      <c r="AJ4" s="92" t="s">
        <v>202</v>
      </c>
      <c r="AK4" s="89" t="s">
        <v>193</v>
      </c>
      <c r="AL4" s="52" t="s">
        <v>537</v>
      </c>
      <c r="AM4" s="89" t="s">
        <v>23</v>
      </c>
      <c r="AN4" s="92" t="s">
        <v>538</v>
      </c>
      <c r="AO4" s="92" t="s">
        <v>24</v>
      </c>
      <c r="AP4" s="92" t="s">
        <v>48</v>
      </c>
      <c r="AQ4" s="92" t="s">
        <v>539</v>
      </c>
      <c r="AR4" s="92" t="s">
        <v>206</v>
      </c>
      <c r="AS4" s="92" t="s">
        <v>540</v>
      </c>
      <c r="AT4" s="92" t="s">
        <v>208</v>
      </c>
      <c r="AU4" s="92">
        <f>+AA4*AI4</f>
        <v>0.2</v>
      </c>
      <c r="AV4" s="33">
        <f>+AA4-AU4</f>
        <v>0.3</v>
      </c>
      <c r="AW4" s="489" t="str">
        <f>+IF(C4="Corrupción","Moderado",IF(AV5&lt;=25%,"Bajo",IF(AV5&lt;=50%,"Moderado",IF(AV5&lt;=75%,"Alto",IF(AV5&gt;75%,"Extremo","")))))</f>
        <v>Moderado</v>
      </c>
      <c r="AX4" s="457" t="s">
        <v>56</v>
      </c>
      <c r="AY4" s="266">
        <v>1</v>
      </c>
      <c r="AZ4" s="160" t="s">
        <v>541</v>
      </c>
      <c r="BA4" s="89" t="s">
        <v>542</v>
      </c>
      <c r="BB4" s="39">
        <v>44766</v>
      </c>
      <c r="BC4" s="37">
        <v>44865</v>
      </c>
      <c r="BD4" s="36" t="s">
        <v>543</v>
      </c>
      <c r="BE4" s="136">
        <v>44620</v>
      </c>
      <c r="BF4" s="137"/>
      <c r="BG4" s="35"/>
      <c r="BH4" s="137"/>
      <c r="BI4" s="137"/>
      <c r="BJ4" s="35">
        <v>44742</v>
      </c>
      <c r="BK4" s="165"/>
      <c r="BL4" s="165"/>
      <c r="BM4" s="35">
        <v>44804</v>
      </c>
      <c r="BN4" s="165"/>
      <c r="BO4" s="165"/>
      <c r="BP4" s="35">
        <v>44865</v>
      </c>
      <c r="BQ4" s="165"/>
      <c r="BR4" s="165"/>
      <c r="BS4" s="35">
        <v>44926</v>
      </c>
      <c r="BT4" s="165"/>
      <c r="BU4" s="267"/>
    </row>
    <row r="5" spans="1:73" ht="211.5" customHeight="1">
      <c r="A5" s="425"/>
      <c r="B5" s="426"/>
      <c r="C5" s="426"/>
      <c r="D5" s="426"/>
      <c r="E5" s="426"/>
      <c r="F5" s="427"/>
      <c r="G5" s="492"/>
      <c r="H5" s="502"/>
      <c r="I5" s="427"/>
      <c r="J5" s="426"/>
      <c r="K5" s="426"/>
      <c r="L5" s="462"/>
      <c r="M5" s="426"/>
      <c r="N5" s="426"/>
      <c r="O5" s="426"/>
      <c r="P5" s="426"/>
      <c r="Q5" s="426"/>
      <c r="R5" s="426"/>
      <c r="S5" s="461"/>
      <c r="T5" s="461"/>
      <c r="U5" s="461"/>
      <c r="V5" s="445"/>
      <c r="W5" s="441"/>
      <c r="X5" s="488"/>
      <c r="Y5" s="441"/>
      <c r="Z5" s="489"/>
      <c r="AA5" s="441"/>
      <c r="AB5" s="447"/>
      <c r="AC5" s="52" t="s">
        <v>544</v>
      </c>
      <c r="AD5" s="52" t="s">
        <v>545</v>
      </c>
      <c r="AE5" s="52" t="s">
        <v>54</v>
      </c>
      <c r="AF5" s="32">
        <f t="shared" si="0"/>
        <v>0.25</v>
      </c>
      <c r="AG5" s="92" t="s">
        <v>201</v>
      </c>
      <c r="AH5" s="32">
        <f t="shared" si="1"/>
        <v>0.15</v>
      </c>
      <c r="AI5" s="32">
        <f>+AH5+AF5</f>
        <v>0.4</v>
      </c>
      <c r="AJ5" s="92" t="s">
        <v>202</v>
      </c>
      <c r="AK5" s="89" t="s">
        <v>193</v>
      </c>
      <c r="AL5" s="52" t="s">
        <v>537</v>
      </c>
      <c r="AM5" s="89" t="s">
        <v>23</v>
      </c>
      <c r="AN5" s="92" t="s">
        <v>538</v>
      </c>
      <c r="AO5" s="92" t="s">
        <v>24</v>
      </c>
      <c r="AP5" s="92" t="s">
        <v>48</v>
      </c>
      <c r="AQ5" s="92" t="s">
        <v>546</v>
      </c>
      <c r="AR5" s="92" t="s">
        <v>206</v>
      </c>
      <c r="AS5" s="92" t="s">
        <v>547</v>
      </c>
      <c r="AT5" s="92" t="s">
        <v>208</v>
      </c>
      <c r="AU5" s="92">
        <f>+AV4*AI5</f>
        <v>0.12</v>
      </c>
      <c r="AV5" s="33">
        <f>+AV4-AU5</f>
        <v>0.18</v>
      </c>
      <c r="AW5" s="489"/>
      <c r="AX5" s="457"/>
      <c r="AY5" s="272">
        <v>2</v>
      </c>
      <c r="AZ5" s="161" t="s">
        <v>548</v>
      </c>
      <c r="BA5" s="89" t="s">
        <v>148</v>
      </c>
      <c r="BB5" s="39">
        <v>44774</v>
      </c>
      <c r="BC5" s="39">
        <v>44864</v>
      </c>
      <c r="BD5" s="212" t="s">
        <v>549</v>
      </c>
      <c r="BE5" s="136">
        <v>44620</v>
      </c>
      <c r="BF5" s="137" t="s">
        <v>550</v>
      </c>
      <c r="BG5" s="35">
        <v>44681</v>
      </c>
      <c r="BH5" s="137" t="s">
        <v>551</v>
      </c>
      <c r="BI5" s="137"/>
      <c r="BJ5" s="35">
        <v>44742</v>
      </c>
      <c r="BK5" s="165"/>
      <c r="BL5" s="165"/>
      <c r="BM5" s="35">
        <v>44804</v>
      </c>
      <c r="BN5" s="165"/>
      <c r="BO5" s="165"/>
      <c r="BP5" s="35">
        <v>44865</v>
      </c>
      <c r="BQ5" s="165"/>
      <c r="BR5" s="165"/>
      <c r="BS5" s="35">
        <v>44926</v>
      </c>
      <c r="BT5" s="165"/>
      <c r="BU5" s="267"/>
    </row>
    <row r="6" spans="1:73" ht="182.25" customHeight="1">
      <c r="A6" s="425" t="s">
        <v>193</v>
      </c>
      <c r="B6" s="426" t="s">
        <v>82</v>
      </c>
      <c r="C6" s="426" t="s">
        <v>89</v>
      </c>
      <c r="D6" s="426" t="s">
        <v>17</v>
      </c>
      <c r="E6" s="426" t="s">
        <v>93</v>
      </c>
      <c r="F6" s="427" t="s">
        <v>552</v>
      </c>
      <c r="G6" s="492" t="s">
        <v>553</v>
      </c>
      <c r="H6" s="426" t="s">
        <v>554</v>
      </c>
      <c r="I6" s="427" t="s">
        <v>555</v>
      </c>
      <c r="J6" s="426" t="s">
        <v>48</v>
      </c>
      <c r="K6" s="426">
        <v>15</v>
      </c>
      <c r="L6" s="462">
        <f>IF(J6="Diaria",+(K6/360),IF(J6="Mensual",+(K6/12),IF(J4="Semanal",+(K6/52),IF(J6="Bimestral",+(K6/6),IF(J6="Trimestral",+(K6/4),IF(J6="Semestral",+(K6/2),IF(J6="Anual",+(K6/1),"")))))))</f>
        <v>0.28846153846153844</v>
      </c>
      <c r="M6" s="426" t="s">
        <v>60</v>
      </c>
      <c r="N6" s="426">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0.6</v>
      </c>
      <c r="O6" s="426" t="s">
        <v>46</v>
      </c>
      <c r="P6" s="426">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426" t="s">
        <v>70</v>
      </c>
      <c r="R6" s="426">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461" t="s">
        <v>57</v>
      </c>
      <c r="T6" s="461" t="s">
        <v>70</v>
      </c>
      <c r="U6" s="461">
        <f>+MAX(N6,P6,R6)</f>
        <v>0.6</v>
      </c>
      <c r="V6" s="445" t="str">
        <f>IF(L6&lt;=20%,"Muy baja",IF(L6&lt;=40%,"Baja",IF(L6&lt;=60%,"Media",IF(L6&lt;=80%,"Alta",IF(L6&lt;=100%,"Muy alta",IF(L6&gt;=100%,"Muy alta",""))))))</f>
        <v>Baja</v>
      </c>
      <c r="W6" s="441">
        <f>+IFERROR(VLOOKUP(V6,Fórmula!$F$1:$G$6,2,FALSE),"")</f>
        <v>0.4</v>
      </c>
      <c r="X6" s="488" t="str">
        <f>IF(U6=20%,"Leve",IF(U6=40%,"Menor",IF(U6=60%,"Moderado",IF(U6=80%,"Mayor",IF(U6=100%,"Catastrófico","")))))</f>
        <v>Moderado</v>
      </c>
      <c r="Y6" s="441">
        <f>+IFERROR(VLOOKUP(X6,Fórmula!$H$1:$I$6,2,FALSE),"")</f>
        <v>0.6</v>
      </c>
      <c r="Z6" s="489" t="str">
        <f>+IFERROR(VLOOKUP(V6&amp;X6,Fórmula!$C$2:$D$26,2,FALSE),"")</f>
        <v>Moderado</v>
      </c>
      <c r="AA6" s="441">
        <f>IF(Z6="Bajo",25%,IF(Z6="Moderado",50%,IF(Z6="Alto",75%,IF(Z6="Extremo",100%,""))))</f>
        <v>0.5</v>
      </c>
      <c r="AB6" s="505" t="s">
        <v>556</v>
      </c>
      <c r="AC6" s="52" t="s">
        <v>557</v>
      </c>
      <c r="AD6" s="52" t="s">
        <v>558</v>
      </c>
      <c r="AE6" s="52" t="s">
        <v>54</v>
      </c>
      <c r="AF6" s="32">
        <f t="shared" si="0"/>
        <v>0.25</v>
      </c>
      <c r="AG6" s="92" t="s">
        <v>201</v>
      </c>
      <c r="AH6" s="32">
        <f t="shared" si="1"/>
        <v>0.15</v>
      </c>
      <c r="AI6" s="32">
        <f t="shared" ref="AI6:AI20" si="2">+AH6+AF6</f>
        <v>0.4</v>
      </c>
      <c r="AJ6" s="92" t="s">
        <v>202</v>
      </c>
      <c r="AK6" s="89" t="s">
        <v>241</v>
      </c>
      <c r="AL6" s="52"/>
      <c r="AM6" s="89" t="s">
        <v>23</v>
      </c>
      <c r="AN6" s="92" t="s">
        <v>559</v>
      </c>
      <c r="AO6" s="92" t="s">
        <v>24</v>
      </c>
      <c r="AP6" s="92" t="s">
        <v>96</v>
      </c>
      <c r="AQ6" s="92" t="s">
        <v>560</v>
      </c>
      <c r="AR6" s="92" t="s">
        <v>206</v>
      </c>
      <c r="AS6" s="92" t="s">
        <v>368</v>
      </c>
      <c r="AT6" s="92" t="s">
        <v>208</v>
      </c>
      <c r="AU6" s="92">
        <f>+AI6*AA6</f>
        <v>0.2</v>
      </c>
      <c r="AV6" s="33">
        <f>+AA6-AU6</f>
        <v>0.3</v>
      </c>
      <c r="AW6" s="460" t="str">
        <f>+IF(C6="Corrupción","Moderado",IF(AV10&lt;=25%,"Bajo",IF(AV10&lt;=50%,"Moderado",IF(AV10&lt;=75%,"Alto",IF(AV10&gt;75%,"Extremo","")))))</f>
        <v>Bajo</v>
      </c>
      <c r="AX6" s="457" t="s">
        <v>56</v>
      </c>
      <c r="AY6" s="266">
        <v>1</v>
      </c>
      <c r="AZ6" s="34"/>
      <c r="BA6" s="212" t="s">
        <v>561</v>
      </c>
      <c r="BB6" s="39">
        <v>44805</v>
      </c>
      <c r="BC6" s="39">
        <v>44910</v>
      </c>
      <c r="BD6" s="212" t="s">
        <v>562</v>
      </c>
      <c r="BE6" s="136">
        <v>44620</v>
      </c>
      <c r="BF6" s="137"/>
      <c r="BG6" s="35">
        <v>44681</v>
      </c>
      <c r="BH6" s="137"/>
      <c r="BI6" s="174"/>
      <c r="BJ6" s="35">
        <v>44742</v>
      </c>
      <c r="BK6" s="137"/>
      <c r="BL6" s="174"/>
      <c r="BM6" s="35">
        <v>44804</v>
      </c>
      <c r="BN6" s="137"/>
      <c r="BO6" s="174"/>
      <c r="BP6" s="35">
        <v>44865</v>
      </c>
      <c r="BQ6" s="137"/>
      <c r="BR6" s="174"/>
      <c r="BS6" s="35">
        <v>44926</v>
      </c>
      <c r="BT6" s="137"/>
      <c r="BU6" s="174"/>
    </row>
    <row r="7" spans="1:73" ht="87.6" customHeight="1">
      <c r="A7" s="425"/>
      <c r="B7" s="426"/>
      <c r="C7" s="426"/>
      <c r="D7" s="426"/>
      <c r="E7" s="426"/>
      <c r="F7" s="427"/>
      <c r="G7" s="492"/>
      <c r="H7" s="426"/>
      <c r="I7" s="427"/>
      <c r="J7" s="426"/>
      <c r="K7" s="426"/>
      <c r="L7" s="462"/>
      <c r="M7" s="426"/>
      <c r="N7" s="426"/>
      <c r="O7" s="426"/>
      <c r="P7" s="426"/>
      <c r="Q7" s="426"/>
      <c r="R7" s="426"/>
      <c r="S7" s="461"/>
      <c r="T7" s="461"/>
      <c r="U7" s="461"/>
      <c r="V7" s="445"/>
      <c r="W7" s="441"/>
      <c r="X7" s="488"/>
      <c r="Y7" s="441"/>
      <c r="Z7" s="489"/>
      <c r="AA7" s="441"/>
      <c r="AB7" s="505"/>
      <c r="AC7" s="52" t="s">
        <v>563</v>
      </c>
      <c r="AD7" s="52" t="s">
        <v>564</v>
      </c>
      <c r="AE7" s="52" t="s">
        <v>54</v>
      </c>
      <c r="AF7" s="32">
        <f t="shared" si="0"/>
        <v>0.25</v>
      </c>
      <c r="AG7" s="92" t="s">
        <v>201</v>
      </c>
      <c r="AH7" s="32">
        <f t="shared" si="1"/>
        <v>0.15</v>
      </c>
      <c r="AI7" s="32">
        <f t="shared" si="2"/>
        <v>0.4</v>
      </c>
      <c r="AJ7" s="92" t="s">
        <v>202</v>
      </c>
      <c r="AK7" s="89" t="s">
        <v>193</v>
      </c>
      <c r="AL7" s="40" t="s">
        <v>565</v>
      </c>
      <c r="AM7" s="89" t="s">
        <v>23</v>
      </c>
      <c r="AN7" s="92" t="s">
        <v>559</v>
      </c>
      <c r="AO7" s="92" t="s">
        <v>24</v>
      </c>
      <c r="AP7" s="92" t="s">
        <v>63</v>
      </c>
      <c r="AQ7" s="92" t="s">
        <v>566</v>
      </c>
      <c r="AR7" s="92" t="s">
        <v>206</v>
      </c>
      <c r="AS7" s="92" t="s">
        <v>567</v>
      </c>
      <c r="AT7" s="92" t="s">
        <v>208</v>
      </c>
      <c r="AU7" s="92">
        <f>+AV6*AI7</f>
        <v>0.12</v>
      </c>
      <c r="AV7" s="33">
        <f>+AV6-AU7</f>
        <v>0.18</v>
      </c>
      <c r="AW7" s="460"/>
      <c r="AX7" s="457"/>
      <c r="AY7" s="272">
        <v>2</v>
      </c>
      <c r="AZ7" s="34"/>
      <c r="BA7" s="212" t="s">
        <v>568</v>
      </c>
      <c r="BB7" s="31">
        <v>44805</v>
      </c>
      <c r="BC7" s="31">
        <v>44864</v>
      </c>
      <c r="BD7" s="212" t="str">
        <f>+AQ7</f>
        <v>Carpeta del plan comercial y de mercadeo</v>
      </c>
      <c r="BE7" s="136">
        <v>44620</v>
      </c>
      <c r="BF7" s="137"/>
      <c r="BG7" s="35">
        <v>44681</v>
      </c>
      <c r="BH7" s="137"/>
      <c r="BI7" s="137"/>
      <c r="BJ7" s="35">
        <v>44742</v>
      </c>
      <c r="BK7" s="137"/>
      <c r="BL7" s="137"/>
      <c r="BM7" s="35">
        <v>44804</v>
      </c>
      <c r="BN7" s="137"/>
      <c r="BO7" s="137"/>
      <c r="BP7" s="35">
        <v>44865</v>
      </c>
      <c r="BQ7" s="137"/>
      <c r="BR7" s="137"/>
      <c r="BS7" s="35">
        <v>44926</v>
      </c>
      <c r="BT7" s="137"/>
      <c r="BU7" s="267"/>
    </row>
    <row r="8" spans="1:73" ht="84" customHeight="1">
      <c r="A8" s="425"/>
      <c r="B8" s="426"/>
      <c r="C8" s="426"/>
      <c r="D8" s="426"/>
      <c r="E8" s="426"/>
      <c r="F8" s="427"/>
      <c r="G8" s="492"/>
      <c r="H8" s="426"/>
      <c r="I8" s="427"/>
      <c r="J8" s="426"/>
      <c r="K8" s="426"/>
      <c r="L8" s="462"/>
      <c r="M8" s="426"/>
      <c r="N8" s="426"/>
      <c r="O8" s="426"/>
      <c r="P8" s="426"/>
      <c r="Q8" s="426"/>
      <c r="R8" s="426"/>
      <c r="S8" s="461"/>
      <c r="T8" s="461"/>
      <c r="U8" s="461"/>
      <c r="V8" s="445"/>
      <c r="W8" s="441"/>
      <c r="X8" s="488"/>
      <c r="Y8" s="441"/>
      <c r="Z8" s="489"/>
      <c r="AA8" s="441"/>
      <c r="AB8" s="505"/>
      <c r="AC8" s="41" t="s">
        <v>569</v>
      </c>
      <c r="AD8" s="52" t="s">
        <v>570</v>
      </c>
      <c r="AE8" s="52" t="s">
        <v>54</v>
      </c>
      <c r="AF8" s="32">
        <f t="shared" si="0"/>
        <v>0.25</v>
      </c>
      <c r="AG8" s="92" t="s">
        <v>201</v>
      </c>
      <c r="AH8" s="32">
        <f t="shared" si="1"/>
        <v>0.15</v>
      </c>
      <c r="AI8" s="32">
        <f t="shared" si="2"/>
        <v>0.4</v>
      </c>
      <c r="AJ8" s="92" t="s">
        <v>202</v>
      </c>
      <c r="AK8" s="89" t="s">
        <v>193</v>
      </c>
      <c r="AL8" s="40" t="s">
        <v>571</v>
      </c>
      <c r="AM8" s="89" t="s">
        <v>23</v>
      </c>
      <c r="AN8" s="92" t="s">
        <v>572</v>
      </c>
      <c r="AO8" s="92" t="s">
        <v>24</v>
      </c>
      <c r="AP8" s="92" t="s">
        <v>96</v>
      </c>
      <c r="AQ8" s="92" t="s">
        <v>573</v>
      </c>
      <c r="AR8" s="92" t="s">
        <v>206</v>
      </c>
      <c r="AS8" s="92" t="s">
        <v>574</v>
      </c>
      <c r="AT8" s="92" t="s">
        <v>208</v>
      </c>
      <c r="AU8" s="92">
        <f>+AV7*AI8</f>
        <v>7.1999999999999995E-2</v>
      </c>
      <c r="AV8" s="33">
        <f>+AV7-AU8</f>
        <v>0.108</v>
      </c>
      <c r="AW8" s="460"/>
      <c r="AX8" s="457"/>
      <c r="AY8" s="272">
        <v>3</v>
      </c>
      <c r="AZ8" s="34"/>
      <c r="BA8" s="212" t="str">
        <f>+AS8</f>
        <v>Gerente General
Subgerente General</v>
      </c>
      <c r="BB8" s="31">
        <v>44562</v>
      </c>
      <c r="BC8" s="31">
        <v>44926</v>
      </c>
      <c r="BD8" s="212" t="str">
        <f>+AQ8</f>
        <v>Plan de premios aprobado</v>
      </c>
      <c r="BE8" s="136">
        <v>44620</v>
      </c>
      <c r="BF8" s="137"/>
      <c r="BG8" s="35">
        <v>44681</v>
      </c>
      <c r="BH8" s="147"/>
      <c r="BI8" s="147"/>
      <c r="BJ8" s="35">
        <v>44742</v>
      </c>
      <c r="BK8" s="147"/>
      <c r="BL8" s="147"/>
      <c r="BM8" s="35">
        <v>44804</v>
      </c>
      <c r="BN8" s="147"/>
      <c r="BO8" s="147"/>
      <c r="BP8" s="35">
        <v>44865</v>
      </c>
      <c r="BQ8" s="147"/>
      <c r="BR8" s="147"/>
      <c r="BS8" s="35">
        <v>44926</v>
      </c>
      <c r="BT8" s="147"/>
      <c r="BU8" s="267"/>
    </row>
    <row r="9" spans="1:73" ht="190.5" customHeight="1">
      <c r="A9" s="425"/>
      <c r="B9" s="426"/>
      <c r="C9" s="426"/>
      <c r="D9" s="426"/>
      <c r="E9" s="426"/>
      <c r="F9" s="427"/>
      <c r="G9" s="492"/>
      <c r="H9" s="426"/>
      <c r="I9" s="427"/>
      <c r="J9" s="426"/>
      <c r="K9" s="426"/>
      <c r="L9" s="462"/>
      <c r="M9" s="426"/>
      <c r="N9" s="426"/>
      <c r="O9" s="426"/>
      <c r="P9" s="426"/>
      <c r="Q9" s="426"/>
      <c r="R9" s="426"/>
      <c r="S9" s="461"/>
      <c r="T9" s="461"/>
      <c r="U9" s="461"/>
      <c r="V9" s="445"/>
      <c r="W9" s="441"/>
      <c r="X9" s="488"/>
      <c r="Y9" s="441"/>
      <c r="Z9" s="489"/>
      <c r="AA9" s="441"/>
      <c r="AB9" s="505"/>
      <c r="AC9" s="52" t="s">
        <v>575</v>
      </c>
      <c r="AD9" s="41" t="s">
        <v>576</v>
      </c>
      <c r="AE9" s="52" t="s">
        <v>37</v>
      </c>
      <c r="AF9" s="32">
        <f t="shared" si="0"/>
        <v>0.15</v>
      </c>
      <c r="AG9" s="92" t="s">
        <v>201</v>
      </c>
      <c r="AH9" s="32">
        <f t="shared" si="1"/>
        <v>0.15</v>
      </c>
      <c r="AI9" s="32">
        <f t="shared" si="2"/>
        <v>0.3</v>
      </c>
      <c r="AJ9" s="92" t="s">
        <v>202</v>
      </c>
      <c r="AK9" s="89" t="s">
        <v>193</v>
      </c>
      <c r="AL9" s="40" t="s">
        <v>577</v>
      </c>
      <c r="AM9" s="89" t="s">
        <v>23</v>
      </c>
      <c r="AN9" s="92" t="s">
        <v>559</v>
      </c>
      <c r="AO9" s="92" t="s">
        <v>24</v>
      </c>
      <c r="AP9" s="92" t="s">
        <v>48</v>
      </c>
      <c r="AQ9" s="92" t="s">
        <v>578</v>
      </c>
      <c r="AR9" s="92" t="s">
        <v>206</v>
      </c>
      <c r="AS9" s="92" t="s">
        <v>579</v>
      </c>
      <c r="AT9" s="92" t="s">
        <v>208</v>
      </c>
      <c r="AU9" s="92">
        <f>+AV8*AI9</f>
        <v>3.2399999999999998E-2</v>
      </c>
      <c r="AV9" s="33">
        <f>+AV8-AU9</f>
        <v>7.5600000000000001E-2</v>
      </c>
      <c r="AW9" s="460"/>
      <c r="AX9" s="457"/>
      <c r="AY9" s="272">
        <v>4</v>
      </c>
      <c r="AZ9" s="34"/>
      <c r="BA9" s="212" t="str">
        <f>+AS9</f>
        <v>Subgerente
Jefe Unidad Loterìas</v>
      </c>
      <c r="BB9" s="31">
        <v>44562</v>
      </c>
      <c r="BC9" s="31">
        <v>44926</v>
      </c>
      <c r="BD9" s="212" t="str">
        <f>+AQ9</f>
        <v>Reporte semanal de ventas
cuadro de mando</v>
      </c>
      <c r="BE9" s="136">
        <v>44620</v>
      </c>
      <c r="BF9" s="147"/>
      <c r="BG9" s="35">
        <v>44681</v>
      </c>
      <c r="BH9" s="210"/>
      <c r="BI9" s="210"/>
      <c r="BJ9" s="35">
        <v>44742</v>
      </c>
      <c r="BK9" s="35"/>
      <c r="BL9" s="35"/>
      <c r="BM9" s="35">
        <v>44804</v>
      </c>
      <c r="BN9" s="35"/>
      <c r="BO9" s="35"/>
      <c r="BP9" s="35">
        <v>44865</v>
      </c>
      <c r="BQ9" s="35"/>
      <c r="BR9" s="35"/>
      <c r="BS9" s="35">
        <v>44926</v>
      </c>
      <c r="BT9" s="35"/>
      <c r="BU9" s="267"/>
    </row>
    <row r="10" spans="1:73" ht="111.75" customHeight="1">
      <c r="A10" s="425"/>
      <c r="B10" s="426"/>
      <c r="C10" s="426"/>
      <c r="D10" s="426"/>
      <c r="E10" s="426"/>
      <c r="F10" s="427"/>
      <c r="G10" s="492"/>
      <c r="H10" s="426"/>
      <c r="I10" s="427"/>
      <c r="J10" s="426"/>
      <c r="K10" s="426"/>
      <c r="L10" s="462"/>
      <c r="M10" s="426"/>
      <c r="N10" s="426"/>
      <c r="O10" s="426"/>
      <c r="P10" s="426"/>
      <c r="Q10" s="426"/>
      <c r="R10" s="426"/>
      <c r="S10" s="461"/>
      <c r="T10" s="461"/>
      <c r="U10" s="461"/>
      <c r="V10" s="445"/>
      <c r="W10" s="441"/>
      <c r="X10" s="488"/>
      <c r="Y10" s="441"/>
      <c r="Z10" s="489"/>
      <c r="AA10" s="441"/>
      <c r="AB10" s="505"/>
      <c r="AC10" s="52" t="s">
        <v>580</v>
      </c>
      <c r="AD10" s="52" t="s">
        <v>581</v>
      </c>
      <c r="AE10" s="52" t="s">
        <v>54</v>
      </c>
      <c r="AF10" s="32">
        <f t="shared" si="0"/>
        <v>0.25</v>
      </c>
      <c r="AG10" s="92" t="s">
        <v>201</v>
      </c>
      <c r="AH10" s="32">
        <f t="shared" si="1"/>
        <v>0.15</v>
      </c>
      <c r="AI10" s="32">
        <f t="shared" si="2"/>
        <v>0.4</v>
      </c>
      <c r="AJ10" s="92" t="s">
        <v>582</v>
      </c>
      <c r="AK10" s="89" t="s">
        <v>241</v>
      </c>
      <c r="AL10" s="52"/>
      <c r="AM10" s="89" t="s">
        <v>39</v>
      </c>
      <c r="AN10" s="92"/>
      <c r="AO10" s="92" t="s">
        <v>40</v>
      </c>
      <c r="AP10" s="92"/>
      <c r="AQ10" s="92"/>
      <c r="AR10" s="92" t="s">
        <v>583</v>
      </c>
      <c r="AS10" s="134" t="s">
        <v>584</v>
      </c>
      <c r="AT10" s="92" t="s">
        <v>208</v>
      </c>
      <c r="AU10" s="92">
        <f>+AV9*AI10</f>
        <v>3.0240000000000003E-2</v>
      </c>
      <c r="AV10" s="33">
        <f>+AV9-AU10</f>
        <v>4.5359999999999998E-2</v>
      </c>
      <c r="AW10" s="460"/>
      <c r="AX10" s="457"/>
      <c r="AY10" s="272">
        <v>5</v>
      </c>
      <c r="AZ10" s="34" t="s">
        <v>585</v>
      </c>
      <c r="BA10" s="212" t="s">
        <v>584</v>
      </c>
      <c r="BB10" s="31">
        <v>44562</v>
      </c>
      <c r="BC10" s="31">
        <v>44926</v>
      </c>
      <c r="BD10" s="212" t="s">
        <v>586</v>
      </c>
      <c r="BE10" s="136">
        <v>44620</v>
      </c>
      <c r="BF10" s="137" t="s">
        <v>587</v>
      </c>
      <c r="BG10" s="35">
        <v>44681</v>
      </c>
      <c r="BH10" s="137" t="s">
        <v>588</v>
      </c>
      <c r="BI10" s="137"/>
      <c r="BJ10" s="35">
        <v>44742</v>
      </c>
      <c r="BK10" s="35"/>
      <c r="BL10" s="35"/>
      <c r="BM10" s="35">
        <v>44804</v>
      </c>
      <c r="BN10" s="35"/>
      <c r="BO10" s="35"/>
      <c r="BP10" s="35">
        <v>44865</v>
      </c>
      <c r="BQ10" s="35"/>
      <c r="BR10" s="35"/>
      <c r="BS10" s="35">
        <v>44926</v>
      </c>
      <c r="BT10" s="35"/>
      <c r="BU10" s="267"/>
    </row>
    <row r="11" spans="1:73" ht="115.5" customHeight="1">
      <c r="A11" s="425" t="s">
        <v>241</v>
      </c>
      <c r="B11" s="426" t="s">
        <v>82</v>
      </c>
      <c r="C11" s="426" t="s">
        <v>104</v>
      </c>
      <c r="D11" s="426" t="s">
        <v>76</v>
      </c>
      <c r="E11" s="426" t="s">
        <v>77</v>
      </c>
      <c r="F11" s="427" t="s">
        <v>589</v>
      </c>
      <c r="G11" s="492" t="s">
        <v>590</v>
      </c>
      <c r="H11" s="426" t="s">
        <v>591</v>
      </c>
      <c r="I11" s="427" t="s">
        <v>592</v>
      </c>
      <c r="J11" s="426" t="s">
        <v>48</v>
      </c>
      <c r="K11" s="426">
        <v>20</v>
      </c>
      <c r="L11" s="462">
        <v>0.1</v>
      </c>
      <c r="M11" s="426" t="s">
        <v>29</v>
      </c>
      <c r="N11" s="426">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426" t="s">
        <v>404</v>
      </c>
      <c r="P11" s="426">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0.8</v>
      </c>
      <c r="Q11" s="426" t="s">
        <v>70</v>
      </c>
      <c r="R11" s="426">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461" t="s">
        <v>69</v>
      </c>
      <c r="T11" s="461" t="s">
        <v>58</v>
      </c>
      <c r="U11" s="461">
        <f>+MAX(N11,P11,R11)</f>
        <v>0.8</v>
      </c>
      <c r="V11" s="445" t="str">
        <f>IF(L11&lt;=20%,"Muy baja",IF(L11&lt;=40%,"Baja",IF(L11&lt;=60%,"Media",IF(L11&lt;=80%,"Alta",IF(L11&lt;=100%,"Muy alta",IF(L11&gt;=100%,"Muy alta",""))))))</f>
        <v>Muy baja</v>
      </c>
      <c r="W11" s="441">
        <f>+IFERROR(VLOOKUP(V11,Fórmula!$F$1:$G$6,2,FALSE),"")</f>
        <v>0.2</v>
      </c>
      <c r="X11" s="444" t="str">
        <f>IF(U11=20%,"Leve",IF(U11=40%,"Menor",IF(U11=60%,"Moderado",IF(U11=80%,"Mayor",IF(U11=100%,"Catastrófico","")))))</f>
        <v>Mayor</v>
      </c>
      <c r="Y11" s="441">
        <f>+IFERROR(VLOOKUP(X11,Fórmula!$H$1:$I$6,2,FALSE),"")</f>
        <v>0.8</v>
      </c>
      <c r="Z11" s="446" t="str">
        <f>+IFERROR(VLOOKUP(V11&amp;X11,Fórmula!$C$2:$D$26,2,FALSE),"")</f>
        <v>Alto</v>
      </c>
      <c r="AA11" s="441">
        <f>IF(Z11="Bajo",25%,IF(Z11="Moderado",50%,IF(Z11="Alto",75%,IF(Z11="Extremo",100%,""))))</f>
        <v>0.75</v>
      </c>
      <c r="AB11" s="447" t="s">
        <v>593</v>
      </c>
      <c r="AC11" s="52" t="s">
        <v>594</v>
      </c>
      <c r="AD11" s="52" t="s">
        <v>595</v>
      </c>
      <c r="AE11" s="52" t="s">
        <v>54</v>
      </c>
      <c r="AF11" s="32">
        <f t="shared" si="0"/>
        <v>0.25</v>
      </c>
      <c r="AG11" s="92" t="s">
        <v>201</v>
      </c>
      <c r="AH11" s="32">
        <f t="shared" si="1"/>
        <v>0.15</v>
      </c>
      <c r="AI11" s="32">
        <f t="shared" si="2"/>
        <v>0.4</v>
      </c>
      <c r="AJ11" s="92" t="s">
        <v>202</v>
      </c>
      <c r="AK11" s="89" t="s">
        <v>193</v>
      </c>
      <c r="AL11" s="141" t="s">
        <v>596</v>
      </c>
      <c r="AM11" s="89" t="s">
        <v>23</v>
      </c>
      <c r="AN11" s="92" t="s">
        <v>597</v>
      </c>
      <c r="AO11" s="92" t="s">
        <v>24</v>
      </c>
      <c r="AP11" s="92" t="s">
        <v>48</v>
      </c>
      <c r="AQ11" s="92" t="s">
        <v>598</v>
      </c>
      <c r="AR11" s="92" t="s">
        <v>206</v>
      </c>
      <c r="AS11" s="92" t="s">
        <v>599</v>
      </c>
      <c r="AT11" s="92" t="s">
        <v>208</v>
      </c>
      <c r="AU11" s="92">
        <f>+AI11*AA11</f>
        <v>0.30000000000000004</v>
      </c>
      <c r="AV11" s="33">
        <f>+AA11-AU11</f>
        <v>0.44999999999999996</v>
      </c>
      <c r="AW11" s="460" t="str">
        <f>+IF(C11="Corrupción","Moderado",IF(AV15&lt;=25%,"Bajo",IF(AV15&lt;=50%,"Moderado",IF(AV15&lt;=75%,"Alto",IF(AV15&gt;75%,"Extremo","")))))</f>
        <v>Bajo</v>
      </c>
      <c r="AX11" s="457" t="s">
        <v>56</v>
      </c>
      <c r="AY11" s="266">
        <v>1</v>
      </c>
      <c r="AZ11" s="82" t="s">
        <v>600</v>
      </c>
      <c r="BA11" s="89" t="s">
        <v>136</v>
      </c>
      <c r="BB11" s="39">
        <v>43732</v>
      </c>
      <c r="BC11" s="37">
        <v>43799</v>
      </c>
      <c r="BD11" s="36" t="s">
        <v>601</v>
      </c>
      <c r="BE11" s="136">
        <v>44620</v>
      </c>
      <c r="BF11" s="137" t="s">
        <v>602</v>
      </c>
      <c r="BG11" s="35">
        <v>44681</v>
      </c>
      <c r="BH11" s="137" t="s">
        <v>603</v>
      </c>
      <c r="BI11" s="137"/>
      <c r="BJ11" s="35">
        <v>44742</v>
      </c>
      <c r="BK11" s="137"/>
      <c r="BL11" s="137"/>
      <c r="BM11" s="35">
        <v>44804</v>
      </c>
      <c r="BN11" s="137"/>
      <c r="BO11" s="137"/>
      <c r="BP11" s="35">
        <v>44865</v>
      </c>
      <c r="BQ11" s="137"/>
      <c r="BR11" s="137"/>
      <c r="BS11" s="35">
        <v>44926</v>
      </c>
      <c r="BT11" s="137"/>
      <c r="BU11" s="267"/>
    </row>
    <row r="12" spans="1:73" ht="73.5" customHeight="1">
      <c r="A12" s="425"/>
      <c r="B12" s="426"/>
      <c r="C12" s="426"/>
      <c r="D12" s="426"/>
      <c r="E12" s="426"/>
      <c r="F12" s="427"/>
      <c r="G12" s="492"/>
      <c r="H12" s="426"/>
      <c r="I12" s="427"/>
      <c r="J12" s="426"/>
      <c r="K12" s="426"/>
      <c r="L12" s="462"/>
      <c r="M12" s="426"/>
      <c r="N12" s="426"/>
      <c r="O12" s="426"/>
      <c r="P12" s="426"/>
      <c r="Q12" s="426"/>
      <c r="R12" s="426"/>
      <c r="S12" s="461"/>
      <c r="T12" s="461"/>
      <c r="U12" s="461"/>
      <c r="V12" s="445"/>
      <c r="W12" s="441"/>
      <c r="X12" s="444"/>
      <c r="Y12" s="441"/>
      <c r="Z12" s="446"/>
      <c r="AA12" s="441"/>
      <c r="AB12" s="447"/>
      <c r="AC12" s="52" t="s">
        <v>604</v>
      </c>
      <c r="AD12" s="52" t="s">
        <v>605</v>
      </c>
      <c r="AE12" s="52" t="s">
        <v>54</v>
      </c>
      <c r="AF12" s="32">
        <f t="shared" si="0"/>
        <v>0.25</v>
      </c>
      <c r="AG12" s="92" t="s">
        <v>201</v>
      </c>
      <c r="AH12" s="32">
        <f t="shared" si="1"/>
        <v>0.15</v>
      </c>
      <c r="AI12" s="32">
        <f t="shared" si="2"/>
        <v>0.4</v>
      </c>
      <c r="AJ12" s="92" t="s">
        <v>202</v>
      </c>
      <c r="AK12" s="89" t="s">
        <v>193</v>
      </c>
      <c r="AL12" s="41" t="s">
        <v>606</v>
      </c>
      <c r="AM12" s="89" t="s">
        <v>23</v>
      </c>
      <c r="AN12" s="92" t="s">
        <v>607</v>
      </c>
      <c r="AO12" s="92" t="s">
        <v>24</v>
      </c>
      <c r="AP12" s="92" t="s">
        <v>48</v>
      </c>
      <c r="AQ12" s="92" t="s">
        <v>608</v>
      </c>
      <c r="AR12" s="92" t="s">
        <v>206</v>
      </c>
      <c r="AS12" s="92" t="s">
        <v>599</v>
      </c>
      <c r="AT12" s="92" t="s">
        <v>208</v>
      </c>
      <c r="AU12" s="92">
        <f>+AV11*AI12</f>
        <v>0.18</v>
      </c>
      <c r="AV12" s="33">
        <f>+AV11-AU12</f>
        <v>0.26999999999999996</v>
      </c>
      <c r="AW12" s="460"/>
      <c r="AX12" s="457"/>
      <c r="AY12" s="272">
        <v>2</v>
      </c>
      <c r="AZ12" s="42" t="s">
        <v>609</v>
      </c>
      <c r="BA12" s="89" t="s">
        <v>610</v>
      </c>
      <c r="BB12" s="37">
        <v>43709</v>
      </c>
      <c r="BC12" s="37">
        <v>43799</v>
      </c>
      <c r="BD12" s="36" t="s">
        <v>611</v>
      </c>
      <c r="BE12" s="136">
        <v>44620</v>
      </c>
      <c r="BF12" s="137" t="s">
        <v>612</v>
      </c>
      <c r="BG12" s="35">
        <v>44681</v>
      </c>
      <c r="BH12" s="137" t="s">
        <v>613</v>
      </c>
      <c r="BI12" s="137"/>
      <c r="BJ12" s="35">
        <v>44742</v>
      </c>
      <c r="BK12" s="137"/>
      <c r="BL12" s="137"/>
      <c r="BM12" s="35">
        <v>44804</v>
      </c>
      <c r="BN12" s="137"/>
      <c r="BO12" s="137"/>
      <c r="BP12" s="35">
        <v>44865</v>
      </c>
      <c r="BQ12" s="137"/>
      <c r="BR12" s="137"/>
      <c r="BS12" s="35">
        <v>44926</v>
      </c>
      <c r="BT12" s="137"/>
      <c r="BU12" s="267"/>
    </row>
    <row r="13" spans="1:73" ht="95.25" customHeight="1">
      <c r="A13" s="425"/>
      <c r="B13" s="426"/>
      <c r="C13" s="426"/>
      <c r="D13" s="426"/>
      <c r="E13" s="426"/>
      <c r="F13" s="427"/>
      <c r="G13" s="492"/>
      <c r="H13" s="426"/>
      <c r="I13" s="427"/>
      <c r="J13" s="426"/>
      <c r="K13" s="426"/>
      <c r="L13" s="462"/>
      <c r="M13" s="426"/>
      <c r="N13" s="426"/>
      <c r="O13" s="426"/>
      <c r="P13" s="426"/>
      <c r="Q13" s="426"/>
      <c r="R13" s="426"/>
      <c r="S13" s="461"/>
      <c r="T13" s="461"/>
      <c r="U13" s="461"/>
      <c r="V13" s="445"/>
      <c r="W13" s="441"/>
      <c r="X13" s="444"/>
      <c r="Y13" s="441"/>
      <c r="Z13" s="446"/>
      <c r="AA13" s="441"/>
      <c r="AB13" s="447"/>
      <c r="AC13" s="52" t="s">
        <v>614</v>
      </c>
      <c r="AD13" s="52" t="s">
        <v>615</v>
      </c>
      <c r="AE13" s="52" t="s">
        <v>37</v>
      </c>
      <c r="AF13" s="32">
        <f t="shared" si="0"/>
        <v>0.15</v>
      </c>
      <c r="AG13" s="92" t="s">
        <v>201</v>
      </c>
      <c r="AH13" s="32">
        <f t="shared" si="1"/>
        <v>0.15</v>
      </c>
      <c r="AI13" s="32">
        <f t="shared" si="2"/>
        <v>0.3</v>
      </c>
      <c r="AJ13" s="92" t="s">
        <v>202</v>
      </c>
      <c r="AK13" s="89" t="s">
        <v>193</v>
      </c>
      <c r="AL13" s="41" t="s">
        <v>616</v>
      </c>
      <c r="AM13" s="89" t="s">
        <v>23</v>
      </c>
      <c r="AN13" s="92" t="s">
        <v>607</v>
      </c>
      <c r="AO13" s="92" t="s">
        <v>24</v>
      </c>
      <c r="AP13" s="92" t="s">
        <v>48</v>
      </c>
      <c r="AQ13" s="92" t="s">
        <v>617</v>
      </c>
      <c r="AR13" s="92" t="s">
        <v>206</v>
      </c>
      <c r="AS13" s="92" t="s">
        <v>618</v>
      </c>
      <c r="AT13" s="92" t="s">
        <v>208</v>
      </c>
      <c r="AU13" s="92">
        <f>+AV12*AI13</f>
        <v>8.0999999999999989E-2</v>
      </c>
      <c r="AV13" s="33">
        <f>+AV12-AU13</f>
        <v>0.18899999999999997</v>
      </c>
      <c r="AW13" s="460"/>
      <c r="AX13" s="457"/>
      <c r="AY13" s="272">
        <v>3</v>
      </c>
      <c r="AZ13" s="172" t="s">
        <v>619</v>
      </c>
      <c r="BA13" s="212" t="str">
        <f>+AS13</f>
        <v>Auxiliar y Auxiliar administrativo
Unidad de Lotería</v>
      </c>
      <c r="BB13" s="31">
        <v>44562</v>
      </c>
      <c r="BC13" s="31">
        <v>44926</v>
      </c>
      <c r="BD13" s="212" t="str">
        <f>+AQ13</f>
        <v>Planilla radicada</v>
      </c>
      <c r="BE13" s="136">
        <v>44620</v>
      </c>
      <c r="BF13" s="137" t="s">
        <v>620</v>
      </c>
      <c r="BG13" s="35">
        <v>44681</v>
      </c>
      <c r="BH13" s="137" t="s">
        <v>621</v>
      </c>
      <c r="BI13" s="137"/>
      <c r="BJ13" s="35">
        <v>44742</v>
      </c>
      <c r="BK13" s="137"/>
      <c r="BL13" s="137"/>
      <c r="BM13" s="35">
        <v>44804</v>
      </c>
      <c r="BN13" s="137"/>
      <c r="BO13" s="137"/>
      <c r="BP13" s="35">
        <v>44865</v>
      </c>
      <c r="BQ13" s="137"/>
      <c r="BR13" s="137"/>
      <c r="BS13" s="35">
        <v>44926</v>
      </c>
      <c r="BT13" s="137"/>
      <c r="BU13" s="267"/>
    </row>
    <row r="14" spans="1:73" ht="75.75" customHeight="1">
      <c r="A14" s="425"/>
      <c r="B14" s="426"/>
      <c r="C14" s="426"/>
      <c r="D14" s="426"/>
      <c r="E14" s="426"/>
      <c r="F14" s="427"/>
      <c r="G14" s="492"/>
      <c r="H14" s="426"/>
      <c r="I14" s="427"/>
      <c r="J14" s="426"/>
      <c r="K14" s="426"/>
      <c r="L14" s="462"/>
      <c r="M14" s="426"/>
      <c r="N14" s="426"/>
      <c r="O14" s="426"/>
      <c r="P14" s="426"/>
      <c r="Q14" s="426"/>
      <c r="R14" s="426"/>
      <c r="S14" s="461"/>
      <c r="T14" s="461"/>
      <c r="U14" s="461"/>
      <c r="V14" s="445"/>
      <c r="W14" s="441"/>
      <c r="X14" s="444"/>
      <c r="Y14" s="441"/>
      <c r="Z14" s="446"/>
      <c r="AA14" s="441"/>
      <c r="AB14" s="447"/>
      <c r="AC14" s="52" t="s">
        <v>622</v>
      </c>
      <c r="AD14" s="52" t="s">
        <v>623</v>
      </c>
      <c r="AE14" s="52" t="s">
        <v>37</v>
      </c>
      <c r="AF14" s="32">
        <f t="shared" si="0"/>
        <v>0.15</v>
      </c>
      <c r="AG14" s="92" t="s">
        <v>201</v>
      </c>
      <c r="AH14" s="32">
        <f t="shared" si="1"/>
        <v>0.15</v>
      </c>
      <c r="AI14" s="32">
        <f t="shared" si="2"/>
        <v>0.3</v>
      </c>
      <c r="AJ14" s="92" t="s">
        <v>202</v>
      </c>
      <c r="AK14" s="89" t="s">
        <v>193</v>
      </c>
      <c r="AL14" s="41" t="s">
        <v>624</v>
      </c>
      <c r="AM14" s="89" t="s">
        <v>23</v>
      </c>
      <c r="AN14" s="92" t="s">
        <v>607</v>
      </c>
      <c r="AO14" s="92" t="s">
        <v>24</v>
      </c>
      <c r="AP14" s="92" t="s">
        <v>48</v>
      </c>
      <c r="AQ14" s="92" t="s">
        <v>625</v>
      </c>
      <c r="AR14" s="92" t="s">
        <v>206</v>
      </c>
      <c r="AS14" s="92" t="s">
        <v>626</v>
      </c>
      <c r="AT14" s="92" t="s">
        <v>208</v>
      </c>
      <c r="AU14" s="92">
        <f>+AV13*AI14</f>
        <v>5.6699999999999987E-2</v>
      </c>
      <c r="AV14" s="33">
        <f>+AV13-AU14</f>
        <v>0.13229999999999997</v>
      </c>
      <c r="AW14" s="460"/>
      <c r="AX14" s="457"/>
      <c r="AY14" s="272">
        <v>4</v>
      </c>
      <c r="AZ14" s="34" t="s">
        <v>627</v>
      </c>
      <c r="BA14" s="212" t="s">
        <v>626</v>
      </c>
      <c r="BB14" s="31">
        <v>44562</v>
      </c>
      <c r="BC14" s="31">
        <v>44926</v>
      </c>
      <c r="BD14" s="212" t="str">
        <f>+AQ14</f>
        <v>Reporte resumen de relaciones de premios leidos</v>
      </c>
      <c r="BE14" s="136">
        <v>44620</v>
      </c>
      <c r="BF14" s="137" t="s">
        <v>628</v>
      </c>
      <c r="BG14" s="35">
        <v>44681</v>
      </c>
      <c r="BH14" s="137" t="s">
        <v>628</v>
      </c>
      <c r="BI14" s="137"/>
      <c r="BJ14" s="35">
        <v>44742</v>
      </c>
      <c r="BK14" s="137"/>
      <c r="BL14" s="137"/>
      <c r="BM14" s="35">
        <v>44804</v>
      </c>
      <c r="BN14" s="137"/>
      <c r="BO14" s="137"/>
      <c r="BP14" s="35">
        <v>44865</v>
      </c>
      <c r="BQ14" s="137"/>
      <c r="BR14" s="137"/>
      <c r="BS14" s="35">
        <v>44926</v>
      </c>
      <c r="BT14" s="137"/>
      <c r="BU14" s="267"/>
    </row>
    <row r="15" spans="1:73" ht="108.75" customHeight="1">
      <c r="A15" s="425"/>
      <c r="B15" s="426"/>
      <c r="C15" s="426"/>
      <c r="D15" s="426"/>
      <c r="E15" s="426"/>
      <c r="F15" s="427"/>
      <c r="G15" s="492"/>
      <c r="H15" s="426"/>
      <c r="I15" s="427"/>
      <c r="J15" s="426"/>
      <c r="K15" s="426"/>
      <c r="L15" s="462"/>
      <c r="M15" s="426"/>
      <c r="N15" s="426"/>
      <c r="O15" s="426"/>
      <c r="P15" s="426"/>
      <c r="Q15" s="426"/>
      <c r="R15" s="426"/>
      <c r="S15" s="461"/>
      <c r="T15" s="461"/>
      <c r="U15" s="461"/>
      <c r="V15" s="445"/>
      <c r="W15" s="441"/>
      <c r="X15" s="444"/>
      <c r="Y15" s="441"/>
      <c r="Z15" s="446"/>
      <c r="AA15" s="441"/>
      <c r="AB15" s="447"/>
      <c r="AC15" s="52" t="s">
        <v>629</v>
      </c>
      <c r="AD15" s="52" t="s">
        <v>630</v>
      </c>
      <c r="AE15" s="52" t="s">
        <v>37</v>
      </c>
      <c r="AF15" s="32">
        <f t="shared" si="0"/>
        <v>0.15</v>
      </c>
      <c r="AG15" s="92" t="s">
        <v>201</v>
      </c>
      <c r="AH15" s="32">
        <f t="shared" si="1"/>
        <v>0.15</v>
      </c>
      <c r="AI15" s="32">
        <f t="shared" si="2"/>
        <v>0.3</v>
      </c>
      <c r="AJ15" s="92" t="s">
        <v>202</v>
      </c>
      <c r="AK15" s="89" t="s">
        <v>193</v>
      </c>
      <c r="AL15" s="41" t="s">
        <v>631</v>
      </c>
      <c r="AM15" s="89" t="s">
        <v>23</v>
      </c>
      <c r="AN15" s="92" t="s">
        <v>607</v>
      </c>
      <c r="AO15" s="92" t="s">
        <v>24</v>
      </c>
      <c r="AP15" s="92" t="s">
        <v>48</v>
      </c>
      <c r="AQ15" s="92" t="s">
        <v>632</v>
      </c>
      <c r="AR15" s="92" t="s">
        <v>206</v>
      </c>
      <c r="AS15" s="92" t="s">
        <v>633</v>
      </c>
      <c r="AT15" s="92" t="s">
        <v>208</v>
      </c>
      <c r="AU15" s="92">
        <f>+AV14*AI15</f>
        <v>3.9689999999999989E-2</v>
      </c>
      <c r="AV15" s="33">
        <f>+AV14-AU15</f>
        <v>9.2609999999999984E-2</v>
      </c>
      <c r="AW15" s="460"/>
      <c r="AX15" s="457"/>
      <c r="AY15" s="272">
        <v>5</v>
      </c>
      <c r="AZ15" s="92" t="s">
        <v>634</v>
      </c>
      <c r="BA15" s="212" t="s">
        <v>633</v>
      </c>
      <c r="BB15" s="31">
        <v>44562</v>
      </c>
      <c r="BC15" s="31">
        <v>44926</v>
      </c>
      <c r="BD15" s="212" t="str">
        <f>+AQ15</f>
        <v>Reporte resumen de relaciones de premios leidos
Procesado</v>
      </c>
      <c r="BE15" s="136">
        <v>44620</v>
      </c>
      <c r="BF15" s="137" t="s">
        <v>635</v>
      </c>
      <c r="BG15" s="35"/>
      <c r="BH15" s="137" t="s">
        <v>635</v>
      </c>
      <c r="BI15" s="137"/>
      <c r="BJ15" s="35">
        <v>44742</v>
      </c>
      <c r="BK15" s="137"/>
      <c r="BL15" s="137"/>
      <c r="BM15" s="35">
        <v>44804</v>
      </c>
      <c r="BN15" s="137"/>
      <c r="BO15" s="137"/>
      <c r="BP15" s="35">
        <v>44865</v>
      </c>
      <c r="BQ15" s="137"/>
      <c r="BR15" s="137"/>
      <c r="BS15" s="35">
        <v>44926</v>
      </c>
      <c r="BT15" s="137"/>
      <c r="BU15" s="267"/>
    </row>
    <row r="16" spans="1:73" ht="93" customHeight="1">
      <c r="A16" s="425"/>
      <c r="B16" s="426"/>
      <c r="C16" s="426"/>
      <c r="D16" s="426"/>
      <c r="E16" s="426"/>
      <c r="F16" s="427"/>
      <c r="G16" s="492"/>
      <c r="H16" s="426"/>
      <c r="I16" s="427"/>
      <c r="J16" s="426"/>
      <c r="K16" s="426"/>
      <c r="L16" s="462"/>
      <c r="M16" s="426"/>
      <c r="N16" s="426"/>
      <c r="O16" s="426"/>
      <c r="P16" s="426"/>
      <c r="Q16" s="426"/>
      <c r="R16" s="426"/>
      <c r="S16" s="461"/>
      <c r="T16" s="461"/>
      <c r="U16" s="461"/>
      <c r="V16" s="445"/>
      <c r="W16" s="441"/>
      <c r="X16" s="444"/>
      <c r="Y16" s="441"/>
      <c r="Z16" s="446"/>
      <c r="AA16" s="441"/>
      <c r="AB16" s="447"/>
      <c r="AC16" s="52" t="s">
        <v>636</v>
      </c>
      <c r="AD16" s="52" t="s">
        <v>637</v>
      </c>
      <c r="AE16" s="52" t="s">
        <v>54</v>
      </c>
      <c r="AF16" s="32">
        <f t="shared" si="0"/>
        <v>0.25</v>
      </c>
      <c r="AG16" s="92" t="s">
        <v>638</v>
      </c>
      <c r="AH16" s="32">
        <f t="shared" si="1"/>
        <v>0.25</v>
      </c>
      <c r="AI16" s="32">
        <f t="shared" si="2"/>
        <v>0.5</v>
      </c>
      <c r="AJ16" s="92" t="s">
        <v>582</v>
      </c>
      <c r="AK16" s="89" t="s">
        <v>241</v>
      </c>
      <c r="AL16" s="41" t="s">
        <v>639</v>
      </c>
      <c r="AM16" s="89" t="s">
        <v>39</v>
      </c>
      <c r="AN16" s="92"/>
      <c r="AO16" s="92" t="s">
        <v>24</v>
      </c>
      <c r="AP16" s="92" t="s">
        <v>640</v>
      </c>
      <c r="AQ16" s="92" t="s">
        <v>641</v>
      </c>
      <c r="AR16" s="92" t="s">
        <v>206</v>
      </c>
      <c r="AS16" s="92" t="s">
        <v>642</v>
      </c>
      <c r="AT16" s="92" t="s">
        <v>208</v>
      </c>
      <c r="AU16" s="141"/>
      <c r="AV16" s="33">
        <f>+AV15-AU16</f>
        <v>9.2609999999999984E-2</v>
      </c>
      <c r="AW16" s="460"/>
      <c r="AX16" s="457"/>
      <c r="AY16" s="272">
        <v>6</v>
      </c>
      <c r="AZ16" s="42" t="s">
        <v>643</v>
      </c>
      <c r="BA16" s="89" t="s">
        <v>610</v>
      </c>
      <c r="BB16" s="31">
        <v>44562</v>
      </c>
      <c r="BC16" s="31">
        <v>44926</v>
      </c>
      <c r="BD16" s="212" t="str">
        <f>+AQ16</f>
        <v>Disco duro del CCTV</v>
      </c>
      <c r="BE16" s="136">
        <v>44620</v>
      </c>
      <c r="BF16" s="137" t="s">
        <v>644</v>
      </c>
      <c r="BG16" s="35">
        <v>44681</v>
      </c>
      <c r="BH16" s="137" t="s">
        <v>645</v>
      </c>
      <c r="BI16" s="137"/>
      <c r="BJ16" s="35">
        <v>44742</v>
      </c>
      <c r="BK16" s="137"/>
      <c r="BL16" s="137"/>
      <c r="BM16" s="35">
        <v>44804</v>
      </c>
      <c r="BN16" s="137"/>
      <c r="BO16" s="137"/>
      <c r="BP16" s="35">
        <v>44865</v>
      </c>
      <c r="BQ16" s="137"/>
      <c r="BR16" s="137"/>
      <c r="BS16" s="35">
        <v>44926</v>
      </c>
      <c r="BT16" s="137"/>
      <c r="BU16" s="267"/>
    </row>
    <row r="17" spans="1:73" ht="189" customHeight="1">
      <c r="A17" s="425" t="s">
        <v>241</v>
      </c>
      <c r="B17" s="426" t="s">
        <v>82</v>
      </c>
      <c r="C17" s="426" t="s">
        <v>89</v>
      </c>
      <c r="D17" s="426" t="s">
        <v>12</v>
      </c>
      <c r="E17" s="426" t="s">
        <v>93</v>
      </c>
      <c r="F17" s="427" t="s">
        <v>646</v>
      </c>
      <c r="G17" s="492" t="s">
        <v>647</v>
      </c>
      <c r="H17" s="426" t="s">
        <v>648</v>
      </c>
      <c r="I17" s="427" t="s">
        <v>475</v>
      </c>
      <c r="J17" s="426" t="s">
        <v>92</v>
      </c>
      <c r="K17" s="426">
        <v>1</v>
      </c>
      <c r="L17" s="462">
        <f>IF(J17="Diaria",+(K17/360),IF(J17="Mensual",+(K17/12),IF(J17="Bimestral",+(K17/6),IF(J17="Trimestral",+(K17/4),IF(J17="Semestral",+(K17/2),IF(J17="Anual",+(K17/1),""))))))</f>
        <v>0.5</v>
      </c>
      <c r="M17" s="426" t="s">
        <v>60</v>
      </c>
      <c r="N17" s="426">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0.6</v>
      </c>
      <c r="O17" s="426" t="s">
        <v>46</v>
      </c>
      <c r="P17" s="426">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0.4</v>
      </c>
      <c r="Q17" s="426" t="s">
        <v>70</v>
      </c>
      <c r="R17" s="426">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461" t="s">
        <v>57</v>
      </c>
      <c r="T17" s="461" t="s">
        <v>58</v>
      </c>
      <c r="U17" s="461">
        <f>+MAX(N17,P17,R17)</f>
        <v>0.6</v>
      </c>
      <c r="V17" s="488" t="str">
        <f>IF(L17&lt;=20%,"Muy baja",IF(L17&lt;=40%,"Baja",IF(L17&lt;=60%,"Media",IF(L17&lt;=80%,"Alta",IF(L17&lt;=100%,"Muy alta",IF(L17&gt;=100%,"Muy alta",""))))))</f>
        <v>Media</v>
      </c>
      <c r="W17" s="441">
        <f>+IFERROR(VLOOKUP(V17,Fórmula!$F$1:$G$6,2,FALSE),"")</f>
        <v>0.6</v>
      </c>
      <c r="X17" s="488" t="str">
        <f>IF(U17=20%,"Leve",IF(U17=40%,"Menor",IF(U17=60%,"Moderado",IF(U17=80%,"Mayor",IF(U17=100%,"Catastrófico","")))))</f>
        <v>Moderado</v>
      </c>
      <c r="Y17" s="441">
        <f>+IFERROR(VLOOKUP(X17,Fórmula!$H$1:$I$6,2,FALSE),"")</f>
        <v>0.6</v>
      </c>
      <c r="Z17" s="489" t="str">
        <f>+IFERROR(VLOOKUP(V17&amp;X17,Fórmula!$C$2:$D$26,2,FALSE),"")</f>
        <v>Moderado</v>
      </c>
      <c r="AA17" s="441">
        <f>IF(Z17="Bajo",25%,IF(Z17="Moderado",50%,IF(Z17="Alto",75%,IF(Z17="Extremo",100%,""))))</f>
        <v>0.5</v>
      </c>
      <c r="AB17" s="441"/>
      <c r="AC17" s="52" t="s">
        <v>649</v>
      </c>
      <c r="AD17" s="52" t="s">
        <v>650</v>
      </c>
      <c r="AE17" s="52" t="s">
        <v>54</v>
      </c>
      <c r="AF17" s="32">
        <f t="shared" si="0"/>
        <v>0.25</v>
      </c>
      <c r="AG17" s="92" t="s">
        <v>201</v>
      </c>
      <c r="AH17" s="32">
        <f t="shared" si="1"/>
        <v>0.15</v>
      </c>
      <c r="AI17" s="32">
        <f t="shared" si="2"/>
        <v>0.4</v>
      </c>
      <c r="AJ17" s="92" t="s">
        <v>202</v>
      </c>
      <c r="AK17" s="89" t="s">
        <v>193</v>
      </c>
      <c r="AL17" s="52" t="s">
        <v>651</v>
      </c>
      <c r="AM17" s="89" t="s">
        <v>23</v>
      </c>
      <c r="AN17" s="92" t="s">
        <v>652</v>
      </c>
      <c r="AO17" s="92" t="s">
        <v>24</v>
      </c>
      <c r="AP17" s="92" t="s">
        <v>48</v>
      </c>
      <c r="AQ17" s="92" t="s">
        <v>653</v>
      </c>
      <c r="AR17" s="92" t="s">
        <v>206</v>
      </c>
      <c r="AS17" s="92" t="s">
        <v>654</v>
      </c>
      <c r="AT17" s="92" t="s">
        <v>208</v>
      </c>
      <c r="AU17" s="92">
        <f>+AI17*AA17</f>
        <v>0.2</v>
      </c>
      <c r="AV17" s="33">
        <f>+AA17-AU17</f>
        <v>0.3</v>
      </c>
      <c r="AW17" s="460" t="str">
        <f>+IF(C17="Corrupción","Moderado",IF(AV20&lt;=25%,"Bajo",IF(AV20&lt;=50%,"Moderado",IF(AV20&lt;=75%,"Alto",IF(AV20&gt;75%,"Extremo","")))))</f>
        <v>Bajo</v>
      </c>
      <c r="AX17" s="457" t="s">
        <v>56</v>
      </c>
      <c r="AY17" s="266">
        <v>1</v>
      </c>
      <c r="AZ17" s="41" t="s">
        <v>655</v>
      </c>
      <c r="BA17" s="89" t="s">
        <v>656</v>
      </c>
      <c r="BB17" s="39">
        <v>44562</v>
      </c>
      <c r="BC17" s="39">
        <v>44742</v>
      </c>
      <c r="BD17" s="36" t="s">
        <v>657</v>
      </c>
      <c r="BE17" s="136">
        <v>44620</v>
      </c>
      <c r="BF17" s="137" t="s">
        <v>658</v>
      </c>
      <c r="BG17" s="35">
        <v>44681</v>
      </c>
      <c r="BH17" s="137" t="s">
        <v>659</v>
      </c>
      <c r="BI17" s="137"/>
      <c r="BJ17" s="35">
        <v>44742</v>
      </c>
      <c r="BK17" s="137"/>
      <c r="BL17" s="137"/>
      <c r="BM17" s="35">
        <v>44804</v>
      </c>
      <c r="BN17" s="137"/>
      <c r="BO17" s="137"/>
      <c r="BP17" s="35">
        <v>44865</v>
      </c>
      <c r="BQ17" s="137"/>
      <c r="BR17" s="137"/>
      <c r="BS17" s="35">
        <v>44926</v>
      </c>
      <c r="BT17" s="137"/>
      <c r="BU17" s="267"/>
    </row>
    <row r="18" spans="1:73" ht="123" customHeight="1">
      <c r="A18" s="425"/>
      <c r="B18" s="426"/>
      <c r="C18" s="426"/>
      <c r="D18" s="426"/>
      <c r="E18" s="426"/>
      <c r="F18" s="427"/>
      <c r="G18" s="492"/>
      <c r="H18" s="426"/>
      <c r="I18" s="427"/>
      <c r="J18" s="426"/>
      <c r="K18" s="426"/>
      <c r="L18" s="462"/>
      <c r="M18" s="426"/>
      <c r="N18" s="426"/>
      <c r="O18" s="426"/>
      <c r="P18" s="426"/>
      <c r="Q18" s="426"/>
      <c r="R18" s="426"/>
      <c r="S18" s="461"/>
      <c r="T18" s="461"/>
      <c r="U18" s="461"/>
      <c r="V18" s="488"/>
      <c r="W18" s="441"/>
      <c r="X18" s="488"/>
      <c r="Y18" s="441"/>
      <c r="Z18" s="489"/>
      <c r="AA18" s="441"/>
      <c r="AB18" s="441"/>
      <c r="AC18" s="52" t="s">
        <v>660</v>
      </c>
      <c r="AD18" s="52" t="s">
        <v>661</v>
      </c>
      <c r="AE18" s="52" t="s">
        <v>54</v>
      </c>
      <c r="AF18" s="32">
        <f t="shared" si="0"/>
        <v>0.25</v>
      </c>
      <c r="AG18" s="92" t="s">
        <v>201</v>
      </c>
      <c r="AH18" s="32">
        <f t="shared" si="1"/>
        <v>0.15</v>
      </c>
      <c r="AI18" s="32">
        <f t="shared" si="2"/>
        <v>0.4</v>
      </c>
      <c r="AJ18" s="92" t="s">
        <v>202</v>
      </c>
      <c r="AK18" s="89" t="s">
        <v>193</v>
      </c>
      <c r="AL18" s="52" t="s">
        <v>662</v>
      </c>
      <c r="AM18" s="89" t="s">
        <v>23</v>
      </c>
      <c r="AN18" s="92" t="s">
        <v>663</v>
      </c>
      <c r="AO18" s="92" t="s">
        <v>24</v>
      </c>
      <c r="AP18" s="92" t="s">
        <v>48</v>
      </c>
      <c r="AQ18" s="92" t="s">
        <v>664</v>
      </c>
      <c r="AR18" s="92" t="s">
        <v>206</v>
      </c>
      <c r="AS18" s="92" t="s">
        <v>665</v>
      </c>
      <c r="AT18" s="92" t="s">
        <v>208</v>
      </c>
      <c r="AU18" s="92">
        <f>+AV17*AI18</f>
        <v>0.12</v>
      </c>
      <c r="AV18" s="33">
        <f>+AV17-AU18</f>
        <v>0.18</v>
      </c>
      <c r="AW18" s="460"/>
      <c r="AX18" s="457"/>
      <c r="AY18" s="272">
        <v>2</v>
      </c>
      <c r="AZ18" s="30" t="s">
        <v>666</v>
      </c>
      <c r="BA18" s="89" t="s">
        <v>656</v>
      </c>
      <c r="BB18" s="39">
        <v>44562</v>
      </c>
      <c r="BC18" s="39">
        <v>44742</v>
      </c>
      <c r="BD18" s="36" t="s">
        <v>667</v>
      </c>
      <c r="BE18" s="136">
        <v>44620</v>
      </c>
      <c r="BF18" s="137" t="s">
        <v>668</v>
      </c>
      <c r="BG18" s="35">
        <v>44681</v>
      </c>
      <c r="BH18" s="137" t="s">
        <v>669</v>
      </c>
      <c r="BI18" s="137"/>
      <c r="BJ18" s="35">
        <v>44742</v>
      </c>
      <c r="BK18" s="137"/>
      <c r="BL18" s="137"/>
      <c r="BM18" s="35">
        <v>44804</v>
      </c>
      <c r="BN18" s="137"/>
      <c r="BO18" s="137"/>
      <c r="BP18" s="35">
        <v>44865</v>
      </c>
      <c r="BQ18" s="137"/>
      <c r="BR18" s="137"/>
      <c r="BS18" s="35">
        <v>44926</v>
      </c>
      <c r="BT18" s="137"/>
      <c r="BU18" s="267"/>
    </row>
    <row r="19" spans="1:73" ht="101.45">
      <c r="A19" s="425"/>
      <c r="B19" s="426"/>
      <c r="C19" s="426"/>
      <c r="D19" s="426"/>
      <c r="E19" s="426"/>
      <c r="F19" s="427"/>
      <c r="G19" s="492"/>
      <c r="H19" s="426"/>
      <c r="I19" s="427"/>
      <c r="J19" s="426"/>
      <c r="K19" s="426"/>
      <c r="L19" s="462"/>
      <c r="M19" s="426"/>
      <c r="N19" s="426"/>
      <c r="O19" s="426"/>
      <c r="P19" s="426"/>
      <c r="Q19" s="426"/>
      <c r="R19" s="426"/>
      <c r="S19" s="461"/>
      <c r="T19" s="461"/>
      <c r="U19" s="461"/>
      <c r="V19" s="488"/>
      <c r="W19" s="441"/>
      <c r="X19" s="488"/>
      <c r="Y19" s="441"/>
      <c r="Z19" s="489"/>
      <c r="AA19" s="441"/>
      <c r="AB19" s="441"/>
      <c r="AC19" s="52" t="s">
        <v>477</v>
      </c>
      <c r="AD19" s="41" t="s">
        <v>670</v>
      </c>
      <c r="AE19" s="52" t="s">
        <v>37</v>
      </c>
      <c r="AF19" s="32">
        <f t="shared" si="0"/>
        <v>0.15</v>
      </c>
      <c r="AG19" s="92" t="s">
        <v>201</v>
      </c>
      <c r="AH19" s="32">
        <f t="shared" si="1"/>
        <v>0.15</v>
      </c>
      <c r="AI19" s="32">
        <f t="shared" si="2"/>
        <v>0.3</v>
      </c>
      <c r="AJ19" s="92" t="s">
        <v>202</v>
      </c>
      <c r="AK19" s="89" t="s">
        <v>193</v>
      </c>
      <c r="AL19" s="52" t="s">
        <v>671</v>
      </c>
      <c r="AM19" s="89" t="s">
        <v>23</v>
      </c>
      <c r="AN19" s="92" t="s">
        <v>672</v>
      </c>
      <c r="AO19" s="92" t="s">
        <v>24</v>
      </c>
      <c r="AP19" s="92" t="s">
        <v>673</v>
      </c>
      <c r="AQ19" s="92" t="s">
        <v>674</v>
      </c>
      <c r="AR19" s="92" t="s">
        <v>206</v>
      </c>
      <c r="AS19" s="92" t="s">
        <v>675</v>
      </c>
      <c r="AT19" s="92" t="s">
        <v>208</v>
      </c>
      <c r="AU19" s="92">
        <f>+AV18*AI19</f>
        <v>5.3999999999999999E-2</v>
      </c>
      <c r="AV19" s="33">
        <f>+AV18-AU19</f>
        <v>0.126</v>
      </c>
      <c r="AW19" s="460"/>
      <c r="AX19" s="457"/>
      <c r="AY19" s="272">
        <v>3</v>
      </c>
      <c r="AZ19" s="30" t="s">
        <v>676</v>
      </c>
      <c r="BA19" s="89" t="s">
        <v>656</v>
      </c>
      <c r="BB19" s="39">
        <v>44562</v>
      </c>
      <c r="BC19" s="39">
        <v>44742</v>
      </c>
      <c r="BD19" s="36" t="s">
        <v>677</v>
      </c>
      <c r="BE19" s="136">
        <v>44620</v>
      </c>
      <c r="BF19" s="137" t="s">
        <v>678</v>
      </c>
      <c r="BG19" s="35">
        <v>44681</v>
      </c>
      <c r="BH19" s="137" t="s">
        <v>679</v>
      </c>
      <c r="BI19" s="137"/>
      <c r="BJ19" s="35">
        <v>44742</v>
      </c>
      <c r="BK19" s="137"/>
      <c r="BL19" s="137"/>
      <c r="BM19" s="35">
        <v>44804</v>
      </c>
      <c r="BN19" s="137"/>
      <c r="BO19" s="137"/>
      <c r="BP19" s="35">
        <v>44865</v>
      </c>
      <c r="BQ19" s="137"/>
      <c r="BR19" s="137"/>
      <c r="BS19" s="35">
        <v>44926</v>
      </c>
      <c r="BT19" s="137"/>
      <c r="BU19" s="267"/>
    </row>
    <row r="20" spans="1:73" ht="60.75" customHeight="1">
      <c r="A20" s="425"/>
      <c r="B20" s="426"/>
      <c r="C20" s="426"/>
      <c r="D20" s="426"/>
      <c r="E20" s="426"/>
      <c r="F20" s="427"/>
      <c r="G20" s="492"/>
      <c r="H20" s="426"/>
      <c r="I20" s="427"/>
      <c r="J20" s="426"/>
      <c r="K20" s="426"/>
      <c r="L20" s="462"/>
      <c r="M20" s="426"/>
      <c r="N20" s="426"/>
      <c r="O20" s="426"/>
      <c r="P20" s="426"/>
      <c r="Q20" s="426"/>
      <c r="R20" s="426"/>
      <c r="S20" s="461"/>
      <c r="T20" s="461"/>
      <c r="U20" s="461"/>
      <c r="V20" s="488"/>
      <c r="W20" s="441"/>
      <c r="X20" s="488"/>
      <c r="Y20" s="441"/>
      <c r="Z20" s="489"/>
      <c r="AA20" s="441"/>
      <c r="AB20" s="441"/>
      <c r="AC20" s="52" t="s">
        <v>680</v>
      </c>
      <c r="AD20" s="52" t="s">
        <v>681</v>
      </c>
      <c r="AE20" s="52" t="s">
        <v>54</v>
      </c>
      <c r="AF20" s="32">
        <f t="shared" si="0"/>
        <v>0.25</v>
      </c>
      <c r="AG20" s="92" t="s">
        <v>201</v>
      </c>
      <c r="AH20" s="32">
        <f t="shared" si="1"/>
        <v>0.15</v>
      </c>
      <c r="AI20" s="32">
        <f t="shared" si="2"/>
        <v>0.4</v>
      </c>
      <c r="AJ20" s="92" t="s">
        <v>202</v>
      </c>
      <c r="AK20" s="89" t="s">
        <v>193</v>
      </c>
      <c r="AL20" s="52" t="s">
        <v>682</v>
      </c>
      <c r="AM20" s="89" t="s">
        <v>23</v>
      </c>
      <c r="AN20" s="92" t="s">
        <v>683</v>
      </c>
      <c r="AO20" s="92" t="s">
        <v>24</v>
      </c>
      <c r="AP20" s="92" t="s">
        <v>684</v>
      </c>
      <c r="AQ20" s="92" t="s">
        <v>664</v>
      </c>
      <c r="AR20" s="92" t="s">
        <v>206</v>
      </c>
      <c r="AS20" s="92" t="s">
        <v>685</v>
      </c>
      <c r="AT20" s="92" t="s">
        <v>208</v>
      </c>
      <c r="AU20" s="92">
        <f>+AV19*AI20</f>
        <v>5.04E-2</v>
      </c>
      <c r="AV20" s="33">
        <f>+AV19-AU20</f>
        <v>7.5600000000000001E-2</v>
      </c>
      <c r="AW20" s="460"/>
      <c r="AX20" s="457"/>
      <c r="AY20" s="272">
        <v>4</v>
      </c>
      <c r="AZ20" s="34"/>
      <c r="BA20" s="212" t="s">
        <v>148</v>
      </c>
      <c r="BB20" s="39">
        <v>44562</v>
      </c>
      <c r="BC20" s="39">
        <v>44742</v>
      </c>
      <c r="BD20" s="212" t="s">
        <v>686</v>
      </c>
      <c r="BE20" s="136">
        <v>44620</v>
      </c>
      <c r="BF20" s="137"/>
      <c r="BG20" s="35">
        <v>44681</v>
      </c>
      <c r="BH20" s="137"/>
      <c r="BI20" s="137"/>
      <c r="BJ20" s="35">
        <v>44742</v>
      </c>
      <c r="BK20" s="137"/>
      <c r="BL20" s="137"/>
      <c r="BM20" s="35">
        <v>44804</v>
      </c>
      <c r="BN20" s="137"/>
      <c r="BO20" s="137"/>
      <c r="BP20" s="35">
        <v>44865</v>
      </c>
      <c r="BQ20" s="137"/>
      <c r="BR20" s="137"/>
      <c r="BS20" s="35">
        <v>44926</v>
      </c>
      <c r="BT20" s="137"/>
      <c r="BU20" s="267"/>
    </row>
    <row r="21" spans="1:73" ht="84.75" customHeight="1">
      <c r="A21" s="425" t="s">
        <v>193</v>
      </c>
      <c r="B21" s="426" t="s">
        <v>82</v>
      </c>
      <c r="C21" s="426" t="s">
        <v>89</v>
      </c>
      <c r="D21" s="426" t="s">
        <v>76</v>
      </c>
      <c r="E21" s="426" t="s">
        <v>93</v>
      </c>
      <c r="F21" s="427" t="s">
        <v>687</v>
      </c>
      <c r="G21" s="492" t="s">
        <v>688</v>
      </c>
      <c r="H21" s="426" t="s">
        <v>689</v>
      </c>
      <c r="I21" s="427" t="s">
        <v>690</v>
      </c>
      <c r="J21" s="426" t="s">
        <v>32</v>
      </c>
      <c r="K21" s="426">
        <v>1</v>
      </c>
      <c r="L21" s="503">
        <f>IF(J21="Diaria",+(K21/360),IF(J21="Semanal",+(K21/52),IF(J21="Mensual",+(K21/12),IF(J21="Bimestral",+(K21/6),IF(J21="Trimestral",+(K21/4),IF(J21="Semestral",+(K21/2),IF(J21="Anual",+(K21/1),"")))))))</f>
        <v>2.7777777777777779E-3</v>
      </c>
      <c r="M21" s="426" t="s">
        <v>29</v>
      </c>
      <c r="N21" s="426">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0.2</v>
      </c>
      <c r="O21" s="426" t="s">
        <v>30</v>
      </c>
      <c r="P21" s="426">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426" t="s">
        <v>70</v>
      </c>
      <c r="R21" s="426">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461" t="s">
        <v>57</v>
      </c>
      <c r="T21" s="461" t="s">
        <v>70</v>
      </c>
      <c r="U21" s="461">
        <f>+MAX(N21,P21,R21)</f>
        <v>0.2</v>
      </c>
      <c r="V21" s="445" t="str">
        <f>IF(L21&lt;=20%,"Muy baja",IF(L21&lt;=40%,"Baja",IF(L21&lt;=60%,"Media",IF(L21&lt;=80%,"Alta",IF(L21&lt;=100%,"Muy alta",IF(L21&gt;=100%,"Muy alta",""))))))</f>
        <v>Muy baja</v>
      </c>
      <c r="W21" s="441">
        <f>+IFERROR(VLOOKUP(V21,Fórmula!$F$1:$G$6,2,FALSE),"")</f>
        <v>0.2</v>
      </c>
      <c r="X21" s="445" t="str">
        <f>IF(U21=20%,"Leve",IF(U21=40%,"Menor",IF(U21=60%,"Moderado",IF(U21=80%,"Mayor",IF(U21=100%,"Catastrófico","")))))</f>
        <v>Leve</v>
      </c>
      <c r="Y21" s="441">
        <f>+IFERROR(VLOOKUP(X21,Fórmula!$H$1:$I$6,2,FALSE),"")</f>
        <v>0.2</v>
      </c>
      <c r="Z21" s="460" t="str">
        <f>+IFERROR(VLOOKUP(V21&amp;X21,Fórmula!$C$2:$D$26,2,FALSE),"")</f>
        <v>Bajo</v>
      </c>
      <c r="AA21" s="441">
        <f>IF(Z21="Bajo",25%,IF(Z21="Moderado",50%,IF(Z21="Alto",75%,IF(Z21="Extremo",100%,""))))</f>
        <v>0.25</v>
      </c>
      <c r="AB21" s="447" t="s">
        <v>691</v>
      </c>
      <c r="AC21" s="52" t="s">
        <v>692</v>
      </c>
      <c r="AD21" s="52" t="s">
        <v>693</v>
      </c>
      <c r="AE21" s="52" t="s">
        <v>54</v>
      </c>
      <c r="AF21" s="32">
        <f t="shared" si="0"/>
        <v>0.25</v>
      </c>
      <c r="AG21" s="92" t="s">
        <v>201</v>
      </c>
      <c r="AH21" s="32">
        <f t="shared" si="1"/>
        <v>0.15</v>
      </c>
      <c r="AI21" s="32">
        <f>+AH21+AF21</f>
        <v>0.4</v>
      </c>
      <c r="AJ21" s="92" t="s">
        <v>202</v>
      </c>
      <c r="AK21" s="89" t="s">
        <v>241</v>
      </c>
      <c r="AL21" s="52"/>
      <c r="AM21" s="89" t="s">
        <v>23</v>
      </c>
      <c r="AN21" s="92" t="s">
        <v>694</v>
      </c>
      <c r="AO21" s="92" t="s">
        <v>24</v>
      </c>
      <c r="AP21" s="92" t="s">
        <v>695</v>
      </c>
      <c r="AQ21" s="92" t="s">
        <v>696</v>
      </c>
      <c r="AR21" s="92" t="s">
        <v>206</v>
      </c>
      <c r="AS21" s="92" t="s">
        <v>697</v>
      </c>
      <c r="AT21" s="92" t="s">
        <v>208</v>
      </c>
      <c r="AU21" s="92">
        <f>+AA21*AI21</f>
        <v>0.1</v>
      </c>
      <c r="AV21" s="33">
        <f>+AA21-AU21</f>
        <v>0.15</v>
      </c>
      <c r="AW21" s="460" t="str">
        <f>+IF(C21="Corrupción","Moderado",IF(AV22&lt;=25%,"Bajo",IF(AV22&lt;=50%,"Moderado",IF(AV22&lt;=75%,"Alto",IF(AV22&gt;75%,"Extremo","")))))</f>
        <v>Bajo</v>
      </c>
      <c r="AX21" s="457" t="s">
        <v>56</v>
      </c>
      <c r="AY21" s="266">
        <v>1</v>
      </c>
      <c r="AZ21" s="82"/>
      <c r="BA21" s="89"/>
      <c r="BB21" s="37"/>
      <c r="BC21" s="39"/>
      <c r="BD21" s="36"/>
      <c r="BE21" s="136">
        <v>44620</v>
      </c>
      <c r="BF21" s="137" t="s">
        <v>602</v>
      </c>
      <c r="BG21" s="35">
        <v>44681</v>
      </c>
      <c r="BH21" s="137" t="s">
        <v>698</v>
      </c>
      <c r="BI21" s="137"/>
      <c r="BJ21" s="35">
        <v>44742</v>
      </c>
      <c r="BK21" s="137"/>
      <c r="BL21" s="137"/>
      <c r="BM21" s="35">
        <v>44804</v>
      </c>
      <c r="BN21" s="137"/>
      <c r="BO21" s="137"/>
      <c r="BP21" s="35">
        <v>44865</v>
      </c>
      <c r="BQ21" s="137"/>
      <c r="BR21" s="137"/>
      <c r="BS21" s="35">
        <v>44926</v>
      </c>
      <c r="BT21" s="137"/>
      <c r="BU21" s="267"/>
    </row>
    <row r="22" spans="1:73" ht="133.5" customHeight="1" thickBot="1">
      <c r="A22" s="422"/>
      <c r="B22" s="418"/>
      <c r="C22" s="418"/>
      <c r="D22" s="418"/>
      <c r="E22" s="418"/>
      <c r="F22" s="424"/>
      <c r="G22" s="495"/>
      <c r="H22" s="418"/>
      <c r="I22" s="424"/>
      <c r="J22" s="418"/>
      <c r="K22" s="418"/>
      <c r="L22" s="504"/>
      <c r="M22" s="418"/>
      <c r="N22" s="418"/>
      <c r="O22" s="418"/>
      <c r="P22" s="418"/>
      <c r="Q22" s="418"/>
      <c r="R22" s="418"/>
      <c r="S22" s="408"/>
      <c r="T22" s="408"/>
      <c r="U22" s="408"/>
      <c r="V22" s="443"/>
      <c r="W22" s="412"/>
      <c r="X22" s="443"/>
      <c r="Y22" s="412"/>
      <c r="Z22" s="459"/>
      <c r="AA22" s="412"/>
      <c r="AB22" s="402"/>
      <c r="AC22" s="29" t="s">
        <v>699</v>
      </c>
      <c r="AD22" s="29" t="s">
        <v>700</v>
      </c>
      <c r="AE22" s="29" t="s">
        <v>54</v>
      </c>
      <c r="AF22" s="38">
        <f t="shared" si="0"/>
        <v>0.25</v>
      </c>
      <c r="AG22" s="93" t="s">
        <v>638</v>
      </c>
      <c r="AH22" s="38">
        <f t="shared" si="1"/>
        <v>0.25</v>
      </c>
      <c r="AI22" s="38">
        <f>+AH22+AF22</f>
        <v>0.5</v>
      </c>
      <c r="AJ22" s="93" t="s">
        <v>202</v>
      </c>
      <c r="AK22" s="90" t="s">
        <v>193</v>
      </c>
      <c r="AL22" s="29" t="s">
        <v>701</v>
      </c>
      <c r="AM22" s="90" t="s">
        <v>39</v>
      </c>
      <c r="AN22" s="93"/>
      <c r="AO22" s="93" t="s">
        <v>40</v>
      </c>
      <c r="AP22" s="93" t="s">
        <v>702</v>
      </c>
      <c r="AQ22" s="93" t="s">
        <v>703</v>
      </c>
      <c r="AR22" s="93" t="s">
        <v>206</v>
      </c>
      <c r="AS22" s="93" t="s">
        <v>704</v>
      </c>
      <c r="AT22" s="93" t="s">
        <v>208</v>
      </c>
      <c r="AU22" s="93">
        <f>+AV21*AI22</f>
        <v>7.4999999999999997E-2</v>
      </c>
      <c r="AV22" s="104">
        <f>+AV21-AU22</f>
        <v>7.4999999999999997E-2</v>
      </c>
      <c r="AW22" s="459"/>
      <c r="AX22" s="406"/>
      <c r="AY22" s="273">
        <v>2</v>
      </c>
      <c r="AZ22" s="45" t="s">
        <v>705</v>
      </c>
      <c r="BA22" s="90" t="s">
        <v>610</v>
      </c>
      <c r="BB22" s="15">
        <v>44875</v>
      </c>
      <c r="BC22" s="43">
        <v>44891</v>
      </c>
      <c r="BD22" s="45" t="s">
        <v>706</v>
      </c>
      <c r="BE22" s="219">
        <v>44620</v>
      </c>
      <c r="BF22" s="220" t="s">
        <v>707</v>
      </c>
      <c r="BG22" s="221">
        <v>44681</v>
      </c>
      <c r="BH22" s="220" t="s">
        <v>708</v>
      </c>
      <c r="BI22" s="220"/>
      <c r="BJ22" s="221">
        <v>44742</v>
      </c>
      <c r="BK22" s="220"/>
      <c r="BL22" s="220"/>
      <c r="BM22" s="221">
        <v>44804</v>
      </c>
      <c r="BN22" s="220"/>
      <c r="BO22" s="220"/>
      <c r="BP22" s="221">
        <v>44865</v>
      </c>
      <c r="BQ22" s="220"/>
      <c r="BR22" s="220"/>
      <c r="BS22" s="221">
        <v>44926</v>
      </c>
      <c r="BT22" s="220"/>
      <c r="BU22" s="269"/>
    </row>
    <row r="23" spans="1:73">
      <c r="A23" s="2"/>
      <c r="B23" s="2"/>
      <c r="C23" s="2"/>
      <c r="D23" s="2"/>
      <c r="E23" s="2"/>
      <c r="W23" s="21"/>
      <c r="Y23" s="21"/>
      <c r="AF23" s="21"/>
      <c r="AG23" s="21"/>
      <c r="AH23" s="21"/>
      <c r="AI23" s="21"/>
      <c r="AV23" s="24"/>
    </row>
    <row r="24" spans="1:73">
      <c r="A24" s="2"/>
      <c r="B24" s="2"/>
      <c r="C24" s="2"/>
      <c r="D24" s="2"/>
      <c r="E24" s="2"/>
      <c r="W24" s="21"/>
      <c r="Y24" s="21"/>
      <c r="AF24" s="21"/>
      <c r="AG24" s="21"/>
      <c r="AH24" s="21"/>
      <c r="AI24" s="21"/>
      <c r="AV24" s="24"/>
    </row>
    <row r="25" spans="1:73">
      <c r="A25" s="2"/>
      <c r="B25" s="2"/>
      <c r="C25" s="2"/>
      <c r="D25" s="2"/>
      <c r="E25" s="2"/>
      <c r="W25" s="21"/>
      <c r="Y25" s="21"/>
      <c r="AF25" s="21"/>
      <c r="AG25" s="21"/>
      <c r="AH25" s="21"/>
      <c r="AI25" s="21"/>
      <c r="AV25" s="24"/>
    </row>
    <row r="26" spans="1:73">
      <c r="A26" s="2"/>
      <c r="B26" s="2"/>
      <c r="C26" s="2"/>
      <c r="D26" s="2"/>
      <c r="E26" s="2"/>
      <c r="W26" s="21"/>
      <c r="Y26" s="21"/>
      <c r="AF26" s="21"/>
      <c r="AG26" s="21"/>
      <c r="AH26" s="21"/>
      <c r="AI26" s="21"/>
      <c r="AV26" s="24"/>
    </row>
    <row r="27" spans="1:73">
      <c r="A27" s="2"/>
      <c r="B27" s="2"/>
      <c r="C27" s="2"/>
      <c r="D27" s="2"/>
      <c r="E27" s="2"/>
      <c r="W27" s="21"/>
      <c r="Y27" s="21"/>
      <c r="AF27" s="21"/>
      <c r="AG27" s="21"/>
      <c r="AH27" s="21"/>
      <c r="AI27" s="21"/>
      <c r="AV27" s="24"/>
    </row>
    <row r="28" spans="1:73">
      <c r="A28" s="2"/>
      <c r="B28" s="2"/>
      <c r="C28" s="2"/>
      <c r="D28" s="2"/>
      <c r="E28" s="2"/>
      <c r="W28" s="21"/>
      <c r="Y28" s="21"/>
      <c r="AF28" s="21"/>
      <c r="AG28" s="21"/>
      <c r="AH28" s="21"/>
      <c r="AI28" s="21"/>
      <c r="AV28" s="24"/>
    </row>
    <row r="29" spans="1:73">
      <c r="A29" s="2"/>
      <c r="B29" s="2"/>
      <c r="C29" s="2"/>
      <c r="D29" s="2"/>
      <c r="E29" s="2"/>
      <c r="W29" s="21"/>
      <c r="Y29" s="21"/>
      <c r="AF29" s="21"/>
      <c r="AG29" s="21"/>
      <c r="AH29" s="21"/>
      <c r="AI29" s="21"/>
      <c r="AV29" s="24"/>
    </row>
    <row r="30" spans="1:73">
      <c r="A30" s="2"/>
      <c r="B30" s="2"/>
      <c r="C30" s="2"/>
      <c r="D30" s="2"/>
      <c r="E30" s="2"/>
      <c r="W30" s="21"/>
      <c r="Y30" s="21"/>
      <c r="AF30" s="21"/>
      <c r="AG30" s="21"/>
      <c r="AH30" s="21"/>
      <c r="AI30" s="21"/>
      <c r="AV30" s="24"/>
    </row>
    <row r="31" spans="1:73">
      <c r="A31" s="2"/>
      <c r="B31" s="2"/>
      <c r="C31" s="2"/>
      <c r="D31" s="2"/>
      <c r="E31" s="2"/>
      <c r="W31" s="21"/>
      <c r="Y31" s="21"/>
      <c r="AF31" s="21"/>
      <c r="AG31" s="21"/>
      <c r="AH31" s="21"/>
      <c r="AI31" s="21"/>
      <c r="AV31" s="24"/>
    </row>
    <row r="32" spans="1:73">
      <c r="A32" s="2"/>
      <c r="B32" s="2"/>
      <c r="C32" s="2"/>
      <c r="D32" s="2"/>
      <c r="E32" s="2"/>
      <c r="W32" s="21"/>
      <c r="Y32" s="21"/>
      <c r="AF32" s="21"/>
      <c r="AG32" s="21"/>
      <c r="AH32" s="21"/>
      <c r="AI32" s="21"/>
      <c r="AV32" s="24"/>
    </row>
    <row r="33" spans="1:48">
      <c r="A33" s="2"/>
      <c r="B33" s="2"/>
      <c r="C33" s="2"/>
      <c r="D33" s="2"/>
      <c r="E33" s="2"/>
      <c r="W33" s="21"/>
      <c r="Y33" s="21"/>
      <c r="AF33" s="21"/>
      <c r="AG33" s="21"/>
      <c r="AH33" s="21"/>
      <c r="AI33" s="21"/>
      <c r="AV33" s="24"/>
    </row>
    <row r="34" spans="1:48">
      <c r="A34" s="2"/>
      <c r="B34" s="2"/>
      <c r="C34" s="2"/>
      <c r="D34" s="2"/>
      <c r="E34" s="2"/>
      <c r="W34" s="21"/>
      <c r="Y34" s="21"/>
      <c r="AF34" s="21"/>
      <c r="AG34" s="21"/>
      <c r="AH34" s="21"/>
      <c r="AI34" s="21"/>
      <c r="AV34" s="24"/>
    </row>
    <row r="35" spans="1:48">
      <c r="A35" s="2"/>
      <c r="B35" s="2"/>
      <c r="C35" s="2"/>
      <c r="D35" s="2"/>
      <c r="E35" s="2"/>
      <c r="W35" s="21"/>
      <c r="Y35" s="21"/>
      <c r="AF35" s="21"/>
      <c r="AG35" s="21"/>
      <c r="AH35" s="21"/>
      <c r="AI35" s="21"/>
      <c r="AV35" s="24"/>
    </row>
    <row r="36" spans="1:48">
      <c r="A36" s="2"/>
      <c r="B36" s="2"/>
      <c r="C36" s="2"/>
      <c r="D36" s="2"/>
      <c r="E36" s="2"/>
      <c r="W36" s="21"/>
      <c r="Y36" s="21"/>
      <c r="AF36" s="21"/>
      <c r="AG36" s="21"/>
      <c r="AH36" s="21"/>
      <c r="AI36" s="21"/>
      <c r="AV36" s="24"/>
    </row>
    <row r="37" spans="1:48">
      <c r="A37" s="2"/>
      <c r="B37" s="2"/>
      <c r="C37" s="2"/>
      <c r="D37" s="2"/>
      <c r="E37" s="2"/>
      <c r="W37" s="21"/>
      <c r="Y37" s="21"/>
      <c r="AF37" s="21"/>
      <c r="AG37" s="21"/>
      <c r="AH37" s="21"/>
      <c r="AI37" s="21"/>
      <c r="AV37" s="24"/>
    </row>
    <row r="38" spans="1:48">
      <c r="A38" s="2"/>
      <c r="B38" s="2"/>
      <c r="C38" s="2"/>
      <c r="D38" s="2"/>
      <c r="E38" s="2"/>
      <c r="W38" s="21"/>
      <c r="Y38" s="21"/>
      <c r="AF38" s="21"/>
      <c r="AG38" s="21"/>
      <c r="AH38" s="21"/>
      <c r="AI38" s="21"/>
      <c r="AV38" s="24"/>
    </row>
    <row r="39" spans="1:48">
      <c r="A39" s="2"/>
      <c r="B39" s="2"/>
      <c r="C39" s="2"/>
      <c r="D39" s="2"/>
      <c r="E39" s="2"/>
      <c r="W39" s="21"/>
      <c r="Y39" s="21"/>
      <c r="AF39" s="21"/>
      <c r="AG39" s="21"/>
      <c r="AH39" s="21"/>
      <c r="AI39" s="21"/>
      <c r="AV39" s="24"/>
    </row>
    <row r="40" spans="1:48">
      <c r="A40" s="2"/>
      <c r="B40" s="2"/>
      <c r="C40" s="2"/>
      <c r="D40" s="2"/>
      <c r="E40" s="2"/>
      <c r="W40" s="21"/>
      <c r="Y40" s="21"/>
      <c r="AF40" s="21"/>
      <c r="AG40" s="21"/>
      <c r="AH40" s="21"/>
      <c r="AI40" s="21"/>
      <c r="AV40" s="24"/>
    </row>
    <row r="41" spans="1:48">
      <c r="A41" s="2"/>
      <c r="B41" s="2"/>
      <c r="C41" s="2"/>
      <c r="D41" s="2"/>
      <c r="E41" s="2"/>
      <c r="W41" s="21"/>
      <c r="Y41" s="21"/>
      <c r="AF41" s="21"/>
      <c r="AG41" s="21"/>
      <c r="AH41" s="21"/>
      <c r="AI41" s="21"/>
      <c r="AV41" s="24"/>
    </row>
    <row r="42" spans="1:48">
      <c r="A42" s="2"/>
      <c r="B42" s="2"/>
      <c r="C42" s="2"/>
      <c r="D42" s="2"/>
      <c r="E42" s="2"/>
      <c r="W42" s="21"/>
      <c r="Y42" s="21"/>
      <c r="AF42" s="21"/>
      <c r="AG42" s="21"/>
      <c r="AH42" s="21"/>
      <c r="AI42" s="21"/>
      <c r="AV42" s="24"/>
    </row>
    <row r="43" spans="1:48">
      <c r="A43" s="2"/>
      <c r="B43" s="2"/>
      <c r="C43" s="2"/>
      <c r="D43" s="2"/>
      <c r="E43" s="2"/>
      <c r="W43" s="21"/>
      <c r="Y43" s="21"/>
      <c r="AF43" s="21"/>
      <c r="AG43" s="21"/>
      <c r="AH43" s="21"/>
      <c r="AI43" s="21"/>
      <c r="AV43" s="24"/>
    </row>
    <row r="44" spans="1:48">
      <c r="A44" s="2"/>
      <c r="B44" s="2"/>
      <c r="C44" s="2"/>
      <c r="D44" s="2"/>
      <c r="E44" s="2"/>
      <c r="W44" s="21"/>
      <c r="Y44" s="21"/>
      <c r="AF44" s="21"/>
      <c r="AG44" s="21"/>
      <c r="AH44" s="21"/>
      <c r="AI44" s="21"/>
      <c r="AV44" s="24"/>
    </row>
    <row r="45" spans="1:48">
      <c r="A45" s="2"/>
      <c r="B45" s="2"/>
      <c r="C45" s="2"/>
      <c r="D45" s="2"/>
      <c r="E45" s="2"/>
      <c r="W45" s="21"/>
      <c r="Y45" s="21"/>
      <c r="AF45" s="21"/>
      <c r="AG45" s="21"/>
      <c r="AH45" s="21"/>
      <c r="AI45" s="21"/>
      <c r="AV45" s="24"/>
    </row>
    <row r="46" spans="1:48">
      <c r="A46" s="2"/>
      <c r="B46" s="2"/>
      <c r="C46" s="2"/>
      <c r="D46" s="2"/>
      <c r="E46" s="2"/>
      <c r="W46" s="21"/>
      <c r="Y46" s="21"/>
      <c r="AF46" s="21"/>
      <c r="AG46" s="21"/>
      <c r="AH46" s="21"/>
      <c r="AI46" s="21"/>
      <c r="AV46" s="24"/>
    </row>
    <row r="47" spans="1:48">
      <c r="A47" s="2"/>
      <c r="B47" s="2"/>
      <c r="C47" s="2"/>
      <c r="D47" s="2"/>
      <c r="E47" s="2"/>
      <c r="W47" s="21"/>
      <c r="Y47" s="21"/>
      <c r="AF47" s="21"/>
      <c r="AG47" s="21"/>
      <c r="AH47" s="21"/>
      <c r="AI47" s="21"/>
      <c r="AV47" s="24"/>
    </row>
    <row r="48" spans="1:48">
      <c r="A48" s="2"/>
      <c r="B48" s="2"/>
      <c r="C48" s="2"/>
      <c r="D48" s="2"/>
      <c r="E48" s="2"/>
      <c r="W48" s="21"/>
      <c r="Y48" s="21"/>
      <c r="AF48" s="21"/>
      <c r="AG48" s="21"/>
      <c r="AH48" s="21"/>
      <c r="AI48" s="21"/>
      <c r="AV48" s="24"/>
    </row>
    <row r="49" spans="1:48">
      <c r="A49" s="2"/>
      <c r="B49" s="2"/>
      <c r="C49" s="2"/>
      <c r="D49" s="2"/>
      <c r="E49" s="2"/>
      <c r="W49" s="21"/>
      <c r="Y49" s="21"/>
      <c r="AF49" s="21"/>
      <c r="AG49" s="21"/>
      <c r="AH49" s="21"/>
      <c r="AI49" s="21"/>
      <c r="AV49" s="24"/>
    </row>
    <row r="50" spans="1:48">
      <c r="A50" s="2"/>
      <c r="B50" s="2"/>
      <c r="C50" s="2"/>
      <c r="D50" s="2"/>
      <c r="E50" s="2"/>
      <c r="W50" s="21"/>
      <c r="Y50" s="21"/>
      <c r="AF50" s="21"/>
      <c r="AG50" s="21"/>
      <c r="AH50" s="21"/>
      <c r="AI50" s="21"/>
      <c r="AV50" s="24"/>
    </row>
    <row r="51" spans="1:48">
      <c r="A51" s="2"/>
      <c r="B51" s="2"/>
      <c r="C51" s="2"/>
      <c r="D51" s="2"/>
      <c r="E51" s="2"/>
      <c r="W51" s="21"/>
      <c r="Y51" s="21"/>
      <c r="AF51" s="21"/>
      <c r="AG51" s="21"/>
      <c r="AH51" s="21"/>
      <c r="AI51" s="21"/>
      <c r="AV51" s="24"/>
    </row>
    <row r="52" spans="1:48">
      <c r="A52" s="2"/>
      <c r="B52" s="2"/>
      <c r="C52" s="2"/>
      <c r="D52" s="2"/>
      <c r="E52" s="2"/>
      <c r="W52" s="21"/>
      <c r="Y52" s="21"/>
      <c r="AF52" s="21"/>
      <c r="AG52" s="21"/>
      <c r="AH52" s="21"/>
      <c r="AI52" s="21"/>
      <c r="AV52" s="24"/>
    </row>
    <row r="53" spans="1:48">
      <c r="A53" s="2"/>
      <c r="B53" s="2"/>
      <c r="C53" s="2"/>
      <c r="D53" s="2"/>
      <c r="E53" s="2"/>
      <c r="W53" s="21"/>
      <c r="Y53" s="21"/>
      <c r="AF53" s="21"/>
      <c r="AG53" s="21"/>
      <c r="AH53" s="21"/>
      <c r="AI53" s="21"/>
      <c r="AV53" s="24"/>
    </row>
    <row r="54" spans="1:48">
      <c r="A54" s="2"/>
      <c r="B54" s="2"/>
      <c r="C54" s="2"/>
      <c r="D54" s="2"/>
      <c r="E54" s="2"/>
      <c r="W54" s="21"/>
      <c r="Y54" s="21"/>
      <c r="AF54" s="21"/>
      <c r="AG54" s="21"/>
      <c r="AH54" s="21"/>
      <c r="AI54" s="21"/>
      <c r="AV54" s="24"/>
    </row>
    <row r="55" spans="1:48">
      <c r="A55" s="2"/>
      <c r="B55" s="2"/>
      <c r="C55" s="2"/>
      <c r="D55" s="2"/>
      <c r="E55" s="2"/>
      <c r="W55" s="21"/>
      <c r="Y55" s="21"/>
      <c r="AF55" s="21"/>
      <c r="AG55" s="21"/>
      <c r="AH55" s="21"/>
      <c r="AI55" s="21"/>
      <c r="AV55" s="24"/>
    </row>
    <row r="56" spans="1:48">
      <c r="A56" s="2"/>
      <c r="B56" s="2"/>
      <c r="C56" s="2"/>
      <c r="D56" s="2"/>
      <c r="E56" s="2"/>
      <c r="W56" s="21"/>
      <c r="Y56" s="21"/>
      <c r="AF56" s="21"/>
      <c r="AG56" s="21"/>
      <c r="AH56" s="21"/>
      <c r="AI56" s="21"/>
      <c r="AV56" s="24"/>
    </row>
    <row r="57" spans="1:48">
      <c r="A57" s="2"/>
      <c r="B57" s="2"/>
      <c r="C57" s="2"/>
      <c r="D57" s="2"/>
      <c r="E57" s="2"/>
      <c r="W57" s="21"/>
      <c r="Y57" s="21"/>
      <c r="AF57" s="21"/>
      <c r="AG57" s="21"/>
      <c r="AH57" s="21"/>
      <c r="AI57" s="21"/>
      <c r="AV57" s="24"/>
    </row>
    <row r="58" spans="1:48">
      <c r="A58" s="2"/>
      <c r="B58" s="2"/>
      <c r="C58" s="2"/>
      <c r="D58" s="2"/>
      <c r="E58" s="2"/>
      <c r="W58" s="21"/>
      <c r="Y58" s="21"/>
      <c r="AF58" s="21"/>
      <c r="AG58" s="21"/>
      <c r="AH58" s="21"/>
      <c r="AI58" s="21"/>
      <c r="AV58" s="24"/>
    </row>
    <row r="59" spans="1:48">
      <c r="A59" s="2"/>
      <c r="B59" s="2"/>
      <c r="C59" s="2"/>
      <c r="D59" s="2"/>
      <c r="E59" s="2"/>
      <c r="W59" s="21"/>
      <c r="Y59" s="21"/>
      <c r="AF59" s="21"/>
      <c r="AG59" s="21"/>
      <c r="AH59" s="21"/>
      <c r="AI59" s="21"/>
      <c r="AV59" s="24"/>
    </row>
    <row r="60" spans="1:48">
      <c r="A60" s="2"/>
      <c r="B60" s="2"/>
      <c r="C60" s="2"/>
      <c r="D60" s="2"/>
      <c r="E60" s="2"/>
      <c r="W60" s="21"/>
      <c r="Y60" s="21"/>
      <c r="AF60" s="21"/>
      <c r="AG60" s="21"/>
      <c r="AH60" s="21"/>
      <c r="AI60" s="21"/>
      <c r="AV60" s="24"/>
    </row>
    <row r="61" spans="1:48">
      <c r="A61" s="2"/>
      <c r="B61" s="2"/>
      <c r="C61" s="2"/>
      <c r="D61" s="2"/>
      <c r="E61" s="2"/>
      <c r="W61" s="21"/>
      <c r="Y61" s="21"/>
      <c r="AF61" s="21"/>
      <c r="AG61" s="21"/>
      <c r="AH61" s="21"/>
      <c r="AI61" s="21"/>
      <c r="AV61" s="24"/>
    </row>
    <row r="62" spans="1:48">
      <c r="A62" s="2"/>
      <c r="B62" s="2"/>
      <c r="C62" s="2"/>
      <c r="D62" s="2"/>
      <c r="E62" s="2"/>
      <c r="W62" s="21"/>
      <c r="Y62" s="21"/>
      <c r="AF62" s="21"/>
      <c r="AG62" s="21"/>
      <c r="AH62" s="21"/>
      <c r="AI62" s="21"/>
      <c r="AV62" s="24"/>
    </row>
    <row r="63" spans="1:48">
      <c r="A63" s="2"/>
      <c r="B63" s="2"/>
      <c r="C63" s="2"/>
      <c r="D63" s="2"/>
      <c r="E63" s="2"/>
      <c r="W63" s="21"/>
      <c r="Y63" s="21"/>
      <c r="AF63" s="21"/>
      <c r="AG63" s="21"/>
      <c r="AH63" s="21"/>
      <c r="AI63" s="21"/>
      <c r="AV63" s="24"/>
    </row>
    <row r="64" spans="1:48">
      <c r="A64" s="2"/>
      <c r="B64" s="2"/>
      <c r="C64" s="2"/>
      <c r="D64" s="2"/>
      <c r="E64" s="2"/>
      <c r="W64" s="21"/>
      <c r="Y64" s="21"/>
      <c r="AF64" s="21"/>
      <c r="AG64" s="21"/>
      <c r="AH64" s="21"/>
      <c r="AI64" s="21"/>
      <c r="AV64" s="24"/>
    </row>
    <row r="65" spans="1:48">
      <c r="A65" s="2"/>
      <c r="B65" s="2"/>
      <c r="C65" s="2"/>
      <c r="D65" s="2"/>
      <c r="E65" s="2"/>
      <c r="W65" s="21"/>
      <c r="Y65" s="21"/>
      <c r="AF65" s="21"/>
      <c r="AG65" s="21"/>
      <c r="AH65" s="21"/>
      <c r="AI65" s="21"/>
      <c r="AV65" s="24"/>
    </row>
    <row r="66" spans="1:48">
      <c r="A66" s="2"/>
      <c r="B66" s="2"/>
      <c r="C66" s="2"/>
      <c r="D66" s="2"/>
      <c r="E66" s="2"/>
      <c r="W66" s="21"/>
      <c r="Y66" s="21"/>
      <c r="AF66" s="21"/>
      <c r="AG66" s="21"/>
      <c r="AH66" s="21"/>
      <c r="AI66" s="21"/>
      <c r="AV66" s="24"/>
    </row>
    <row r="67" spans="1:48">
      <c r="A67" s="2"/>
      <c r="B67" s="2"/>
      <c r="C67" s="2"/>
      <c r="D67" s="2"/>
      <c r="E67" s="2"/>
      <c r="W67" s="21"/>
      <c r="Y67" s="21"/>
      <c r="AF67" s="21"/>
      <c r="AG67" s="21"/>
      <c r="AH67" s="21"/>
      <c r="AI67" s="21"/>
      <c r="AV67" s="24"/>
    </row>
    <row r="68" spans="1:48">
      <c r="A68" s="2"/>
      <c r="B68" s="2"/>
      <c r="C68" s="2"/>
      <c r="D68" s="2"/>
      <c r="E68" s="2"/>
      <c r="W68" s="21"/>
      <c r="Y68" s="21"/>
      <c r="AF68" s="21"/>
      <c r="AG68" s="21"/>
      <c r="AH68" s="21"/>
      <c r="AI68" s="21"/>
      <c r="AV68" s="24"/>
    </row>
    <row r="69" spans="1:48">
      <c r="A69" s="2"/>
      <c r="B69" s="2"/>
      <c r="C69" s="2"/>
      <c r="D69" s="2"/>
      <c r="E69" s="2"/>
      <c r="W69" s="21"/>
      <c r="Y69" s="21"/>
      <c r="AF69" s="21"/>
      <c r="AG69" s="21"/>
      <c r="AH69" s="21"/>
      <c r="AI69" s="21"/>
      <c r="AV69" s="24"/>
    </row>
    <row r="70" spans="1:48">
      <c r="A70" s="2"/>
      <c r="B70" s="2"/>
      <c r="C70" s="2"/>
      <c r="D70" s="2"/>
      <c r="E70" s="2"/>
      <c r="W70" s="21"/>
      <c r="Y70" s="21"/>
      <c r="AF70" s="21"/>
      <c r="AG70" s="21"/>
      <c r="AH70" s="21"/>
      <c r="AI70" s="21"/>
      <c r="AV70" s="24"/>
    </row>
    <row r="71" spans="1:48">
      <c r="A71" s="2"/>
      <c r="B71" s="2"/>
      <c r="C71" s="2"/>
      <c r="D71" s="2"/>
      <c r="E71" s="2"/>
      <c r="W71" s="21"/>
      <c r="Y71" s="21"/>
      <c r="AF71" s="21"/>
      <c r="AG71" s="21"/>
      <c r="AH71" s="21"/>
      <c r="AI71" s="21"/>
      <c r="AV71" s="24"/>
    </row>
    <row r="72" spans="1:48">
      <c r="A72" s="2"/>
      <c r="B72" s="2"/>
      <c r="C72" s="2"/>
      <c r="D72" s="2"/>
      <c r="E72" s="2"/>
      <c r="W72" s="21"/>
      <c r="Y72" s="21"/>
      <c r="AF72" s="21"/>
      <c r="AG72" s="21"/>
      <c r="AH72" s="21"/>
      <c r="AI72" s="21"/>
      <c r="AV72" s="24"/>
    </row>
    <row r="73" spans="1:48">
      <c r="A73" s="2"/>
      <c r="B73" s="2"/>
      <c r="C73" s="2"/>
      <c r="D73" s="2"/>
      <c r="E73" s="2"/>
      <c r="W73" s="21"/>
      <c r="Y73" s="21"/>
      <c r="AF73" s="21"/>
      <c r="AG73" s="21"/>
      <c r="AH73" s="21"/>
      <c r="AI73" s="21"/>
      <c r="AV73" s="24"/>
    </row>
    <row r="74" spans="1:48">
      <c r="A74" s="2"/>
      <c r="B74" s="2"/>
      <c r="C74" s="2"/>
      <c r="D74" s="2"/>
      <c r="E74" s="2"/>
      <c r="W74" s="21"/>
      <c r="Y74" s="21"/>
      <c r="AF74" s="21"/>
      <c r="AG74" s="21"/>
      <c r="AH74" s="21"/>
      <c r="AI74" s="21"/>
      <c r="AV74" s="24"/>
    </row>
    <row r="75" spans="1:48">
      <c r="A75" s="2"/>
      <c r="B75" s="2"/>
      <c r="C75" s="2"/>
      <c r="D75" s="2"/>
      <c r="E75" s="2"/>
      <c r="W75" s="21"/>
      <c r="Y75" s="21"/>
      <c r="AF75" s="21"/>
      <c r="AG75" s="21"/>
      <c r="AH75" s="21"/>
      <c r="AI75" s="21"/>
      <c r="AV75" s="24"/>
    </row>
    <row r="76" spans="1:48">
      <c r="A76" s="2"/>
      <c r="B76" s="2"/>
      <c r="C76" s="2"/>
      <c r="D76" s="2"/>
      <c r="E76" s="2"/>
      <c r="W76" s="21"/>
      <c r="Y76" s="21"/>
      <c r="AF76" s="21"/>
      <c r="AG76" s="21"/>
      <c r="AH76" s="21"/>
      <c r="AI76" s="21"/>
      <c r="AV76" s="24"/>
    </row>
    <row r="77" spans="1:48">
      <c r="A77" s="2"/>
      <c r="B77" s="2"/>
      <c r="C77" s="2"/>
      <c r="D77" s="2"/>
      <c r="E77" s="2"/>
      <c r="W77" s="21"/>
      <c r="Y77" s="21"/>
      <c r="AF77" s="21"/>
      <c r="AG77" s="21"/>
      <c r="AH77" s="21"/>
      <c r="AI77" s="21"/>
      <c r="AV77" s="24"/>
    </row>
    <row r="78" spans="1:48">
      <c r="A78" s="2"/>
      <c r="B78" s="2"/>
      <c r="C78" s="2"/>
      <c r="D78" s="2"/>
      <c r="E78" s="2"/>
      <c r="W78" s="21"/>
      <c r="Y78" s="21"/>
      <c r="AF78" s="21"/>
      <c r="AG78" s="21"/>
      <c r="AH78" s="21"/>
      <c r="AI78" s="21"/>
      <c r="AV78" s="24"/>
    </row>
    <row r="79" spans="1:48">
      <c r="A79" s="2"/>
      <c r="B79" s="2"/>
      <c r="C79" s="2"/>
      <c r="D79" s="2"/>
      <c r="E79" s="2"/>
      <c r="W79" s="21"/>
      <c r="Y79" s="21"/>
      <c r="AF79" s="21"/>
      <c r="AG79" s="21"/>
      <c r="AH79" s="21"/>
      <c r="AI79" s="21"/>
      <c r="AV79" s="24"/>
    </row>
    <row r="80" spans="1:48">
      <c r="A80" s="2"/>
      <c r="B80" s="2"/>
      <c r="C80" s="2"/>
      <c r="D80" s="2"/>
      <c r="E80" s="2"/>
      <c r="W80" s="21"/>
      <c r="Y80" s="21"/>
      <c r="AF80" s="21"/>
      <c r="AG80" s="21"/>
      <c r="AH80" s="21"/>
      <c r="AI80" s="21"/>
      <c r="AV80" s="24"/>
    </row>
    <row r="81" spans="1:48">
      <c r="A81" s="2"/>
      <c r="B81" s="2"/>
      <c r="C81" s="2"/>
      <c r="D81" s="2"/>
      <c r="E81" s="2"/>
      <c r="W81" s="21"/>
      <c r="Y81" s="21"/>
      <c r="AF81" s="21"/>
      <c r="AG81" s="21"/>
      <c r="AH81" s="21"/>
      <c r="AI81" s="21"/>
      <c r="AV81" s="24"/>
    </row>
    <row r="82" spans="1:48">
      <c r="A82" s="2"/>
      <c r="B82" s="2"/>
      <c r="C82" s="2"/>
      <c r="D82" s="2"/>
      <c r="E82" s="2"/>
      <c r="W82" s="21"/>
      <c r="Y82" s="21"/>
      <c r="AF82" s="21"/>
      <c r="AG82" s="21"/>
      <c r="AH82" s="21"/>
      <c r="AI82" s="21"/>
      <c r="AV82" s="24"/>
    </row>
    <row r="83" spans="1:48">
      <c r="A83" s="2"/>
      <c r="B83" s="2"/>
      <c r="C83" s="2"/>
      <c r="D83" s="2"/>
      <c r="E83" s="2"/>
      <c r="W83" s="21"/>
      <c r="Y83" s="21"/>
      <c r="AF83" s="21"/>
      <c r="AG83" s="21"/>
      <c r="AH83" s="21"/>
      <c r="AI83" s="21"/>
      <c r="AV83" s="24"/>
    </row>
    <row r="84" spans="1:48">
      <c r="A84" s="2"/>
      <c r="B84" s="2"/>
      <c r="C84" s="2"/>
      <c r="D84" s="2"/>
      <c r="E84" s="2"/>
      <c r="W84" s="21"/>
      <c r="Y84" s="21"/>
      <c r="AF84" s="21"/>
      <c r="AG84" s="21"/>
      <c r="AH84" s="21"/>
      <c r="AI84" s="21"/>
      <c r="AV84" s="24"/>
    </row>
    <row r="85" spans="1:48">
      <c r="A85" s="2"/>
      <c r="B85" s="2"/>
      <c r="C85" s="2"/>
      <c r="D85" s="2"/>
      <c r="E85" s="2"/>
      <c r="W85" s="21"/>
      <c r="Y85" s="21"/>
      <c r="AF85" s="21"/>
      <c r="AG85" s="21"/>
      <c r="AH85" s="21"/>
      <c r="AI85" s="21"/>
      <c r="AV85" s="24"/>
    </row>
    <row r="86" spans="1:48">
      <c r="A86" s="2"/>
      <c r="B86" s="2"/>
      <c r="C86" s="2"/>
      <c r="D86" s="2"/>
      <c r="E86" s="2"/>
      <c r="W86" s="21"/>
      <c r="Y86" s="21"/>
      <c r="AF86" s="21"/>
      <c r="AG86" s="21"/>
      <c r="AH86" s="21"/>
      <c r="AI86" s="21"/>
      <c r="AV86" s="24"/>
    </row>
    <row r="87" spans="1:48">
      <c r="A87" s="2"/>
      <c r="B87" s="2"/>
      <c r="C87" s="2"/>
      <c r="D87" s="2"/>
      <c r="E87" s="2"/>
      <c r="W87" s="21"/>
      <c r="Y87" s="21"/>
      <c r="AF87" s="21"/>
      <c r="AG87" s="21"/>
      <c r="AH87" s="21"/>
      <c r="AI87" s="21"/>
      <c r="AV87" s="24"/>
    </row>
    <row r="88" spans="1:48">
      <c r="A88" s="2"/>
      <c r="B88" s="2"/>
      <c r="C88" s="2"/>
      <c r="D88" s="2"/>
      <c r="E88" s="2"/>
      <c r="W88" s="21"/>
      <c r="Y88" s="21"/>
      <c r="AF88" s="21"/>
      <c r="AG88" s="21"/>
      <c r="AH88" s="21"/>
      <c r="AI88" s="21"/>
      <c r="AV88" s="24"/>
    </row>
    <row r="89" spans="1:48">
      <c r="A89" s="2"/>
      <c r="B89" s="2"/>
      <c r="C89" s="2"/>
      <c r="D89" s="2"/>
      <c r="E89" s="2"/>
      <c r="W89" s="21"/>
      <c r="Y89" s="21"/>
      <c r="AF89" s="21"/>
      <c r="AG89" s="21"/>
      <c r="AH89" s="21"/>
      <c r="AI89" s="21"/>
      <c r="AV89" s="24"/>
    </row>
    <row r="90" spans="1:48">
      <c r="A90" s="2"/>
      <c r="B90" s="2"/>
      <c r="C90" s="2"/>
      <c r="D90" s="2"/>
      <c r="E90" s="2"/>
      <c r="W90" s="21"/>
      <c r="Y90" s="21"/>
      <c r="AF90" s="21"/>
      <c r="AG90" s="21"/>
      <c r="AH90" s="21"/>
      <c r="AI90" s="21"/>
      <c r="AV90" s="24"/>
    </row>
    <row r="91" spans="1:48">
      <c r="A91" s="2"/>
      <c r="B91" s="2"/>
      <c r="C91" s="2"/>
      <c r="D91" s="2"/>
      <c r="E91" s="2"/>
      <c r="W91" s="21"/>
      <c r="Y91" s="21"/>
      <c r="AF91" s="21"/>
      <c r="AG91" s="21"/>
      <c r="AH91" s="21"/>
      <c r="AI91" s="21"/>
      <c r="AV91" s="24"/>
    </row>
    <row r="92" spans="1:48">
      <c r="A92" s="2"/>
      <c r="B92" s="2"/>
      <c r="C92" s="2"/>
      <c r="D92" s="2"/>
      <c r="E92" s="2"/>
      <c r="W92" s="21"/>
      <c r="Y92" s="21"/>
      <c r="AF92" s="21"/>
      <c r="AG92" s="21"/>
      <c r="AH92" s="21"/>
      <c r="AI92" s="21"/>
      <c r="AV92" s="24"/>
    </row>
    <row r="93" spans="1:48">
      <c r="A93" s="2"/>
      <c r="B93" s="2"/>
      <c r="C93" s="2"/>
      <c r="D93" s="2"/>
      <c r="E93" s="2"/>
      <c r="W93" s="21"/>
      <c r="Y93" s="21"/>
      <c r="AF93" s="21"/>
      <c r="AG93" s="21"/>
      <c r="AH93" s="21"/>
      <c r="AI93" s="21"/>
      <c r="AV93" s="24"/>
    </row>
    <row r="94" spans="1:48">
      <c r="A94" s="2"/>
      <c r="B94" s="2"/>
      <c r="C94" s="2"/>
      <c r="D94" s="2"/>
      <c r="E94" s="2"/>
      <c r="W94" s="21"/>
      <c r="Y94" s="21"/>
      <c r="AF94" s="21"/>
      <c r="AG94" s="21"/>
      <c r="AH94" s="21"/>
      <c r="AI94" s="21"/>
      <c r="AV94" s="24"/>
    </row>
    <row r="95" spans="1:48">
      <c r="A95" s="2"/>
      <c r="B95" s="2"/>
      <c r="C95" s="2"/>
      <c r="D95" s="2"/>
      <c r="E95" s="2"/>
      <c r="W95" s="21"/>
      <c r="Y95" s="21"/>
      <c r="AF95" s="21"/>
      <c r="AG95" s="21"/>
      <c r="AH95" s="21"/>
      <c r="AI95" s="21"/>
      <c r="AV95" s="24"/>
    </row>
    <row r="96" spans="1:48">
      <c r="A96" s="2"/>
      <c r="B96" s="2"/>
      <c r="C96" s="2"/>
      <c r="D96" s="2"/>
      <c r="E96" s="2"/>
      <c r="W96" s="21"/>
      <c r="Y96" s="21"/>
      <c r="AF96" s="21"/>
      <c r="AG96" s="21"/>
      <c r="AH96" s="21"/>
      <c r="AI96" s="21"/>
      <c r="AV96" s="24"/>
    </row>
    <row r="97" spans="1:48">
      <c r="A97" s="2"/>
      <c r="B97" s="2"/>
      <c r="C97" s="2"/>
      <c r="D97" s="2"/>
      <c r="E97" s="2"/>
      <c r="W97" s="21"/>
      <c r="Y97" s="21"/>
      <c r="AF97" s="21"/>
      <c r="AG97" s="21"/>
      <c r="AH97" s="21"/>
      <c r="AI97" s="21"/>
      <c r="AV97" s="24"/>
    </row>
    <row r="98" spans="1:48">
      <c r="A98" s="2"/>
      <c r="B98" s="2"/>
      <c r="C98" s="2"/>
      <c r="D98" s="2"/>
      <c r="E98" s="2"/>
      <c r="W98" s="21"/>
      <c r="Y98" s="21"/>
      <c r="AF98" s="21"/>
      <c r="AG98" s="21"/>
      <c r="AH98" s="21"/>
      <c r="AI98" s="21"/>
      <c r="AV98" s="24"/>
    </row>
    <row r="99" spans="1:48">
      <c r="A99" s="2"/>
      <c r="B99" s="2"/>
      <c r="C99" s="2"/>
      <c r="D99" s="2"/>
      <c r="E99" s="2"/>
      <c r="W99" s="21"/>
      <c r="Y99" s="21"/>
      <c r="AF99" s="21"/>
      <c r="AG99" s="21"/>
      <c r="AH99" s="21"/>
      <c r="AI99" s="21"/>
      <c r="AV99" s="24"/>
    </row>
    <row r="100" spans="1:48">
      <c r="A100" s="2"/>
      <c r="B100" s="2"/>
      <c r="C100" s="2"/>
      <c r="D100" s="2"/>
      <c r="E100" s="2"/>
      <c r="W100" s="21"/>
      <c r="Y100" s="21"/>
      <c r="AF100" s="21"/>
      <c r="AG100" s="21"/>
      <c r="AH100" s="21"/>
      <c r="AI100" s="21"/>
      <c r="AV100" s="24"/>
    </row>
    <row r="101" spans="1:48">
      <c r="A101" s="2"/>
      <c r="B101" s="2"/>
      <c r="C101" s="2"/>
      <c r="D101" s="2"/>
      <c r="E101" s="2"/>
      <c r="W101" s="21"/>
      <c r="Y101" s="21"/>
      <c r="AF101" s="21"/>
      <c r="AG101" s="21"/>
      <c r="AH101" s="21"/>
      <c r="AI101" s="21"/>
      <c r="AV101" s="24"/>
    </row>
    <row r="102" spans="1:48">
      <c r="A102" s="2"/>
      <c r="B102" s="2"/>
      <c r="C102" s="2"/>
      <c r="D102" s="2"/>
      <c r="E102" s="2"/>
      <c r="W102" s="21"/>
      <c r="Y102" s="21"/>
      <c r="AF102" s="21"/>
      <c r="AG102" s="21"/>
      <c r="AH102" s="21"/>
      <c r="AI102" s="21"/>
      <c r="AV102" s="24"/>
    </row>
    <row r="103" spans="1:48">
      <c r="A103" s="2"/>
      <c r="B103" s="2"/>
      <c r="C103" s="2"/>
      <c r="D103" s="2"/>
      <c r="E103" s="2"/>
      <c r="W103" s="21"/>
      <c r="Y103" s="21"/>
      <c r="AF103" s="21"/>
      <c r="AG103" s="21"/>
      <c r="AH103" s="21"/>
      <c r="AI103" s="21"/>
      <c r="AV103" s="24"/>
    </row>
    <row r="104" spans="1:48">
      <c r="A104" s="2"/>
      <c r="B104" s="2"/>
      <c r="C104" s="2"/>
      <c r="D104" s="2"/>
      <c r="E104" s="2"/>
      <c r="W104" s="21"/>
      <c r="Y104" s="21"/>
      <c r="AF104" s="21"/>
      <c r="AG104" s="21"/>
      <c r="AH104" s="21"/>
      <c r="AI104" s="21"/>
      <c r="AV104" s="24"/>
    </row>
    <row r="105" spans="1:48">
      <c r="A105" s="2"/>
      <c r="B105" s="2"/>
      <c r="C105" s="2"/>
      <c r="D105" s="2"/>
      <c r="E105" s="2"/>
      <c r="W105" s="21"/>
      <c r="Y105" s="21"/>
      <c r="AF105" s="21"/>
      <c r="AG105" s="21"/>
      <c r="AH105" s="21"/>
      <c r="AI105" s="21"/>
      <c r="AV105" s="24"/>
    </row>
    <row r="106" spans="1:48">
      <c r="A106" s="2"/>
      <c r="B106" s="2"/>
      <c r="C106" s="2"/>
      <c r="D106" s="2"/>
      <c r="E106" s="2"/>
      <c r="W106" s="21"/>
      <c r="Y106" s="21"/>
      <c r="AF106" s="21"/>
      <c r="AG106" s="21"/>
      <c r="AH106" s="21"/>
      <c r="AI106" s="21"/>
      <c r="AV106" s="24"/>
    </row>
    <row r="107" spans="1:48">
      <c r="A107" s="2"/>
      <c r="B107" s="2"/>
      <c r="C107" s="2"/>
      <c r="D107" s="2"/>
      <c r="E107" s="2"/>
      <c r="W107" s="21"/>
      <c r="Y107" s="21"/>
      <c r="AF107" s="21"/>
      <c r="AG107" s="21"/>
      <c r="AH107" s="21"/>
      <c r="AI107" s="21"/>
      <c r="AV107" s="24"/>
    </row>
    <row r="108" spans="1:48">
      <c r="A108" s="2"/>
      <c r="B108" s="2"/>
      <c r="C108" s="2"/>
      <c r="D108" s="2"/>
      <c r="E108" s="2"/>
      <c r="W108" s="21"/>
      <c r="Y108" s="21"/>
      <c r="AF108" s="21"/>
      <c r="AG108" s="21"/>
      <c r="AH108" s="21"/>
      <c r="AI108" s="21"/>
      <c r="AV108" s="24"/>
    </row>
    <row r="109" spans="1:48">
      <c r="A109" s="2"/>
      <c r="B109" s="2"/>
      <c r="C109" s="2"/>
      <c r="D109" s="2"/>
      <c r="E109" s="2"/>
      <c r="W109" s="21"/>
      <c r="Y109" s="21"/>
      <c r="AF109" s="21"/>
      <c r="AG109" s="21"/>
      <c r="AH109" s="21"/>
      <c r="AI109" s="21"/>
      <c r="AV109" s="24"/>
    </row>
    <row r="110" spans="1:48">
      <c r="A110" s="2"/>
      <c r="B110" s="2"/>
      <c r="C110" s="2"/>
      <c r="D110" s="2"/>
      <c r="E110" s="2"/>
      <c r="W110" s="21"/>
      <c r="Y110" s="21"/>
      <c r="AF110" s="21"/>
      <c r="AG110" s="21"/>
      <c r="AH110" s="21"/>
      <c r="AI110" s="21"/>
      <c r="AV110" s="24"/>
    </row>
    <row r="111" spans="1:48">
      <c r="A111" s="2"/>
      <c r="B111" s="2"/>
      <c r="C111" s="2"/>
      <c r="D111" s="2"/>
      <c r="E111" s="2"/>
      <c r="W111" s="21"/>
      <c r="Y111" s="21"/>
      <c r="AF111" s="21"/>
      <c r="AG111" s="21"/>
      <c r="AH111" s="21"/>
      <c r="AI111" s="21"/>
      <c r="AV111" s="24"/>
    </row>
    <row r="112" spans="1:48">
      <c r="A112" s="2"/>
      <c r="B112" s="2"/>
      <c r="C112" s="2"/>
      <c r="D112" s="2"/>
      <c r="E112" s="2"/>
      <c r="W112" s="21"/>
      <c r="Y112" s="21"/>
      <c r="AF112" s="21"/>
      <c r="AG112" s="21"/>
      <c r="AH112" s="21"/>
      <c r="AI112" s="21"/>
      <c r="AV112" s="24"/>
    </row>
    <row r="113" spans="1:48">
      <c r="A113" s="2"/>
      <c r="B113" s="2"/>
      <c r="C113" s="2"/>
      <c r="D113" s="2"/>
      <c r="E113" s="2"/>
      <c r="W113" s="21"/>
      <c r="Y113" s="21"/>
      <c r="AF113" s="21"/>
      <c r="AG113" s="21"/>
      <c r="AH113" s="21"/>
      <c r="AI113" s="21"/>
      <c r="AV113" s="24"/>
    </row>
    <row r="114" spans="1:48">
      <c r="A114" s="2"/>
      <c r="B114" s="2"/>
      <c r="C114" s="2"/>
      <c r="D114" s="2"/>
      <c r="E114" s="2"/>
      <c r="W114" s="21"/>
      <c r="Y114" s="21"/>
      <c r="AF114" s="21"/>
      <c r="AG114" s="21"/>
      <c r="AH114" s="21"/>
      <c r="AI114" s="21"/>
      <c r="AV114" s="24"/>
    </row>
    <row r="115" spans="1:48">
      <c r="A115" s="2"/>
      <c r="B115" s="2"/>
      <c r="C115" s="2"/>
      <c r="D115" s="2"/>
      <c r="E115" s="2"/>
      <c r="W115" s="21"/>
      <c r="Y115" s="21"/>
      <c r="AF115" s="21"/>
      <c r="AG115" s="21"/>
      <c r="AH115" s="21"/>
      <c r="AI115" s="21"/>
      <c r="AV115" s="24"/>
    </row>
    <row r="116" spans="1:48">
      <c r="A116" s="2"/>
      <c r="B116" s="2"/>
      <c r="C116" s="2"/>
      <c r="D116" s="2"/>
      <c r="E116" s="2"/>
      <c r="W116" s="21"/>
      <c r="Y116" s="21"/>
      <c r="AF116" s="21"/>
      <c r="AG116" s="21"/>
      <c r="AH116" s="21"/>
      <c r="AI116" s="21"/>
      <c r="AV116" s="24"/>
    </row>
    <row r="117" spans="1:48">
      <c r="A117" s="2"/>
      <c r="B117" s="2"/>
      <c r="C117" s="2"/>
      <c r="D117" s="2"/>
      <c r="E117" s="2"/>
      <c r="W117" s="21"/>
      <c r="Y117" s="21"/>
      <c r="AF117" s="21"/>
      <c r="AG117" s="21"/>
      <c r="AH117" s="21"/>
      <c r="AI117" s="21"/>
      <c r="AV117" s="24"/>
    </row>
    <row r="118" spans="1:48">
      <c r="A118" s="2"/>
      <c r="B118" s="2"/>
      <c r="C118" s="2"/>
      <c r="D118" s="2"/>
      <c r="E118" s="2"/>
      <c r="W118" s="21"/>
      <c r="Y118" s="21"/>
      <c r="AF118" s="21"/>
      <c r="AG118" s="21"/>
      <c r="AH118" s="21"/>
      <c r="AI118" s="21"/>
      <c r="AV118" s="24"/>
    </row>
    <row r="119" spans="1:48">
      <c r="A119" s="2"/>
      <c r="B119" s="2"/>
      <c r="C119" s="2"/>
      <c r="D119" s="2"/>
      <c r="E119" s="2"/>
      <c r="W119" s="21"/>
      <c r="Y119" s="21"/>
      <c r="AF119" s="21"/>
      <c r="AG119" s="21"/>
      <c r="AH119" s="21"/>
      <c r="AI119" s="21"/>
      <c r="AV119" s="24"/>
    </row>
    <row r="120" spans="1:48">
      <c r="A120" s="2"/>
      <c r="B120" s="2"/>
      <c r="C120" s="2"/>
      <c r="D120" s="2"/>
      <c r="E120" s="2"/>
      <c r="W120" s="21"/>
      <c r="Y120" s="21"/>
      <c r="AF120" s="21"/>
      <c r="AG120" s="21"/>
      <c r="AH120" s="21"/>
      <c r="AI120" s="21"/>
      <c r="AV120" s="24"/>
    </row>
    <row r="121" spans="1:48">
      <c r="A121" s="2"/>
      <c r="B121" s="2"/>
      <c r="C121" s="2"/>
      <c r="D121" s="2"/>
      <c r="E121" s="2"/>
      <c r="W121" s="21"/>
      <c r="Y121" s="21"/>
      <c r="AF121" s="21"/>
      <c r="AG121" s="21"/>
      <c r="AH121" s="21"/>
      <c r="AI121" s="21"/>
      <c r="AV121" s="24"/>
    </row>
    <row r="122" spans="1:48">
      <c r="A122" s="2"/>
      <c r="B122" s="2"/>
      <c r="C122" s="2"/>
      <c r="D122" s="2"/>
      <c r="E122" s="2"/>
      <c r="W122" s="21"/>
      <c r="Y122" s="21"/>
      <c r="AF122" s="21"/>
      <c r="AG122" s="21"/>
      <c r="AH122" s="21"/>
      <c r="AI122" s="21"/>
      <c r="AV122" s="24"/>
    </row>
    <row r="123" spans="1:48">
      <c r="A123" s="2"/>
      <c r="B123" s="2"/>
      <c r="C123" s="2"/>
      <c r="D123" s="2"/>
      <c r="E123" s="2"/>
      <c r="W123" s="21"/>
      <c r="Y123" s="21"/>
      <c r="AF123" s="21"/>
      <c r="AG123" s="21"/>
      <c r="AH123" s="21"/>
      <c r="AI123" s="21"/>
      <c r="AV123" s="24"/>
    </row>
    <row r="124" spans="1:48">
      <c r="A124" s="2"/>
      <c r="B124" s="2"/>
      <c r="C124" s="2"/>
      <c r="D124" s="2"/>
      <c r="E124" s="2"/>
      <c r="W124" s="21"/>
      <c r="Y124" s="21"/>
      <c r="AF124" s="21"/>
      <c r="AG124" s="21"/>
      <c r="AH124" s="21"/>
      <c r="AI124" s="21"/>
      <c r="AV124" s="24"/>
    </row>
    <row r="125" spans="1:48">
      <c r="A125" s="2"/>
      <c r="B125" s="2"/>
      <c r="C125" s="2"/>
      <c r="D125" s="2"/>
      <c r="E125" s="2"/>
      <c r="W125" s="21"/>
      <c r="Y125" s="21"/>
      <c r="AF125" s="21"/>
      <c r="AG125" s="21"/>
      <c r="AH125" s="21"/>
      <c r="AI125" s="21"/>
      <c r="AV125" s="24"/>
    </row>
    <row r="126" spans="1:48">
      <c r="A126" s="2"/>
      <c r="B126" s="2"/>
      <c r="C126" s="2"/>
      <c r="D126" s="2"/>
      <c r="E126" s="2"/>
      <c r="W126" s="21"/>
      <c r="Y126" s="21"/>
      <c r="AF126" s="21"/>
      <c r="AG126" s="21"/>
      <c r="AH126" s="21"/>
      <c r="AI126" s="21"/>
      <c r="AV126" s="24"/>
    </row>
    <row r="127" spans="1:48">
      <c r="A127" s="2"/>
      <c r="B127" s="2"/>
      <c r="C127" s="2"/>
      <c r="D127" s="2"/>
      <c r="E127" s="2"/>
      <c r="W127" s="21"/>
      <c r="Y127" s="21"/>
      <c r="AF127" s="21"/>
      <c r="AG127" s="21"/>
      <c r="AH127" s="21"/>
      <c r="AI127" s="21"/>
      <c r="AV127" s="24"/>
    </row>
    <row r="128" spans="1:48">
      <c r="A128" s="2"/>
      <c r="B128" s="2"/>
      <c r="C128" s="2"/>
      <c r="D128" s="2"/>
      <c r="E128" s="2"/>
      <c r="W128" s="21"/>
      <c r="Y128" s="21"/>
      <c r="AF128" s="21"/>
      <c r="AG128" s="21"/>
      <c r="AH128" s="21"/>
      <c r="AI128" s="21"/>
      <c r="AV128" s="24"/>
    </row>
    <row r="129" spans="1:48">
      <c r="A129" s="2"/>
      <c r="B129" s="2"/>
      <c r="C129" s="2"/>
      <c r="D129" s="2"/>
      <c r="E129" s="2"/>
      <c r="W129" s="21"/>
      <c r="Y129" s="21"/>
      <c r="AF129" s="21"/>
      <c r="AG129" s="21"/>
      <c r="AH129" s="21"/>
      <c r="AI129" s="21"/>
      <c r="AV129" s="24"/>
    </row>
    <row r="130" spans="1:48">
      <c r="A130" s="2"/>
      <c r="B130" s="2"/>
      <c r="C130" s="2"/>
      <c r="D130" s="2"/>
      <c r="E130" s="2"/>
      <c r="W130" s="21"/>
      <c r="Y130" s="21"/>
      <c r="AF130" s="21"/>
      <c r="AG130" s="21"/>
      <c r="AH130" s="21"/>
      <c r="AI130" s="21"/>
      <c r="AV130" s="24"/>
    </row>
    <row r="131" spans="1:48">
      <c r="A131" s="2"/>
      <c r="B131" s="2"/>
      <c r="C131" s="2"/>
      <c r="D131" s="2"/>
      <c r="E131" s="2"/>
      <c r="W131" s="21"/>
      <c r="Y131" s="21"/>
      <c r="AF131" s="21"/>
      <c r="AG131" s="21"/>
      <c r="AH131" s="21"/>
      <c r="AI131" s="21"/>
      <c r="AV131" s="24"/>
    </row>
    <row r="132" spans="1:48">
      <c r="A132" s="2"/>
      <c r="B132" s="2"/>
      <c r="C132" s="2"/>
      <c r="D132" s="2"/>
      <c r="E132" s="2"/>
      <c r="W132" s="21"/>
      <c r="Y132" s="21"/>
      <c r="AF132" s="21"/>
      <c r="AG132" s="21"/>
      <c r="AH132" s="21"/>
      <c r="AI132" s="21"/>
      <c r="AV132" s="24"/>
    </row>
    <row r="133" spans="1:48">
      <c r="A133" s="2"/>
      <c r="B133" s="2"/>
      <c r="C133" s="2"/>
      <c r="D133" s="2"/>
      <c r="E133" s="2"/>
      <c r="W133" s="21"/>
      <c r="Y133" s="21"/>
      <c r="AF133" s="21"/>
      <c r="AG133" s="21"/>
      <c r="AH133" s="21"/>
      <c r="AI133" s="21"/>
      <c r="AV133" s="24"/>
    </row>
    <row r="134" spans="1:48">
      <c r="A134" s="2"/>
      <c r="B134" s="2"/>
      <c r="C134" s="2"/>
      <c r="D134" s="2"/>
      <c r="E134" s="2"/>
      <c r="W134" s="21"/>
      <c r="Y134" s="21"/>
      <c r="AF134" s="21"/>
      <c r="AG134" s="21"/>
      <c r="AH134" s="21"/>
      <c r="AI134" s="21"/>
      <c r="AV134" s="24"/>
    </row>
    <row r="135" spans="1:48">
      <c r="A135" s="2"/>
      <c r="B135" s="2"/>
      <c r="C135" s="2"/>
      <c r="D135" s="2"/>
      <c r="E135" s="2"/>
      <c r="W135" s="21"/>
      <c r="Y135" s="21"/>
      <c r="AF135" s="21"/>
      <c r="AG135" s="21"/>
      <c r="AH135" s="21"/>
      <c r="AI135" s="21"/>
      <c r="AV135" s="24"/>
    </row>
    <row r="136" spans="1:48">
      <c r="A136" s="2"/>
      <c r="B136" s="2"/>
      <c r="C136" s="2"/>
      <c r="D136" s="2"/>
      <c r="E136" s="2"/>
      <c r="W136" s="21"/>
      <c r="Y136" s="21"/>
      <c r="AF136" s="21"/>
      <c r="AG136" s="21"/>
      <c r="AH136" s="21"/>
      <c r="AI136" s="21"/>
      <c r="AV136" s="24"/>
    </row>
    <row r="137" spans="1:48">
      <c r="A137" s="2"/>
      <c r="B137" s="2"/>
      <c r="C137" s="2"/>
      <c r="D137" s="2"/>
      <c r="E137" s="2"/>
      <c r="W137" s="21"/>
      <c r="Y137" s="21"/>
      <c r="AF137" s="21"/>
      <c r="AG137" s="21"/>
      <c r="AH137" s="21"/>
      <c r="AI137" s="21"/>
      <c r="AV137" s="24"/>
    </row>
    <row r="138" spans="1:48">
      <c r="A138" s="2"/>
      <c r="B138" s="2"/>
      <c r="C138" s="2"/>
      <c r="D138" s="2"/>
      <c r="E138" s="2"/>
      <c r="W138" s="21"/>
      <c r="Y138" s="21"/>
      <c r="AF138" s="21"/>
      <c r="AG138" s="21"/>
      <c r="AH138" s="21"/>
      <c r="AI138" s="21"/>
      <c r="AV138" s="24"/>
    </row>
    <row r="139" spans="1:48">
      <c r="A139" s="2"/>
      <c r="B139" s="2"/>
      <c r="C139" s="2"/>
      <c r="D139" s="2"/>
      <c r="E139" s="2"/>
      <c r="W139" s="21"/>
      <c r="Y139" s="21"/>
      <c r="AF139" s="21"/>
      <c r="AG139" s="21"/>
      <c r="AH139" s="21"/>
      <c r="AI139" s="21"/>
      <c r="AV139" s="24"/>
    </row>
    <row r="140" spans="1:48">
      <c r="A140" s="2"/>
      <c r="B140" s="2"/>
      <c r="C140" s="2"/>
      <c r="D140" s="2"/>
      <c r="E140" s="2"/>
      <c r="W140" s="21"/>
      <c r="Y140" s="21"/>
      <c r="AF140" s="21"/>
      <c r="AG140" s="21"/>
      <c r="AH140" s="21"/>
      <c r="AI140" s="21"/>
      <c r="AV140" s="24"/>
    </row>
    <row r="141" spans="1:48">
      <c r="A141" s="2"/>
      <c r="B141" s="2"/>
      <c r="C141" s="2"/>
      <c r="D141" s="2"/>
      <c r="E141" s="2"/>
      <c r="W141" s="21"/>
      <c r="Y141" s="21"/>
      <c r="AF141" s="21"/>
      <c r="AG141" s="21"/>
      <c r="AH141" s="21"/>
      <c r="AI141" s="21"/>
      <c r="AV141" s="24"/>
    </row>
    <row r="142" spans="1:48">
      <c r="A142" s="2"/>
      <c r="B142" s="2"/>
      <c r="C142" s="2"/>
      <c r="D142" s="2"/>
      <c r="E142" s="2"/>
      <c r="W142" s="21"/>
      <c r="Y142" s="21"/>
      <c r="AF142" s="21"/>
      <c r="AG142" s="21"/>
      <c r="AH142" s="21"/>
      <c r="AI142" s="21"/>
      <c r="AV142" s="24"/>
    </row>
    <row r="143" spans="1:48">
      <c r="A143" s="2"/>
      <c r="B143" s="2"/>
      <c r="C143" s="2"/>
      <c r="D143" s="2"/>
      <c r="E143" s="2"/>
      <c r="W143" s="21"/>
      <c r="Y143" s="21"/>
      <c r="AF143" s="21"/>
      <c r="AG143" s="21"/>
      <c r="AH143" s="21"/>
      <c r="AI143" s="21"/>
      <c r="AV143" s="24"/>
    </row>
    <row r="144" spans="1:48">
      <c r="A144" s="2"/>
      <c r="B144" s="2"/>
      <c r="C144" s="2"/>
      <c r="D144" s="2"/>
      <c r="E144" s="2"/>
      <c r="W144" s="21"/>
      <c r="Y144" s="21"/>
      <c r="AF144" s="21"/>
      <c r="AG144" s="21"/>
      <c r="AH144" s="21"/>
      <c r="AI144" s="21"/>
      <c r="AV144" s="24"/>
    </row>
    <row r="145" spans="1:48">
      <c r="A145" s="2"/>
      <c r="B145" s="2"/>
      <c r="C145" s="2"/>
      <c r="D145" s="2"/>
      <c r="E145" s="2"/>
      <c r="W145" s="21"/>
      <c r="Y145" s="21"/>
      <c r="AF145" s="21"/>
      <c r="AG145" s="21"/>
      <c r="AH145" s="21"/>
      <c r="AI145" s="21"/>
      <c r="AV145" s="24"/>
    </row>
    <row r="146" spans="1:48">
      <c r="A146" s="2"/>
      <c r="B146" s="2"/>
      <c r="C146" s="2"/>
      <c r="D146" s="2"/>
      <c r="E146" s="2"/>
      <c r="W146" s="21"/>
      <c r="Y146" s="21"/>
      <c r="AF146" s="21"/>
      <c r="AG146" s="21"/>
      <c r="AH146" s="21"/>
      <c r="AI146" s="21"/>
      <c r="AV146" s="24"/>
    </row>
    <row r="147" spans="1:48">
      <c r="A147" s="2"/>
      <c r="B147" s="2"/>
      <c r="C147" s="2"/>
      <c r="D147" s="2"/>
      <c r="E147" s="2"/>
      <c r="W147" s="21"/>
      <c r="Y147" s="21"/>
      <c r="AF147" s="21"/>
      <c r="AG147" s="21"/>
      <c r="AH147" s="21"/>
      <c r="AI147" s="21"/>
      <c r="AV147" s="24"/>
    </row>
    <row r="148" spans="1:48">
      <c r="A148" s="2"/>
      <c r="B148" s="2"/>
      <c r="C148" s="2"/>
      <c r="D148" s="2"/>
      <c r="E148" s="2"/>
      <c r="W148" s="21"/>
      <c r="Y148" s="21"/>
      <c r="AF148" s="21"/>
      <c r="AG148" s="21"/>
      <c r="AH148" s="21"/>
      <c r="AI148" s="21"/>
      <c r="AV148" s="24"/>
    </row>
    <row r="149" spans="1:48">
      <c r="A149" s="2"/>
      <c r="B149" s="2"/>
      <c r="C149" s="2"/>
      <c r="D149" s="2"/>
      <c r="E149" s="2"/>
      <c r="W149" s="21"/>
      <c r="Y149" s="21"/>
      <c r="AF149" s="21"/>
      <c r="AG149" s="21"/>
      <c r="AH149" s="21"/>
      <c r="AI149" s="21"/>
      <c r="AV149" s="24"/>
    </row>
    <row r="150" spans="1:48">
      <c r="A150" s="2"/>
      <c r="B150" s="2"/>
      <c r="C150" s="2"/>
      <c r="D150" s="2"/>
      <c r="E150" s="2"/>
      <c r="W150" s="21"/>
      <c r="Y150" s="21"/>
      <c r="AF150" s="21"/>
      <c r="AG150" s="21"/>
      <c r="AH150" s="21"/>
      <c r="AI150" s="21"/>
      <c r="AV150" s="24"/>
    </row>
    <row r="151" spans="1:48">
      <c r="A151" s="2"/>
      <c r="B151" s="2"/>
      <c r="C151" s="2"/>
      <c r="D151" s="2"/>
      <c r="E151" s="2"/>
      <c r="W151" s="21"/>
      <c r="Y151" s="21"/>
      <c r="AF151" s="21"/>
      <c r="AG151" s="21"/>
      <c r="AH151" s="21"/>
      <c r="AI151" s="21"/>
      <c r="AV151" s="24"/>
    </row>
    <row r="152" spans="1:48">
      <c r="A152" s="2"/>
      <c r="B152" s="2"/>
      <c r="C152" s="2"/>
      <c r="D152" s="2"/>
      <c r="E152" s="2"/>
      <c r="W152" s="21"/>
      <c r="Y152" s="21"/>
      <c r="AF152" s="21"/>
      <c r="AG152" s="21"/>
      <c r="AH152" s="21"/>
      <c r="AI152" s="21"/>
      <c r="AV152" s="24"/>
    </row>
    <row r="153" spans="1:48">
      <c r="A153" s="2"/>
      <c r="B153" s="2"/>
      <c r="C153" s="2"/>
      <c r="D153" s="2"/>
      <c r="E153" s="2"/>
      <c r="W153" s="21"/>
      <c r="Y153" s="21"/>
      <c r="AF153" s="21"/>
      <c r="AG153" s="21"/>
      <c r="AH153" s="21"/>
      <c r="AI153" s="21"/>
      <c r="AV153" s="24"/>
    </row>
    <row r="154" spans="1:48">
      <c r="W154" s="21"/>
      <c r="Y154" s="21"/>
      <c r="AF154" s="21"/>
      <c r="AG154" s="21"/>
      <c r="AH154" s="21"/>
      <c r="AI154" s="21"/>
      <c r="AV154" s="24"/>
    </row>
    <row r="155" spans="1:48">
      <c r="W155" s="21"/>
      <c r="Y155" s="21"/>
      <c r="AF155" s="21"/>
      <c r="AG155" s="21"/>
      <c r="AH155" s="21"/>
      <c r="AI155" s="21"/>
      <c r="AV155" s="24"/>
    </row>
    <row r="156" spans="1:48">
      <c r="W156" s="21"/>
      <c r="Y156" s="21"/>
      <c r="AF156" s="21"/>
      <c r="AG156" s="21"/>
      <c r="AH156" s="21"/>
      <c r="AI156" s="21"/>
      <c r="AV156" s="24"/>
    </row>
    <row r="157" spans="1:48">
      <c r="W157" s="21"/>
      <c r="Y157" s="21"/>
      <c r="AF157" s="21"/>
      <c r="AG157" s="21"/>
      <c r="AH157" s="21"/>
      <c r="AI157" s="21"/>
      <c r="AV157" s="24"/>
    </row>
    <row r="158" spans="1:48">
      <c r="W158" s="21"/>
      <c r="Y158" s="21"/>
      <c r="AF158" s="21"/>
      <c r="AG158" s="21"/>
      <c r="AH158" s="21"/>
      <c r="AI158" s="21"/>
      <c r="AV158" s="24"/>
    </row>
    <row r="159" spans="1:48">
      <c r="W159" s="21"/>
      <c r="Y159" s="21"/>
      <c r="AF159" s="21"/>
      <c r="AG159" s="21"/>
      <c r="AH159" s="21"/>
      <c r="AI159" s="21"/>
      <c r="AV159" s="24"/>
    </row>
    <row r="160" spans="1: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row r="294" spans="23:48">
      <c r="W294" s="21"/>
      <c r="Y294" s="21"/>
      <c r="AF294" s="21"/>
      <c r="AG294" s="21"/>
      <c r="AH294" s="21"/>
      <c r="AI294" s="21"/>
      <c r="AV294" s="24"/>
    </row>
    <row r="295" spans="23:48">
      <c r="W295" s="21"/>
      <c r="Y295" s="21"/>
      <c r="AF295" s="21"/>
      <c r="AG295" s="21"/>
      <c r="AH295" s="21"/>
      <c r="AI295" s="21"/>
      <c r="AV295" s="24"/>
    </row>
    <row r="296" spans="23:48">
      <c r="W296" s="21"/>
      <c r="Y296" s="21"/>
      <c r="AF296" s="21"/>
      <c r="AG296" s="21"/>
      <c r="AH296" s="21"/>
      <c r="AI296" s="21"/>
      <c r="AV296" s="24"/>
    </row>
    <row r="297" spans="23:48">
      <c r="W297" s="21"/>
      <c r="Y297" s="21"/>
      <c r="AF297" s="21"/>
      <c r="AG297" s="21"/>
      <c r="AH297" s="21"/>
      <c r="AI297" s="21"/>
      <c r="AV297" s="24"/>
    </row>
    <row r="298" spans="23:48">
      <c r="W298" s="21"/>
      <c r="Y298" s="21"/>
      <c r="AF298" s="21"/>
      <c r="AG298" s="21"/>
      <c r="AH298" s="21"/>
      <c r="AI298" s="21"/>
      <c r="AV298" s="24"/>
    </row>
    <row r="299" spans="23:48">
      <c r="W299" s="21"/>
      <c r="Y299" s="21"/>
      <c r="AF299" s="21"/>
      <c r="AG299" s="21"/>
      <c r="AH299" s="21"/>
      <c r="AI299" s="21"/>
      <c r="AV299" s="24"/>
    </row>
    <row r="300" spans="23:48">
      <c r="W300" s="21"/>
      <c r="Y300" s="21"/>
      <c r="AF300" s="21"/>
      <c r="AG300" s="21"/>
      <c r="AH300" s="21"/>
      <c r="AI300" s="21"/>
      <c r="AV300" s="24"/>
    </row>
    <row r="301" spans="23:48">
      <c r="W301" s="21"/>
      <c r="Y301" s="21"/>
      <c r="AF301" s="21"/>
      <c r="AG301" s="21"/>
      <c r="AH301" s="21"/>
      <c r="AI301" s="21"/>
      <c r="AV301" s="24"/>
    </row>
    <row r="302" spans="23:48">
      <c r="W302" s="21"/>
      <c r="Y302" s="21"/>
      <c r="AF302" s="21"/>
      <c r="AG302" s="21"/>
      <c r="AH302" s="21"/>
      <c r="AI302" s="21"/>
      <c r="AV302" s="24"/>
    </row>
    <row r="303" spans="23:48">
      <c r="W303" s="21"/>
      <c r="Y303" s="21"/>
      <c r="AF303" s="21"/>
      <c r="AG303" s="21"/>
      <c r="AH303" s="21"/>
      <c r="AI303" s="21"/>
      <c r="AV303" s="24"/>
    </row>
    <row r="304" spans="23:48">
      <c r="W304" s="21"/>
      <c r="Y304" s="21"/>
      <c r="AF304" s="21"/>
      <c r="AG304" s="21"/>
      <c r="AH304" s="21"/>
      <c r="AI304" s="21"/>
      <c r="AV304" s="24"/>
    </row>
    <row r="305" spans="23:48">
      <c r="W305" s="21"/>
      <c r="Y305" s="21"/>
      <c r="AF305" s="21"/>
      <c r="AG305" s="21"/>
      <c r="AH305" s="21"/>
      <c r="AI305" s="21"/>
      <c r="AV305" s="24"/>
    </row>
    <row r="306" spans="23:48">
      <c r="W306" s="21"/>
      <c r="Y306" s="21"/>
      <c r="AF306" s="21"/>
      <c r="AG306" s="21"/>
      <c r="AH306" s="21"/>
      <c r="AI306" s="21"/>
      <c r="AV306" s="24"/>
    </row>
    <row r="307" spans="23:48">
      <c r="W307" s="21"/>
      <c r="Y307" s="21"/>
      <c r="AF307" s="21"/>
      <c r="AG307" s="21"/>
      <c r="AH307" s="21"/>
      <c r="AI307" s="21"/>
      <c r="AV307" s="24"/>
    </row>
    <row r="308" spans="23:48">
      <c r="W308" s="21"/>
      <c r="Y308" s="21"/>
      <c r="AF308" s="21"/>
      <c r="AG308" s="21"/>
      <c r="AH308" s="21"/>
      <c r="AI308" s="21"/>
      <c r="AV308" s="24"/>
    </row>
    <row r="309" spans="23:48">
      <c r="W309" s="21"/>
      <c r="Y309" s="21"/>
      <c r="AF309" s="21"/>
      <c r="AG309" s="21"/>
      <c r="AH309" s="21"/>
      <c r="AI309" s="21"/>
      <c r="AV309" s="24"/>
    </row>
    <row r="310" spans="23:48">
      <c r="W310" s="21"/>
      <c r="Y310" s="21"/>
      <c r="AF310" s="21"/>
      <c r="AG310" s="21"/>
      <c r="AH310" s="21"/>
      <c r="AI310" s="21"/>
      <c r="AV310" s="24"/>
    </row>
    <row r="311" spans="23:48">
      <c r="W311" s="21"/>
      <c r="Y311" s="21"/>
      <c r="AF311" s="21"/>
      <c r="AG311" s="21"/>
      <c r="AH311" s="21"/>
      <c r="AI311" s="21"/>
      <c r="AV311" s="24"/>
    </row>
    <row r="312" spans="23:48">
      <c r="W312" s="21"/>
      <c r="Y312" s="21"/>
      <c r="AF312" s="21"/>
      <c r="AG312" s="21"/>
      <c r="AH312" s="21"/>
      <c r="AI312" s="21"/>
      <c r="AV312" s="24"/>
    </row>
    <row r="313" spans="23:48">
      <c r="W313" s="21"/>
      <c r="Y313" s="21"/>
      <c r="AF313" s="21"/>
      <c r="AG313" s="21"/>
      <c r="AH313" s="21"/>
      <c r="AI313" s="21"/>
      <c r="AV313" s="24"/>
    </row>
    <row r="314" spans="23:48">
      <c r="W314" s="21"/>
      <c r="Y314" s="21"/>
      <c r="AF314" s="21"/>
      <c r="AG314" s="21"/>
      <c r="AH314" s="21"/>
      <c r="AI314" s="21"/>
      <c r="AV314" s="24"/>
    </row>
  </sheetData>
  <sheetProtection formatCells="0" formatColumns="0" formatRows="0"/>
  <autoFilter ref="A1:BK22"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autoFilter>
  <mergeCells count="173">
    <mergeCell ref="AY1:BU1"/>
    <mergeCell ref="BE2:BU2"/>
    <mergeCell ref="AB21:AB22"/>
    <mergeCell ref="AW21:AW22"/>
    <mergeCell ref="AX21:AX22"/>
    <mergeCell ref="S21:S22"/>
    <mergeCell ref="T21:T22"/>
    <mergeCell ref="U21:U22"/>
    <mergeCell ref="V21:V22"/>
    <mergeCell ref="W21:W22"/>
    <mergeCell ref="X21:X22"/>
    <mergeCell ref="Y21:Y22"/>
    <mergeCell ref="Z21:Z22"/>
    <mergeCell ref="AA21:AA22"/>
    <mergeCell ref="U11:U16"/>
    <mergeCell ref="U1:AB2"/>
    <mergeCell ref="BA2:BA3"/>
    <mergeCell ref="BB2:BB3"/>
    <mergeCell ref="AB6:AB10"/>
    <mergeCell ref="T6:T10"/>
    <mergeCell ref="Y6:Y10"/>
    <mergeCell ref="Z6:Z10"/>
    <mergeCell ref="AA6:AA10"/>
    <mergeCell ref="U4:U5"/>
    <mergeCell ref="J21:J22"/>
    <mergeCell ref="K21:K22"/>
    <mergeCell ref="L21:L22"/>
    <mergeCell ref="M21:M22"/>
    <mergeCell ref="N21:N22"/>
    <mergeCell ref="O21:O22"/>
    <mergeCell ref="P21:P22"/>
    <mergeCell ref="Q21:Q22"/>
    <mergeCell ref="R21:R22"/>
    <mergeCell ref="A21:A22"/>
    <mergeCell ref="B21:B22"/>
    <mergeCell ref="C21:C22"/>
    <mergeCell ref="D21:D22"/>
    <mergeCell ref="E21:E22"/>
    <mergeCell ref="F21:F22"/>
    <mergeCell ref="G21:G22"/>
    <mergeCell ref="H21:H22"/>
    <mergeCell ref="I21:I22"/>
    <mergeCell ref="N17:N20"/>
    <mergeCell ref="O17:O20"/>
    <mergeCell ref="P17:P20"/>
    <mergeCell ref="Q17:Q20"/>
    <mergeCell ref="R17:R20"/>
    <mergeCell ref="U17:U20"/>
    <mergeCell ref="J4:J5"/>
    <mergeCell ref="K4:K5"/>
    <mergeCell ref="L4:L5"/>
    <mergeCell ref="J6:J10"/>
    <mergeCell ref="K6:K10"/>
    <mergeCell ref="L6:L10"/>
    <mergeCell ref="J11:J16"/>
    <mergeCell ref="K11:K16"/>
    <mergeCell ref="L11:L16"/>
    <mergeCell ref="M6:M10"/>
    <mergeCell ref="N6:N10"/>
    <mergeCell ref="O6:O10"/>
    <mergeCell ref="P6:P10"/>
    <mergeCell ref="Q6:Q10"/>
    <mergeCell ref="R6:R10"/>
    <mergeCell ref="R11:R16"/>
    <mergeCell ref="S6:S10"/>
    <mergeCell ref="U6:U10"/>
    <mergeCell ref="AK3:AL3"/>
    <mergeCell ref="AM3:AN3"/>
    <mergeCell ref="AO3:AP3"/>
    <mergeCell ref="AR3:AS3"/>
    <mergeCell ref="AJ2:AT2"/>
    <mergeCell ref="AU2:AW3"/>
    <mergeCell ref="AX2:AX3"/>
    <mergeCell ref="AY2:AZ3"/>
    <mergeCell ref="AC2:AC3"/>
    <mergeCell ref="AD2:AD3"/>
    <mergeCell ref="AE2:AH2"/>
    <mergeCell ref="AI2:AI3"/>
    <mergeCell ref="I6:I10"/>
    <mergeCell ref="V6:V10"/>
    <mergeCell ref="W6:W10"/>
    <mergeCell ref="BC2:BC3"/>
    <mergeCell ref="BD2:BD3"/>
    <mergeCell ref="V4:V5"/>
    <mergeCell ref="W4:W5"/>
    <mergeCell ref="AX6:AX10"/>
    <mergeCell ref="AX4:AX5"/>
    <mergeCell ref="I4:I5"/>
    <mergeCell ref="A1:T2"/>
    <mergeCell ref="S4:S5"/>
    <mergeCell ref="T4:T5"/>
    <mergeCell ref="AC1:AT1"/>
    <mergeCell ref="AV1:AX1"/>
    <mergeCell ref="M4:M5"/>
    <mergeCell ref="N4:N5"/>
    <mergeCell ref="O4:O5"/>
    <mergeCell ref="P4:P5"/>
    <mergeCell ref="Q4:Q5"/>
    <mergeCell ref="R4:R5"/>
    <mergeCell ref="A4:A5"/>
    <mergeCell ref="B4:B5"/>
    <mergeCell ref="G3:H3"/>
    <mergeCell ref="C4:C5"/>
    <mergeCell ref="D4:D5"/>
    <mergeCell ref="E4:E5"/>
    <mergeCell ref="F4:F5"/>
    <mergeCell ref="X11:X16"/>
    <mergeCell ref="X6:X10"/>
    <mergeCell ref="AW6:AW10"/>
    <mergeCell ref="A6:A10"/>
    <mergeCell ref="B6:B10"/>
    <mergeCell ref="C6:C10"/>
    <mergeCell ref="D6:D10"/>
    <mergeCell ref="E6:E10"/>
    <mergeCell ref="F6:F10"/>
    <mergeCell ref="G6:G10"/>
    <mergeCell ref="H6:H10"/>
    <mergeCell ref="X4:X5"/>
    <mergeCell ref="Y4:Y5"/>
    <mergeCell ref="Z4:Z5"/>
    <mergeCell ref="AA4:AA5"/>
    <mergeCell ref="AW4:AW5"/>
    <mergeCell ref="G4:G5"/>
    <mergeCell ref="H4:H5"/>
    <mergeCell ref="AW11:AW16"/>
    <mergeCell ref="AB4:AB5"/>
    <mergeCell ref="AX11:AX16"/>
    <mergeCell ref="A11:A16"/>
    <mergeCell ref="B11:B16"/>
    <mergeCell ref="C11:C16"/>
    <mergeCell ref="D11:D16"/>
    <mergeCell ref="E11:E16"/>
    <mergeCell ref="F11:F16"/>
    <mergeCell ref="G11:G16"/>
    <mergeCell ref="H11:H16"/>
    <mergeCell ref="I11:I16"/>
    <mergeCell ref="V11:V16"/>
    <mergeCell ref="W11:W16"/>
    <mergeCell ref="Y11:Y16"/>
    <mergeCell ref="M11:M16"/>
    <mergeCell ref="N11:N16"/>
    <mergeCell ref="O11:O16"/>
    <mergeCell ref="AB11:AB16"/>
    <mergeCell ref="S11:S16"/>
    <mergeCell ref="T11:T16"/>
    <mergeCell ref="Z11:Z16"/>
    <mergeCell ref="AA11:AA16"/>
    <mergeCell ref="P11:P16"/>
    <mergeCell ref="Q11:Q16"/>
    <mergeCell ref="AW17:AW20"/>
    <mergeCell ref="AX17:AX20"/>
    <mergeCell ref="G17:G20"/>
    <mergeCell ref="H17:H20"/>
    <mergeCell ref="I17:I20"/>
    <mergeCell ref="V17:V20"/>
    <mergeCell ref="W17:W20"/>
    <mergeCell ref="A17:A20"/>
    <mergeCell ref="B17:B20"/>
    <mergeCell ref="C17:C20"/>
    <mergeCell ref="D17:D20"/>
    <mergeCell ref="E17:E20"/>
    <mergeCell ref="F17:F20"/>
    <mergeCell ref="J17:J20"/>
    <mergeCell ref="K17:K20"/>
    <mergeCell ref="L17:L20"/>
    <mergeCell ref="AB17:AB20"/>
    <mergeCell ref="S17:S20"/>
    <mergeCell ref="T17:T20"/>
    <mergeCell ref="X17:X20"/>
    <mergeCell ref="Y17:Y20"/>
    <mergeCell ref="Z17:Z20"/>
    <mergeCell ref="AA17:AA20"/>
    <mergeCell ref="M17:M20"/>
  </mergeCells>
  <conditionalFormatting sqref="AC6">
    <cfRule type="containsText" dxfId="2634" priority="928" operator="containsText" text="BAJA">
      <formula>NOT(ISERROR(SEARCH("BAJA",AC6)))</formula>
    </cfRule>
    <cfRule type="containsText" dxfId="2633" priority="929" operator="containsText" text="MEDIA">
      <formula>NOT(ISERROR(SEARCH("MEDIA",AC6)))</formula>
    </cfRule>
    <cfRule type="containsText" dxfId="2632" priority="930" operator="containsText" text="ALTA">
      <formula>NOT(ISERROR(SEARCH("ALTA",AC6)))</formula>
    </cfRule>
  </conditionalFormatting>
  <conditionalFormatting sqref="AU12:AU15">
    <cfRule type="containsText" dxfId="2631" priority="784" operator="containsText" text="BAJA">
      <formula>NOT(ISERROR(SEARCH("BAJA",AU12)))</formula>
    </cfRule>
    <cfRule type="containsText" dxfId="2630" priority="785" operator="containsText" text="MEDIA">
      <formula>NOT(ISERROR(SEARCH("MEDIA",AU12)))</formula>
    </cfRule>
    <cfRule type="containsText" dxfId="2629" priority="786" operator="containsText" text="ALTA">
      <formula>NOT(ISERROR(SEARCH("ALTA",AU12)))</formula>
    </cfRule>
  </conditionalFormatting>
  <conditionalFormatting sqref="AU11">
    <cfRule type="containsText" dxfId="2628" priority="787" operator="containsText" text="BAJA">
      <formula>NOT(ISERROR(SEARCH("BAJA",AU11)))</formula>
    </cfRule>
    <cfRule type="containsText" dxfId="2627" priority="788" operator="containsText" text="MEDIA">
      <formula>NOT(ISERROR(SEARCH("MEDIA",AU11)))</formula>
    </cfRule>
    <cfRule type="containsText" dxfId="2626" priority="789" operator="containsText" text="ALTA">
      <formula>NOT(ISERROR(SEARCH("ALTA",AU11)))</formula>
    </cfRule>
  </conditionalFormatting>
  <conditionalFormatting sqref="AD11">
    <cfRule type="containsText" dxfId="2625" priority="664" operator="containsText" text="BAJA">
      <formula>NOT(ISERROR(SEARCH("BAJA",AD11)))</formula>
    </cfRule>
    <cfRule type="containsText" dxfId="2624" priority="665" operator="containsText" text="MEDIA">
      <formula>NOT(ISERROR(SEARCH("MEDIA",AD11)))</formula>
    </cfRule>
    <cfRule type="containsText" dxfId="2623" priority="666" operator="containsText" text="ALTA">
      <formula>NOT(ISERROR(SEARCH("ALTA",AD11)))</formula>
    </cfRule>
  </conditionalFormatting>
  <conditionalFormatting sqref="AD12">
    <cfRule type="containsText" dxfId="2622" priority="661" operator="containsText" text="BAJA">
      <formula>NOT(ISERROR(SEARCH("BAJA",AD12)))</formula>
    </cfRule>
    <cfRule type="containsText" dxfId="2621" priority="662" operator="containsText" text="MEDIA">
      <formula>NOT(ISERROR(SEARCH("MEDIA",AD12)))</formula>
    </cfRule>
    <cfRule type="containsText" dxfId="2620" priority="663" operator="containsText" text="ALTA">
      <formula>NOT(ISERROR(SEARCH("ALTA",AD12)))</formula>
    </cfRule>
  </conditionalFormatting>
  <conditionalFormatting sqref="AD13:AD14">
    <cfRule type="containsText" dxfId="2619" priority="658" operator="containsText" text="BAJA">
      <formula>NOT(ISERROR(SEARCH("BAJA",AD13)))</formula>
    </cfRule>
    <cfRule type="containsText" dxfId="2618" priority="659" operator="containsText" text="MEDIA">
      <formula>NOT(ISERROR(SEARCH("MEDIA",AD13)))</formula>
    </cfRule>
    <cfRule type="containsText" dxfId="2617" priority="660" operator="containsText" text="ALTA">
      <formula>NOT(ISERROR(SEARCH("ALTA",AD13)))</formula>
    </cfRule>
  </conditionalFormatting>
  <conditionalFormatting sqref="AJ4:AK5">
    <cfRule type="containsText" dxfId="2616" priority="1219" operator="containsText" text="BAJA">
      <formula>NOT(ISERROR(SEARCH("BAJA",AJ4)))</formula>
    </cfRule>
    <cfRule type="containsText" dxfId="2615" priority="1220" operator="containsText" text="MEDIA">
      <formula>NOT(ISERROR(SEARCH("MEDIA",AJ4)))</formula>
    </cfRule>
    <cfRule type="containsText" dxfId="2614" priority="1221" operator="containsText" text="ALTA">
      <formula>NOT(ISERROR(SEARCH("ALTA",AJ4)))</formula>
    </cfRule>
  </conditionalFormatting>
  <conditionalFormatting sqref="AU4:AV4">
    <cfRule type="cellIs" dxfId="2613" priority="1159" operator="greaterThan">
      <formula>75%</formula>
    </cfRule>
    <cfRule type="cellIs" dxfId="2612" priority="1160" operator="between">
      <formula>51%</formula>
      <formula>75%</formula>
    </cfRule>
    <cfRule type="cellIs" dxfId="2611" priority="1161" operator="between">
      <formula>26%</formula>
      <formula>50%</formula>
    </cfRule>
    <cfRule type="cellIs" dxfId="2610" priority="1162" operator="between">
      <formula>0%</formula>
      <formula>25%</formula>
    </cfRule>
    <cfRule type="containsText" dxfId="2609" priority="1222" operator="containsText" text="BAJA">
      <formula>NOT(ISERROR(SEARCH("BAJA",AU4)))</formula>
    </cfRule>
    <cfRule type="containsText" dxfId="2608" priority="1223" operator="containsText" text="MEDIA">
      <formula>NOT(ISERROR(SEARCH("MEDIA",AU4)))</formula>
    </cfRule>
    <cfRule type="containsText" dxfId="2607" priority="1224" operator="containsText" text="ALTA">
      <formula>NOT(ISERROR(SEARCH("ALTA",AU4)))</formula>
    </cfRule>
  </conditionalFormatting>
  <conditionalFormatting sqref="AU5">
    <cfRule type="containsText" dxfId="2606" priority="1163" operator="containsText" text="BAJA">
      <formula>NOT(ISERROR(SEARCH("BAJA",AU5)))</formula>
    </cfRule>
    <cfRule type="containsText" dxfId="2605" priority="1164" operator="containsText" text="MEDIA">
      <formula>NOT(ISERROR(SEARCH("MEDIA",AU5)))</formula>
    </cfRule>
    <cfRule type="containsText" dxfId="2604" priority="1165" operator="containsText" text="ALTA">
      <formula>NOT(ISERROR(SEARCH("ALTA",AU5)))</formula>
    </cfRule>
  </conditionalFormatting>
  <conditionalFormatting sqref="AV5">
    <cfRule type="cellIs" dxfId="2603" priority="1152" operator="greaterThan">
      <formula>75%</formula>
    </cfRule>
    <cfRule type="cellIs" dxfId="2602" priority="1153" operator="between">
      <formula>51%</formula>
      <formula>75%</formula>
    </cfRule>
    <cfRule type="cellIs" dxfId="2601" priority="1154" operator="between">
      <formula>26%</formula>
      <formula>50%</formula>
    </cfRule>
    <cfRule type="cellIs" dxfId="2600" priority="1155" operator="between">
      <formula>0%</formula>
      <formula>25%</formula>
    </cfRule>
    <cfRule type="containsText" dxfId="2599" priority="1156" operator="containsText" text="BAJA">
      <formula>NOT(ISERROR(SEARCH("BAJA",AV5)))</formula>
    </cfRule>
    <cfRule type="containsText" dxfId="2598" priority="1157" operator="containsText" text="MEDIA">
      <formula>NOT(ISERROR(SEARCH("MEDIA",AV5)))</formula>
    </cfRule>
    <cfRule type="containsText" dxfId="2597" priority="1158" operator="containsText" text="ALTA">
      <formula>NOT(ISERROR(SEARCH("ALTA",AV5)))</formula>
    </cfRule>
  </conditionalFormatting>
  <conditionalFormatting sqref="AC4">
    <cfRule type="containsText" dxfId="2596" priority="1149" operator="containsText" text="BAJA">
      <formula>NOT(ISERROR(SEARCH("BAJA",AC4)))</formula>
    </cfRule>
    <cfRule type="containsText" dxfId="2595" priority="1150" operator="containsText" text="MEDIA">
      <formula>NOT(ISERROR(SEARCH("MEDIA",AC4)))</formula>
    </cfRule>
    <cfRule type="containsText" dxfId="2594" priority="1151" operator="containsText" text="ALTA">
      <formula>NOT(ISERROR(SEARCH("ALTA",AC4)))</formula>
    </cfRule>
  </conditionalFormatting>
  <conditionalFormatting sqref="AN4">
    <cfRule type="containsText" dxfId="2593" priority="1146" operator="containsText" text="BAJA">
      <formula>NOT(ISERROR(SEARCH("BAJA",AN4)))</formula>
    </cfRule>
    <cfRule type="containsText" dxfId="2592" priority="1147" operator="containsText" text="MEDIA">
      <formula>NOT(ISERROR(SEARCH("MEDIA",AN4)))</formula>
    </cfRule>
    <cfRule type="containsText" dxfId="2591" priority="1148" operator="containsText" text="ALTA">
      <formula>NOT(ISERROR(SEARCH("ALTA",AN4)))</formula>
    </cfRule>
  </conditionalFormatting>
  <conditionalFormatting sqref="AS4">
    <cfRule type="containsText" dxfId="2590" priority="1140" operator="containsText" text="BAJA">
      <formula>NOT(ISERROR(SEARCH("BAJA",AS4)))</formula>
    </cfRule>
    <cfRule type="containsText" dxfId="2589" priority="1141" operator="containsText" text="MEDIA">
      <formula>NOT(ISERROR(SEARCH("MEDIA",AS4)))</formula>
    </cfRule>
    <cfRule type="containsText" dxfId="2588" priority="1142" operator="containsText" text="ALTA">
      <formula>NOT(ISERROR(SEARCH("ALTA",AS4)))</formula>
    </cfRule>
  </conditionalFormatting>
  <conditionalFormatting sqref="AS5">
    <cfRule type="containsText" dxfId="2587" priority="1137" operator="containsText" text="BAJA">
      <formula>NOT(ISERROR(SEARCH("BAJA",AS5)))</formula>
    </cfRule>
    <cfRule type="containsText" dxfId="2586" priority="1138" operator="containsText" text="MEDIA">
      <formula>NOT(ISERROR(SEARCH("MEDIA",AS5)))</formula>
    </cfRule>
    <cfRule type="containsText" dxfId="2585" priority="1139" operator="containsText" text="ALTA">
      <formula>NOT(ISERROR(SEARCH("ALTA",AS5)))</formula>
    </cfRule>
  </conditionalFormatting>
  <conditionalFormatting sqref="AJ6:AK10">
    <cfRule type="containsText" dxfId="2584" priority="1131" operator="containsText" text="BAJA">
      <formula>NOT(ISERROR(SEARCH("BAJA",AJ6)))</formula>
    </cfRule>
    <cfRule type="containsText" dxfId="2583" priority="1132" operator="containsText" text="MEDIA">
      <formula>NOT(ISERROR(SEARCH("MEDIA",AJ6)))</formula>
    </cfRule>
    <cfRule type="containsText" dxfId="2582" priority="1133" operator="containsText" text="ALTA">
      <formula>NOT(ISERROR(SEARCH("ALTA",AJ6)))</formula>
    </cfRule>
  </conditionalFormatting>
  <conditionalFormatting sqref="AR6">
    <cfRule type="containsText" dxfId="2581" priority="1134" operator="containsText" text="BAJA">
      <formula>NOT(ISERROR(SEARCH("BAJA",AR6)))</formula>
    </cfRule>
    <cfRule type="containsText" dxfId="2580" priority="1135" operator="containsText" text="MEDIA">
      <formula>NOT(ISERROR(SEARCH("MEDIA",AR6)))</formula>
    </cfRule>
    <cfRule type="containsText" dxfId="2579" priority="1136" operator="containsText" text="ALTA">
      <formula>NOT(ISERROR(SEARCH("ALTA",AR6)))</formula>
    </cfRule>
  </conditionalFormatting>
  <conditionalFormatting sqref="AU6">
    <cfRule type="containsText" dxfId="2578" priority="1026" operator="containsText" text="BAJA">
      <formula>NOT(ISERROR(SEARCH("BAJA",AU6)))</formula>
    </cfRule>
    <cfRule type="containsText" dxfId="2577" priority="1027" operator="containsText" text="MEDIA">
      <formula>NOT(ISERROR(SEARCH("MEDIA",AU6)))</formula>
    </cfRule>
    <cfRule type="containsText" dxfId="2576" priority="1028" operator="containsText" text="ALTA">
      <formula>NOT(ISERROR(SEARCH("ALTA",AU6)))</formula>
    </cfRule>
  </conditionalFormatting>
  <conditionalFormatting sqref="AU7:AU10">
    <cfRule type="containsText" dxfId="2575" priority="1023" operator="containsText" text="BAJA">
      <formula>NOT(ISERROR(SEARCH("BAJA",AU7)))</formula>
    </cfRule>
    <cfRule type="containsText" dxfId="2574" priority="1024" operator="containsText" text="MEDIA">
      <formula>NOT(ISERROR(SEARCH("MEDIA",AU7)))</formula>
    </cfRule>
    <cfRule type="containsText" dxfId="2573" priority="1025" operator="containsText" text="ALTA">
      <formula>NOT(ISERROR(SEARCH("ALTA",AU7)))</formula>
    </cfRule>
  </conditionalFormatting>
  <conditionalFormatting sqref="AV6">
    <cfRule type="cellIs" dxfId="2572" priority="998" operator="greaterThan">
      <formula>75%</formula>
    </cfRule>
    <cfRule type="cellIs" dxfId="2571" priority="999" operator="between">
      <formula>51%</formula>
      <formula>75%</formula>
    </cfRule>
    <cfRule type="cellIs" dxfId="2570" priority="1000" operator="between">
      <formula>26%</formula>
      <formula>50%</formula>
    </cfRule>
    <cfRule type="cellIs" dxfId="2569" priority="1001" operator="between">
      <formula>0%</formula>
      <formula>25%</formula>
    </cfRule>
    <cfRule type="containsText" dxfId="2568" priority="1002" operator="containsText" text="BAJA">
      <formula>NOT(ISERROR(SEARCH("BAJA",AV6)))</formula>
    </cfRule>
    <cfRule type="containsText" dxfId="2567" priority="1003" operator="containsText" text="MEDIA">
      <formula>NOT(ISERROR(SEARCH("MEDIA",AV6)))</formula>
    </cfRule>
    <cfRule type="containsText" dxfId="2566" priority="1004" operator="containsText" text="ALTA">
      <formula>NOT(ISERROR(SEARCH("ALTA",AV6)))</formula>
    </cfRule>
  </conditionalFormatting>
  <conditionalFormatting sqref="AV7:AV10">
    <cfRule type="cellIs" dxfId="2565" priority="991" operator="greaterThan">
      <formula>75%</formula>
    </cfRule>
    <cfRule type="cellIs" dxfId="2564" priority="992" operator="between">
      <formula>51%</formula>
      <formula>75%</formula>
    </cfRule>
    <cfRule type="cellIs" dxfId="2563" priority="993" operator="between">
      <formula>26%</formula>
      <formula>50%</formula>
    </cfRule>
    <cfRule type="cellIs" dxfId="2562" priority="994" operator="between">
      <formula>0%</formula>
      <formula>25%</formula>
    </cfRule>
    <cfRule type="containsText" dxfId="2561" priority="995" operator="containsText" text="BAJA">
      <formula>NOT(ISERROR(SEARCH("BAJA",AV7)))</formula>
    </cfRule>
    <cfRule type="containsText" dxfId="2560" priority="996" operator="containsText" text="MEDIA">
      <formula>NOT(ISERROR(SEARCH("MEDIA",AV7)))</formula>
    </cfRule>
    <cfRule type="containsText" dxfId="2559" priority="997" operator="containsText" text="ALTA">
      <formula>NOT(ISERROR(SEARCH("ALTA",AV7)))</formula>
    </cfRule>
  </conditionalFormatting>
  <conditionalFormatting sqref="AL6">
    <cfRule type="containsText" dxfId="2558" priority="946" operator="containsText" text="BAJA">
      <formula>NOT(ISERROR(SEARCH("BAJA",AL6)))</formula>
    </cfRule>
    <cfRule type="containsText" dxfId="2557" priority="947" operator="containsText" text="MEDIA">
      <formula>NOT(ISERROR(SEARCH("MEDIA",AL6)))</formula>
    </cfRule>
    <cfRule type="containsText" dxfId="2556" priority="948" operator="containsText" text="ALTA">
      <formula>NOT(ISERROR(SEARCH("ALTA",AL6)))</formula>
    </cfRule>
  </conditionalFormatting>
  <conditionalFormatting sqref="AC17">
    <cfRule type="containsText" dxfId="2555" priority="407" operator="containsText" text="BAJA">
      <formula>NOT(ISERROR(SEARCH("BAJA",AC17)))</formula>
    </cfRule>
    <cfRule type="containsText" dxfId="2554" priority="408" operator="containsText" text="MEDIA">
      <formula>NOT(ISERROR(SEARCH("MEDIA",AC17)))</formula>
    </cfRule>
    <cfRule type="containsText" dxfId="2553" priority="409" operator="containsText" text="ALTA">
      <formula>NOT(ISERROR(SEARCH("ALTA",AC17)))</formula>
    </cfRule>
  </conditionalFormatting>
  <conditionalFormatting sqref="AL17">
    <cfRule type="containsText" dxfId="2552" priority="404" operator="containsText" text="BAJA">
      <formula>NOT(ISERROR(SEARCH("BAJA",AL17)))</formula>
    </cfRule>
    <cfRule type="containsText" dxfId="2551" priority="405" operator="containsText" text="MEDIA">
      <formula>NOT(ISERROR(SEARCH("MEDIA",AL17)))</formula>
    </cfRule>
    <cfRule type="containsText" dxfId="2550" priority="406" operator="containsText" text="ALTA">
      <formula>NOT(ISERROR(SEARCH("ALTA",AL17)))</formula>
    </cfRule>
  </conditionalFormatting>
  <conditionalFormatting sqref="AN6">
    <cfRule type="containsText" dxfId="2549" priority="922" operator="containsText" text="BAJA">
      <formula>NOT(ISERROR(SEARCH("BAJA",AN6)))</formula>
    </cfRule>
    <cfRule type="containsText" dxfId="2548" priority="923" operator="containsText" text="MEDIA">
      <formula>NOT(ISERROR(SEARCH("MEDIA",AN6)))</formula>
    </cfRule>
    <cfRule type="containsText" dxfId="2547" priority="924" operator="containsText" text="ALTA">
      <formula>NOT(ISERROR(SEARCH("ALTA",AN6)))</formula>
    </cfRule>
  </conditionalFormatting>
  <conditionalFormatting sqref="AN7">
    <cfRule type="containsText" dxfId="2546" priority="919" operator="containsText" text="BAJA">
      <formula>NOT(ISERROR(SEARCH("BAJA",AN7)))</formula>
    </cfRule>
    <cfRule type="containsText" dxfId="2545" priority="920" operator="containsText" text="MEDIA">
      <formula>NOT(ISERROR(SEARCH("MEDIA",AN7)))</formula>
    </cfRule>
    <cfRule type="containsText" dxfId="2544" priority="921" operator="containsText" text="ALTA">
      <formula>NOT(ISERROR(SEARCH("ALTA",AN7)))</formula>
    </cfRule>
  </conditionalFormatting>
  <conditionalFormatting sqref="AS6:AS7">
    <cfRule type="containsText" dxfId="2543" priority="916" operator="containsText" text="BAJA">
      <formula>NOT(ISERROR(SEARCH("BAJA",AS6)))</formula>
    </cfRule>
    <cfRule type="containsText" dxfId="2542" priority="917" operator="containsText" text="MEDIA">
      <formula>NOT(ISERROR(SEARCH("MEDIA",AS6)))</formula>
    </cfRule>
    <cfRule type="containsText" dxfId="2541" priority="918" operator="containsText" text="ALTA">
      <formula>NOT(ISERROR(SEARCH("ALTA",AS6)))</formula>
    </cfRule>
  </conditionalFormatting>
  <conditionalFormatting sqref="AS7">
    <cfRule type="containsText" dxfId="2540" priority="913" operator="containsText" text="BAJA">
      <formula>NOT(ISERROR(SEARCH("BAJA",AS7)))</formula>
    </cfRule>
    <cfRule type="containsText" dxfId="2539" priority="914" operator="containsText" text="MEDIA">
      <formula>NOT(ISERROR(SEARCH("MEDIA",AS7)))</formula>
    </cfRule>
    <cfRule type="containsText" dxfId="2538" priority="915" operator="containsText" text="ALTA">
      <formula>NOT(ISERROR(SEARCH("ALTA",AS7)))</formula>
    </cfRule>
  </conditionalFormatting>
  <conditionalFormatting sqref="AS8">
    <cfRule type="containsText" dxfId="2537" priority="910" operator="containsText" text="BAJA">
      <formula>NOT(ISERROR(SEARCH("BAJA",AS8)))</formula>
    </cfRule>
    <cfRule type="containsText" dxfId="2536" priority="911" operator="containsText" text="MEDIA">
      <formula>NOT(ISERROR(SEARCH("MEDIA",AS8)))</formula>
    </cfRule>
    <cfRule type="containsText" dxfId="2535" priority="912" operator="containsText" text="ALTA">
      <formula>NOT(ISERROR(SEARCH("ALTA",AS8)))</formula>
    </cfRule>
  </conditionalFormatting>
  <conditionalFormatting sqref="AS6">
    <cfRule type="containsText" dxfId="2534" priority="907" operator="containsText" text="BAJA">
      <formula>NOT(ISERROR(SEARCH("BAJA",AS6)))</formula>
    </cfRule>
    <cfRule type="containsText" dxfId="2533" priority="908" operator="containsText" text="MEDIA">
      <formula>NOT(ISERROR(SEARCH("MEDIA",AS6)))</formula>
    </cfRule>
    <cfRule type="containsText" dxfId="2532" priority="909" operator="containsText" text="ALTA">
      <formula>NOT(ISERROR(SEARCH("ALTA",AS6)))</formula>
    </cfRule>
  </conditionalFormatting>
  <conditionalFormatting sqref="AS7">
    <cfRule type="containsText" dxfId="2531" priority="904" operator="containsText" text="BAJA">
      <formula>NOT(ISERROR(SEARCH("BAJA",AS7)))</formula>
    </cfRule>
    <cfRule type="containsText" dxfId="2530" priority="905" operator="containsText" text="MEDIA">
      <formula>NOT(ISERROR(SEARCH("MEDIA",AS7)))</formula>
    </cfRule>
    <cfRule type="containsText" dxfId="2529" priority="906" operator="containsText" text="ALTA">
      <formula>NOT(ISERROR(SEARCH("ALTA",AS7)))</formula>
    </cfRule>
  </conditionalFormatting>
  <conditionalFormatting sqref="AP6">
    <cfRule type="containsText" dxfId="2528" priority="901" operator="containsText" text="BAJA">
      <formula>NOT(ISERROR(SEARCH("BAJA",AP6)))</formula>
    </cfRule>
    <cfRule type="containsText" dxfId="2527" priority="902" operator="containsText" text="MEDIA">
      <formula>NOT(ISERROR(SEARCH("MEDIA",AP6)))</formula>
    </cfRule>
    <cfRule type="containsText" dxfId="2526" priority="903" operator="containsText" text="ALTA">
      <formula>NOT(ISERROR(SEARCH("ALTA",AP6)))</formula>
    </cfRule>
  </conditionalFormatting>
  <conditionalFormatting sqref="AP7">
    <cfRule type="containsText" dxfId="2525" priority="898" operator="containsText" text="BAJA">
      <formula>NOT(ISERROR(SEARCH("BAJA",AP7)))</formula>
    </cfRule>
    <cfRule type="containsText" dxfId="2524" priority="899" operator="containsText" text="MEDIA">
      <formula>NOT(ISERROR(SEARCH("MEDIA",AP7)))</formula>
    </cfRule>
    <cfRule type="containsText" dxfId="2523" priority="900" operator="containsText" text="ALTA">
      <formula>NOT(ISERROR(SEARCH("ALTA",AP7)))</formula>
    </cfRule>
  </conditionalFormatting>
  <conditionalFormatting sqref="AQ6">
    <cfRule type="containsText" dxfId="2522" priority="895" operator="containsText" text="BAJA">
      <formula>NOT(ISERROR(SEARCH("BAJA",AQ6)))</formula>
    </cfRule>
    <cfRule type="containsText" dxfId="2521" priority="896" operator="containsText" text="MEDIA">
      <formula>NOT(ISERROR(SEARCH("MEDIA",AQ6)))</formula>
    </cfRule>
    <cfRule type="containsText" dxfId="2520" priority="897" operator="containsText" text="ALTA">
      <formula>NOT(ISERROR(SEARCH("ALTA",AQ6)))</formula>
    </cfRule>
  </conditionalFormatting>
  <conditionalFormatting sqref="AJ11:AK15">
    <cfRule type="containsText" dxfId="2519" priority="889" operator="containsText" text="BAJA">
      <formula>NOT(ISERROR(SEARCH("BAJA",AJ11)))</formula>
    </cfRule>
    <cfRule type="containsText" dxfId="2518" priority="890" operator="containsText" text="MEDIA">
      <formula>NOT(ISERROR(SEARCH("MEDIA",AJ11)))</formula>
    </cfRule>
    <cfRule type="containsText" dxfId="2517" priority="891" operator="containsText" text="ALTA">
      <formula>NOT(ISERROR(SEARCH("ALTA",AJ11)))</formula>
    </cfRule>
  </conditionalFormatting>
  <conditionalFormatting sqref="AR11">
    <cfRule type="containsText" dxfId="2516" priority="892" operator="containsText" text="BAJA">
      <formula>NOT(ISERROR(SEARCH("BAJA",AR11)))</formula>
    </cfRule>
    <cfRule type="containsText" dxfId="2515" priority="893" operator="containsText" text="MEDIA">
      <formula>NOT(ISERROR(SEARCH("MEDIA",AR11)))</formula>
    </cfRule>
    <cfRule type="containsText" dxfId="2514" priority="894" operator="containsText" text="ALTA">
      <formula>NOT(ISERROR(SEARCH("ALTA",AR11)))</formula>
    </cfRule>
  </conditionalFormatting>
  <conditionalFormatting sqref="AV11">
    <cfRule type="cellIs" dxfId="2513" priority="759" operator="greaterThan">
      <formula>75%</formula>
    </cfRule>
    <cfRule type="cellIs" dxfId="2512" priority="760" operator="between">
      <formula>51%</formula>
      <formula>75%</formula>
    </cfRule>
    <cfRule type="cellIs" dxfId="2511" priority="761" operator="between">
      <formula>26%</formula>
      <formula>50%</formula>
    </cfRule>
    <cfRule type="cellIs" dxfId="2510" priority="762" operator="between">
      <formula>0%</formula>
      <formula>25%</formula>
    </cfRule>
    <cfRule type="containsText" dxfId="2509" priority="763" operator="containsText" text="BAJA">
      <formula>NOT(ISERROR(SEARCH("BAJA",AV11)))</formula>
    </cfRule>
    <cfRule type="containsText" dxfId="2508" priority="764" operator="containsText" text="MEDIA">
      <formula>NOT(ISERROR(SEARCH("MEDIA",AV11)))</formula>
    </cfRule>
    <cfRule type="containsText" dxfId="2507" priority="765" operator="containsText" text="ALTA">
      <formula>NOT(ISERROR(SEARCH("ALTA",AV11)))</formula>
    </cfRule>
  </conditionalFormatting>
  <conditionalFormatting sqref="AV12:AV15">
    <cfRule type="cellIs" dxfId="2506" priority="752" operator="greaterThan">
      <formula>75%</formula>
    </cfRule>
    <cfRule type="cellIs" dxfId="2505" priority="753" operator="between">
      <formula>51%</formula>
      <formula>75%</formula>
    </cfRule>
    <cfRule type="cellIs" dxfId="2504" priority="754" operator="between">
      <formula>26%</formula>
      <formula>50%</formula>
    </cfRule>
    <cfRule type="cellIs" dxfId="2503" priority="755" operator="between">
      <formula>0%</formula>
      <formula>25%</formula>
    </cfRule>
    <cfRule type="containsText" dxfId="2502" priority="756" operator="containsText" text="BAJA">
      <formula>NOT(ISERROR(SEARCH("BAJA",AV12)))</formula>
    </cfRule>
    <cfRule type="containsText" dxfId="2501" priority="757" operator="containsText" text="MEDIA">
      <formula>NOT(ISERROR(SEARCH("MEDIA",AV12)))</formula>
    </cfRule>
    <cfRule type="containsText" dxfId="2500" priority="758" operator="containsText" text="ALTA">
      <formula>NOT(ISERROR(SEARCH("ALTA",AV12)))</formula>
    </cfRule>
  </conditionalFormatting>
  <conditionalFormatting sqref="AJ16:AK16">
    <cfRule type="containsText" dxfId="2499" priority="677" operator="containsText" text="BAJA">
      <formula>NOT(ISERROR(SEARCH("BAJA",AJ16)))</formula>
    </cfRule>
    <cfRule type="containsText" dxfId="2498" priority="678" operator="containsText" text="MEDIA">
      <formula>NOT(ISERROR(SEARCH("MEDIA",AJ16)))</formula>
    </cfRule>
    <cfRule type="containsText" dxfId="2497" priority="679" operator="containsText" text="ALTA">
      <formula>NOT(ISERROR(SEARCH("ALTA",AJ16)))</formula>
    </cfRule>
  </conditionalFormatting>
  <conditionalFormatting sqref="AV16">
    <cfRule type="cellIs" dxfId="2496" priority="670" operator="greaterThan">
      <formula>75%</formula>
    </cfRule>
    <cfRule type="cellIs" dxfId="2495" priority="671" operator="between">
      <formula>51%</formula>
      <formula>75%</formula>
    </cfRule>
    <cfRule type="cellIs" dxfId="2494" priority="672" operator="between">
      <formula>26%</formula>
      <formula>50%</formula>
    </cfRule>
    <cfRule type="cellIs" dxfId="2493" priority="673" operator="between">
      <formula>0%</formula>
      <formula>25%</formula>
    </cfRule>
    <cfRule type="containsText" dxfId="2492" priority="674" operator="containsText" text="BAJA">
      <formula>NOT(ISERROR(SEARCH("BAJA",AV16)))</formula>
    </cfRule>
    <cfRule type="containsText" dxfId="2491" priority="675" operator="containsText" text="MEDIA">
      <formula>NOT(ISERROR(SEARCH("MEDIA",AV16)))</formula>
    </cfRule>
    <cfRule type="containsText" dxfId="2490" priority="676" operator="containsText" text="ALTA">
      <formula>NOT(ISERROR(SEARCH("ALTA",AV16)))</formula>
    </cfRule>
  </conditionalFormatting>
  <conditionalFormatting sqref="AC11">
    <cfRule type="containsText" dxfId="2489" priority="667" operator="containsText" text="BAJA">
      <formula>NOT(ISERROR(SEARCH("BAJA",AC11)))</formula>
    </cfRule>
    <cfRule type="containsText" dxfId="2488" priority="668" operator="containsText" text="MEDIA">
      <formula>NOT(ISERROR(SEARCH("MEDIA",AC11)))</formula>
    </cfRule>
    <cfRule type="containsText" dxfId="2487" priority="669" operator="containsText" text="ALTA">
      <formula>NOT(ISERROR(SEARCH("ALTA",AC11)))</formula>
    </cfRule>
  </conditionalFormatting>
  <conditionalFormatting sqref="AP11">
    <cfRule type="containsText" dxfId="2486" priority="640" operator="containsText" text="BAJA">
      <formula>NOT(ISERROR(SEARCH("BAJA",AP11)))</formula>
    </cfRule>
    <cfRule type="containsText" dxfId="2485" priority="641" operator="containsText" text="MEDIA">
      <formula>NOT(ISERROR(SEARCH("MEDIA",AP11)))</formula>
    </cfRule>
    <cfRule type="containsText" dxfId="2484" priority="642" operator="containsText" text="ALTA">
      <formula>NOT(ISERROR(SEARCH("ALTA",AP11)))</formula>
    </cfRule>
  </conditionalFormatting>
  <conditionalFormatting sqref="AS11">
    <cfRule type="containsText" dxfId="2483" priority="637" operator="containsText" text="BAJA">
      <formula>NOT(ISERROR(SEARCH("BAJA",AS11)))</formula>
    </cfRule>
    <cfRule type="containsText" dxfId="2482" priority="638" operator="containsText" text="MEDIA">
      <formula>NOT(ISERROR(SEARCH("MEDIA",AS11)))</formula>
    </cfRule>
    <cfRule type="containsText" dxfId="2481" priority="639" operator="containsText" text="ALTA">
      <formula>NOT(ISERROR(SEARCH("ALTA",AS11)))</formula>
    </cfRule>
  </conditionalFormatting>
  <conditionalFormatting sqref="AS13:AS14">
    <cfRule type="containsText" dxfId="2480" priority="631" operator="containsText" text="BAJA">
      <formula>NOT(ISERROR(SEARCH("BAJA",AS13)))</formula>
    </cfRule>
    <cfRule type="containsText" dxfId="2479" priority="632" operator="containsText" text="MEDIA">
      <formula>NOT(ISERROR(SEARCH("MEDIA",AS13)))</formula>
    </cfRule>
    <cfRule type="containsText" dxfId="2478" priority="633" operator="containsText" text="ALTA">
      <formula>NOT(ISERROR(SEARCH("ALTA",AS13)))</formula>
    </cfRule>
  </conditionalFormatting>
  <conditionalFormatting sqref="AN11">
    <cfRule type="containsText" dxfId="2477" priority="652" operator="containsText" text="BAJA">
      <formula>NOT(ISERROR(SEARCH("BAJA",AN11)))</formula>
    </cfRule>
    <cfRule type="containsText" dxfId="2476" priority="653" operator="containsText" text="MEDIA">
      <formula>NOT(ISERROR(SEARCH("MEDIA",AN11)))</formula>
    </cfRule>
    <cfRule type="containsText" dxfId="2475" priority="654" operator="containsText" text="ALTA">
      <formula>NOT(ISERROR(SEARCH("ALTA",AN11)))</formula>
    </cfRule>
  </conditionalFormatting>
  <conditionalFormatting sqref="AN12">
    <cfRule type="containsText" dxfId="2474" priority="649" operator="containsText" text="BAJA">
      <formula>NOT(ISERROR(SEARCH("BAJA",AN12)))</formula>
    </cfRule>
    <cfRule type="containsText" dxfId="2473" priority="650" operator="containsText" text="MEDIA">
      <formula>NOT(ISERROR(SEARCH("MEDIA",AN12)))</formula>
    </cfRule>
    <cfRule type="containsText" dxfId="2472" priority="651" operator="containsText" text="ALTA">
      <formula>NOT(ISERROR(SEARCH("ALTA",AN12)))</formula>
    </cfRule>
  </conditionalFormatting>
  <conditionalFormatting sqref="AZ17">
    <cfRule type="containsText" dxfId="2471" priority="383" operator="containsText" text="BAJA">
      <formula>NOT(ISERROR(SEARCH("BAJA",AZ17)))</formula>
    </cfRule>
    <cfRule type="containsText" dxfId="2470" priority="384" operator="containsText" text="MEDIA">
      <formula>NOT(ISERROR(SEARCH("MEDIA",AZ17)))</formula>
    </cfRule>
    <cfRule type="containsText" dxfId="2469" priority="385" operator="containsText" text="ALTA">
      <formula>NOT(ISERROR(SEARCH("ALTA",AZ17)))</formula>
    </cfRule>
  </conditionalFormatting>
  <conditionalFormatting sqref="AQ11">
    <cfRule type="containsText" dxfId="2468" priority="628" operator="containsText" text="BAJA">
      <formula>NOT(ISERROR(SEARCH("BAJA",AQ11)))</formula>
    </cfRule>
    <cfRule type="containsText" dxfId="2467" priority="629" operator="containsText" text="MEDIA">
      <formula>NOT(ISERROR(SEARCH("MEDIA",AQ11)))</formula>
    </cfRule>
    <cfRule type="containsText" dxfId="2466" priority="630" operator="containsText" text="ALTA">
      <formula>NOT(ISERROR(SEARCH("ALTA",AQ11)))</formula>
    </cfRule>
  </conditionalFormatting>
  <conditionalFormatting sqref="AJ17:AK20">
    <cfRule type="containsText" dxfId="2465" priority="622" operator="containsText" text="BAJA">
      <formula>NOT(ISERROR(SEARCH("BAJA",AJ17)))</formula>
    </cfRule>
    <cfRule type="containsText" dxfId="2464" priority="623" operator="containsText" text="MEDIA">
      <formula>NOT(ISERROR(SEARCH("MEDIA",AJ17)))</formula>
    </cfRule>
    <cfRule type="containsText" dxfId="2463" priority="624" operator="containsText" text="ALTA">
      <formula>NOT(ISERROR(SEARCH("ALTA",AJ17)))</formula>
    </cfRule>
  </conditionalFormatting>
  <conditionalFormatting sqref="AR17">
    <cfRule type="containsText" dxfId="2462" priority="625" operator="containsText" text="BAJA">
      <formula>NOT(ISERROR(SEARCH("BAJA",AR17)))</formula>
    </cfRule>
    <cfRule type="containsText" dxfId="2461" priority="626" operator="containsText" text="MEDIA">
      <formula>NOT(ISERROR(SEARCH("MEDIA",AR17)))</formula>
    </cfRule>
    <cfRule type="containsText" dxfId="2460" priority="627" operator="containsText" text="ALTA">
      <formula>NOT(ISERROR(SEARCH("ALTA",AR17)))</formula>
    </cfRule>
  </conditionalFormatting>
  <conditionalFormatting sqref="AU17">
    <cfRule type="containsText" dxfId="2459" priority="520" operator="containsText" text="BAJA">
      <formula>NOT(ISERROR(SEARCH("BAJA",AU17)))</formula>
    </cfRule>
    <cfRule type="containsText" dxfId="2458" priority="521" operator="containsText" text="MEDIA">
      <formula>NOT(ISERROR(SEARCH("MEDIA",AU17)))</formula>
    </cfRule>
    <cfRule type="containsText" dxfId="2457" priority="522" operator="containsText" text="ALTA">
      <formula>NOT(ISERROR(SEARCH("ALTA",AU17)))</formula>
    </cfRule>
  </conditionalFormatting>
  <conditionalFormatting sqref="AU18:AU20">
    <cfRule type="containsText" dxfId="2456" priority="517" operator="containsText" text="BAJA">
      <formula>NOT(ISERROR(SEARCH("BAJA",AU18)))</formula>
    </cfRule>
    <cfRule type="containsText" dxfId="2455" priority="518" operator="containsText" text="MEDIA">
      <formula>NOT(ISERROR(SEARCH("MEDIA",AU18)))</formula>
    </cfRule>
    <cfRule type="containsText" dxfId="2454" priority="519" operator="containsText" text="ALTA">
      <formula>NOT(ISERROR(SEARCH("ALTA",AU18)))</formula>
    </cfRule>
  </conditionalFormatting>
  <conditionalFormatting sqref="AV17">
    <cfRule type="cellIs" dxfId="2453" priority="492" operator="greaterThan">
      <formula>75%</formula>
    </cfRule>
    <cfRule type="cellIs" dxfId="2452" priority="493" operator="between">
      <formula>51%</formula>
      <formula>75%</formula>
    </cfRule>
    <cfRule type="cellIs" dxfId="2451" priority="494" operator="between">
      <formula>26%</formula>
      <formula>50%</formula>
    </cfRule>
    <cfRule type="cellIs" dxfId="2450" priority="495" operator="between">
      <formula>0%</formula>
      <formula>25%</formula>
    </cfRule>
    <cfRule type="containsText" dxfId="2449" priority="496" operator="containsText" text="BAJA">
      <formula>NOT(ISERROR(SEARCH("BAJA",AV17)))</formula>
    </cfRule>
    <cfRule type="containsText" dxfId="2448" priority="497" operator="containsText" text="MEDIA">
      <formula>NOT(ISERROR(SEARCH("MEDIA",AV17)))</formula>
    </cfRule>
    <cfRule type="containsText" dxfId="2447" priority="498" operator="containsText" text="ALTA">
      <formula>NOT(ISERROR(SEARCH("ALTA",AV17)))</formula>
    </cfRule>
  </conditionalFormatting>
  <conditionalFormatting sqref="AV18:AV20">
    <cfRule type="cellIs" dxfId="2446" priority="485" operator="greaterThan">
      <formula>75%</formula>
    </cfRule>
    <cfRule type="cellIs" dxfId="2445" priority="486" operator="between">
      <formula>51%</formula>
      <formula>75%</formula>
    </cfRule>
    <cfRule type="cellIs" dxfId="2444" priority="487" operator="between">
      <formula>26%</formula>
      <formula>50%</formula>
    </cfRule>
    <cfRule type="cellIs" dxfId="2443" priority="488" operator="between">
      <formula>0%</formula>
      <formula>25%</formula>
    </cfRule>
    <cfRule type="containsText" dxfId="2442" priority="489" operator="containsText" text="BAJA">
      <formula>NOT(ISERROR(SEARCH("BAJA",AV18)))</formula>
    </cfRule>
    <cfRule type="containsText" dxfId="2441" priority="490" operator="containsText" text="MEDIA">
      <formula>NOT(ISERROR(SEARCH("MEDIA",AV18)))</formula>
    </cfRule>
    <cfRule type="containsText" dxfId="2440" priority="491" operator="containsText" text="ALTA">
      <formula>NOT(ISERROR(SEARCH("ALTA",AV18)))</formula>
    </cfRule>
  </conditionalFormatting>
  <conditionalFormatting sqref="AQ17">
    <cfRule type="containsText" dxfId="2439" priority="386" operator="containsText" text="BAJA">
      <formula>NOT(ISERROR(SEARCH("BAJA",AQ17)))</formula>
    </cfRule>
    <cfRule type="containsText" dxfId="2438" priority="387" operator="containsText" text="MEDIA">
      <formula>NOT(ISERROR(SEARCH("MEDIA",AQ17)))</formula>
    </cfRule>
    <cfRule type="containsText" dxfId="2437" priority="388" operator="containsText" text="ALTA">
      <formula>NOT(ISERROR(SEARCH("ALTA",AQ17)))</formula>
    </cfRule>
  </conditionalFormatting>
  <conditionalFormatting sqref="AN17">
    <cfRule type="containsText" dxfId="2436" priority="401" operator="containsText" text="BAJA">
      <formula>NOT(ISERROR(SEARCH("BAJA",AN17)))</formula>
    </cfRule>
    <cfRule type="containsText" dxfId="2435" priority="402" operator="containsText" text="MEDIA">
      <formula>NOT(ISERROR(SEARCH("MEDIA",AN17)))</formula>
    </cfRule>
    <cfRule type="containsText" dxfId="2434" priority="403" operator="containsText" text="ALTA">
      <formula>NOT(ISERROR(SEARCH("ALTA",AN17)))</formula>
    </cfRule>
  </conditionalFormatting>
  <conditionalFormatting sqref="AS17">
    <cfRule type="containsText" dxfId="2433" priority="398" operator="containsText" text="BAJA">
      <formula>NOT(ISERROR(SEARCH("BAJA",AS17)))</formula>
    </cfRule>
    <cfRule type="containsText" dxfId="2432" priority="399" operator="containsText" text="MEDIA">
      <formula>NOT(ISERROR(SEARCH("MEDIA",AS17)))</formula>
    </cfRule>
    <cfRule type="containsText" dxfId="2431" priority="400" operator="containsText" text="ALTA">
      <formula>NOT(ISERROR(SEARCH("ALTA",AS17)))</formula>
    </cfRule>
  </conditionalFormatting>
  <conditionalFormatting sqref="AS18">
    <cfRule type="containsText" dxfId="2430" priority="395" operator="containsText" text="BAJA">
      <formula>NOT(ISERROR(SEARCH("BAJA",AS18)))</formula>
    </cfRule>
    <cfRule type="containsText" dxfId="2429" priority="396" operator="containsText" text="MEDIA">
      <formula>NOT(ISERROR(SEARCH("MEDIA",AS18)))</formula>
    </cfRule>
    <cfRule type="containsText" dxfId="2428" priority="397" operator="containsText" text="ALTA">
      <formula>NOT(ISERROR(SEARCH("ALTA",AS18)))</formula>
    </cfRule>
  </conditionalFormatting>
  <conditionalFormatting sqref="AS19">
    <cfRule type="containsText" dxfId="2427" priority="392" operator="containsText" text="BAJA">
      <formula>NOT(ISERROR(SEARCH("BAJA",AS19)))</formula>
    </cfRule>
    <cfRule type="containsText" dxfId="2426" priority="393" operator="containsText" text="MEDIA">
      <formula>NOT(ISERROR(SEARCH("MEDIA",AS19)))</formula>
    </cfRule>
    <cfRule type="containsText" dxfId="2425" priority="394" operator="containsText" text="ALTA">
      <formula>NOT(ISERROR(SEARCH("ALTA",AS19)))</formula>
    </cfRule>
  </conditionalFormatting>
  <conditionalFormatting sqref="AP17">
    <cfRule type="containsText" dxfId="2424" priority="389" operator="containsText" text="BAJA">
      <formula>NOT(ISERROR(SEARCH("BAJA",AP17)))</formula>
    </cfRule>
    <cfRule type="containsText" dxfId="2423" priority="390" operator="containsText" text="MEDIA">
      <formula>NOT(ISERROR(SEARCH("MEDIA",AP17)))</formula>
    </cfRule>
    <cfRule type="containsText" dxfId="2422" priority="391" operator="containsText" text="ALTA">
      <formula>NOT(ISERROR(SEARCH("ALTA",AP17)))</formula>
    </cfRule>
  </conditionalFormatting>
  <conditionalFormatting sqref="AC5">
    <cfRule type="containsText" dxfId="2421" priority="164" operator="containsText" text="BAJA">
      <formula>NOT(ISERROR(SEARCH("BAJA",AC5)))</formula>
    </cfRule>
    <cfRule type="containsText" dxfId="2420" priority="165" operator="containsText" text="MEDIA">
      <formula>NOT(ISERROR(SEARCH("MEDIA",AC5)))</formula>
    </cfRule>
    <cfRule type="containsText" dxfId="2419" priority="166" operator="containsText" text="ALTA">
      <formula>NOT(ISERROR(SEARCH("ALTA",AC5)))</formula>
    </cfRule>
  </conditionalFormatting>
  <conditionalFormatting sqref="AN5">
    <cfRule type="containsText" dxfId="2418" priority="161" operator="containsText" text="BAJA">
      <formula>NOT(ISERROR(SEARCH("BAJA",AN5)))</formula>
    </cfRule>
    <cfRule type="containsText" dxfId="2417" priority="162" operator="containsText" text="MEDIA">
      <formula>NOT(ISERROR(SEARCH("MEDIA",AN5)))</formula>
    </cfRule>
    <cfRule type="containsText" dxfId="2416" priority="163" operator="containsText" text="ALTA">
      <formula>NOT(ISERROR(SEARCH("ALTA",AN5)))</formula>
    </cfRule>
  </conditionalFormatting>
  <conditionalFormatting sqref="AN13">
    <cfRule type="containsText" dxfId="2415" priority="158" operator="containsText" text="BAJA">
      <formula>NOT(ISERROR(SEARCH("BAJA",AN13)))</formula>
    </cfRule>
    <cfRule type="containsText" dxfId="2414" priority="159" operator="containsText" text="MEDIA">
      <formula>NOT(ISERROR(SEARCH("MEDIA",AN13)))</formula>
    </cfRule>
    <cfRule type="containsText" dxfId="2413" priority="160" operator="containsText" text="ALTA">
      <formula>NOT(ISERROR(SEARCH("ALTA",AN13)))</formula>
    </cfRule>
  </conditionalFormatting>
  <conditionalFormatting sqref="AN14">
    <cfRule type="containsText" dxfId="2412" priority="155" operator="containsText" text="BAJA">
      <formula>NOT(ISERROR(SEARCH("BAJA",AN14)))</formula>
    </cfRule>
    <cfRule type="containsText" dxfId="2411" priority="156" operator="containsText" text="MEDIA">
      <formula>NOT(ISERROR(SEARCH("MEDIA",AN14)))</formula>
    </cfRule>
    <cfRule type="containsText" dxfId="2410" priority="157" operator="containsText" text="ALTA">
      <formula>NOT(ISERROR(SEARCH("ALTA",AN14)))</formula>
    </cfRule>
  </conditionalFormatting>
  <conditionalFormatting sqref="AN15">
    <cfRule type="containsText" dxfId="2409" priority="152" operator="containsText" text="BAJA">
      <formula>NOT(ISERROR(SEARCH("BAJA",AN15)))</formula>
    </cfRule>
    <cfRule type="containsText" dxfId="2408" priority="153" operator="containsText" text="MEDIA">
      <formula>NOT(ISERROR(SEARCH("MEDIA",AN15)))</formula>
    </cfRule>
    <cfRule type="containsText" dxfId="2407" priority="154" operator="containsText" text="ALTA">
      <formula>NOT(ISERROR(SEARCH("ALTA",AN15)))</formula>
    </cfRule>
  </conditionalFormatting>
  <conditionalFormatting sqref="AS12">
    <cfRule type="containsText" dxfId="2406" priority="149" operator="containsText" text="BAJA">
      <formula>NOT(ISERROR(SEARCH("BAJA",AS12)))</formula>
    </cfRule>
    <cfRule type="containsText" dxfId="2405" priority="150" operator="containsText" text="MEDIA">
      <formula>NOT(ISERROR(SEARCH("MEDIA",AS12)))</formula>
    </cfRule>
    <cfRule type="containsText" dxfId="2404" priority="151" operator="containsText" text="ALTA">
      <formula>NOT(ISERROR(SEARCH("ALTA",AS12)))</formula>
    </cfRule>
  </conditionalFormatting>
  <conditionalFormatting sqref="AJ21:AK22">
    <cfRule type="containsText" dxfId="2403" priority="143" operator="containsText" text="BAJA">
      <formula>NOT(ISERROR(SEARCH("BAJA",AJ21)))</formula>
    </cfRule>
    <cfRule type="containsText" dxfId="2402" priority="144" operator="containsText" text="MEDIA">
      <formula>NOT(ISERROR(SEARCH("MEDIA",AJ21)))</formula>
    </cfRule>
    <cfRule type="containsText" dxfId="2401" priority="145" operator="containsText" text="ALTA">
      <formula>NOT(ISERROR(SEARCH("ALTA",AJ21)))</formula>
    </cfRule>
  </conditionalFormatting>
  <conditionalFormatting sqref="AU21:AV21">
    <cfRule type="cellIs" dxfId="2400" priority="83" operator="greaterThan">
      <formula>75%</formula>
    </cfRule>
    <cfRule type="cellIs" dxfId="2399" priority="84" operator="between">
      <formula>51%</formula>
      <formula>75%</formula>
    </cfRule>
    <cfRule type="cellIs" dxfId="2398" priority="85" operator="between">
      <formula>26%</formula>
      <formula>50%</formula>
    </cfRule>
    <cfRule type="cellIs" dxfId="2397" priority="86" operator="between">
      <formula>0%</formula>
      <formula>25%</formula>
    </cfRule>
    <cfRule type="containsText" dxfId="2396" priority="146" operator="containsText" text="BAJA">
      <formula>NOT(ISERROR(SEARCH("BAJA",AU21)))</formula>
    </cfRule>
    <cfRule type="containsText" dxfId="2395" priority="147" operator="containsText" text="MEDIA">
      <formula>NOT(ISERROR(SEARCH("MEDIA",AU21)))</formula>
    </cfRule>
    <cfRule type="containsText" dxfId="2394" priority="148" operator="containsText" text="ALTA">
      <formula>NOT(ISERROR(SEARCH("ALTA",AU21)))</formula>
    </cfRule>
  </conditionalFormatting>
  <conditionalFormatting sqref="AU22">
    <cfRule type="containsText" dxfId="2393" priority="87" operator="containsText" text="BAJA">
      <formula>NOT(ISERROR(SEARCH("BAJA",AU22)))</formula>
    </cfRule>
    <cfRule type="containsText" dxfId="2392" priority="88" operator="containsText" text="MEDIA">
      <formula>NOT(ISERROR(SEARCH("MEDIA",AU22)))</formula>
    </cfRule>
    <cfRule type="containsText" dxfId="2391" priority="89" operator="containsText" text="ALTA">
      <formula>NOT(ISERROR(SEARCH("ALTA",AU22)))</formula>
    </cfRule>
  </conditionalFormatting>
  <conditionalFormatting sqref="AV22">
    <cfRule type="cellIs" dxfId="2390" priority="76" operator="greaterThan">
      <formula>75%</formula>
    </cfRule>
    <cfRule type="cellIs" dxfId="2389" priority="77" operator="between">
      <formula>51%</formula>
      <formula>75%</formula>
    </cfRule>
    <cfRule type="cellIs" dxfId="2388" priority="78" operator="between">
      <formula>26%</formula>
      <formula>50%</formula>
    </cfRule>
    <cfRule type="cellIs" dxfId="2387" priority="79" operator="between">
      <formula>0%</formula>
      <formula>25%</formula>
    </cfRule>
    <cfRule type="containsText" dxfId="2386" priority="80" operator="containsText" text="BAJA">
      <formula>NOT(ISERROR(SEARCH("BAJA",AV22)))</formula>
    </cfRule>
    <cfRule type="containsText" dxfId="2385" priority="81" operator="containsText" text="MEDIA">
      <formula>NOT(ISERROR(SEARCH("MEDIA",AV22)))</formula>
    </cfRule>
    <cfRule type="containsText" dxfId="2384" priority="82" operator="containsText" text="ALTA">
      <formula>NOT(ISERROR(SEARCH("ALTA",AV22)))</formula>
    </cfRule>
  </conditionalFormatting>
  <conditionalFormatting sqref="AD22">
    <cfRule type="containsText" dxfId="2383" priority="73" operator="containsText" text="BAJA">
      <formula>NOT(ISERROR(SEARCH("BAJA",AD22)))</formula>
    </cfRule>
    <cfRule type="containsText" dxfId="2382" priority="74" operator="containsText" text="MEDIA">
      <formula>NOT(ISERROR(SEARCH("MEDIA",AD22)))</formula>
    </cfRule>
    <cfRule type="containsText" dxfId="2381" priority="75" operator="containsText" text="ALTA">
      <formula>NOT(ISERROR(SEARCH("ALTA",AD22)))</formula>
    </cfRule>
  </conditionalFormatting>
  <conditionalFormatting sqref="AN22">
    <cfRule type="containsText" dxfId="2380" priority="70" operator="containsText" text="BAJA">
      <formula>NOT(ISERROR(SEARCH("BAJA",AN22)))</formula>
    </cfRule>
    <cfRule type="containsText" dxfId="2379" priority="71" operator="containsText" text="MEDIA">
      <formula>NOT(ISERROR(SEARCH("MEDIA",AN22)))</formula>
    </cfRule>
    <cfRule type="containsText" dxfId="2378" priority="72" operator="containsText" text="ALTA">
      <formula>NOT(ISERROR(SEARCH("ALTA",AN22)))</formula>
    </cfRule>
  </conditionalFormatting>
  <conditionalFormatting sqref="AP21">
    <cfRule type="containsText" dxfId="2377" priority="67" operator="containsText" text="BAJA">
      <formula>NOT(ISERROR(SEARCH("BAJA",AP21)))</formula>
    </cfRule>
    <cfRule type="containsText" dxfId="2376" priority="68" operator="containsText" text="MEDIA">
      <formula>NOT(ISERROR(SEARCH("MEDIA",AP21)))</formula>
    </cfRule>
    <cfRule type="containsText" dxfId="2375" priority="69" operator="containsText" text="ALTA">
      <formula>NOT(ISERROR(SEARCH("ALTA",AP21)))</formula>
    </cfRule>
  </conditionalFormatting>
  <conditionalFormatting sqref="AP22">
    <cfRule type="containsText" dxfId="2374" priority="64" operator="containsText" text="BAJA">
      <formula>NOT(ISERROR(SEARCH("BAJA",AP22)))</formula>
    </cfRule>
    <cfRule type="containsText" dxfId="2373" priority="65" operator="containsText" text="MEDIA">
      <formula>NOT(ISERROR(SEARCH("MEDIA",AP22)))</formula>
    </cfRule>
    <cfRule type="containsText" dxfId="2372" priority="66" operator="containsText" text="ALTA">
      <formula>NOT(ISERROR(SEARCH("ALTA",AP22)))</formula>
    </cfRule>
  </conditionalFormatting>
  <conditionalFormatting sqref="AS22">
    <cfRule type="containsText" dxfId="2371" priority="61" operator="containsText" text="BAJA">
      <formula>NOT(ISERROR(SEARCH("BAJA",AS22)))</formula>
    </cfRule>
    <cfRule type="containsText" dxfId="2370" priority="62" operator="containsText" text="MEDIA">
      <formula>NOT(ISERROR(SEARCH("MEDIA",AS22)))</formula>
    </cfRule>
    <cfRule type="containsText" dxfId="2369" priority="63" operator="containsText" text="ALTA">
      <formula>NOT(ISERROR(SEARCH("ALTA",AS22)))</formula>
    </cfRule>
  </conditionalFormatting>
  <conditionalFormatting sqref="AS21">
    <cfRule type="containsText" dxfId="2368" priority="58" operator="containsText" text="BAJA">
      <formula>NOT(ISERROR(SEARCH("BAJA",AS21)))</formula>
    </cfRule>
    <cfRule type="containsText" dxfId="2367" priority="59" operator="containsText" text="MEDIA">
      <formula>NOT(ISERROR(SEARCH("MEDIA",AS21)))</formula>
    </cfRule>
    <cfRule type="containsText" dxfId="2366" priority="60" operator="containsText" text="ALTA">
      <formula>NOT(ISERROR(SEARCH("ALTA",AS21)))</formula>
    </cfRule>
  </conditionalFormatting>
  <dataValidations count="5">
    <dataValidation type="list" allowBlank="1" showInputMessage="1" showErrorMessage="1" sqref="A4:A6 AK4:AK22 A11 A17 A21:A22" xr:uid="{00000000-0002-0000-0700-000000000000}">
      <formula1>"SI,NO"</formula1>
    </dataValidation>
    <dataValidation type="list" allowBlank="1" showInputMessage="1" showErrorMessage="1" sqref="AG4:AG22" xr:uid="{00000000-0002-0000-0700-000001000000}">
      <formula1>"Manual,Automático"</formula1>
    </dataValidation>
    <dataValidation type="list" allowBlank="1" showInputMessage="1" showErrorMessage="1" sqref="AR4:AR22" xr:uid="{00000000-0002-0000-0700-000002000000}">
      <formula1>"Asignado,No Asignado"</formula1>
    </dataValidation>
    <dataValidation type="list" allowBlank="1" showInputMessage="1" showErrorMessage="1" sqref="AT4:AT22" xr:uid="{00000000-0002-0000-0700-000003000000}">
      <formula1>"Adecuado,Inadecuado"</formula1>
    </dataValidation>
    <dataValidation type="list" allowBlank="1" showInputMessage="1" showErrorMessage="1" sqref="AJ4:AJ22" xr:uid="{00000000-0002-0000-0700-000004000000}">
      <formula1>"Confiable,No confiable"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700-000005000000}">
          <x14:formula1>
            <xm:f>Listas!$G$2:$G$11</xm:f>
          </x14:formula1>
          <xm:sqref>C17:C22 C4:C10</xm:sqref>
        </x14:dataValidation>
        <x14:dataValidation type="list" allowBlank="1" showInputMessage="1" showErrorMessage="1" xr:uid="{00000000-0002-0000-0700-000006000000}">
          <x14:formula1>
            <xm:f>Listas!$F$2:$F$4</xm:f>
          </x14:formula1>
          <xm:sqref>AE4:AE22</xm:sqref>
        </x14:dataValidation>
        <x14:dataValidation type="list" allowBlank="1" showInputMessage="1" showErrorMessage="1" xr:uid="{00000000-0002-0000-0700-000007000000}">
          <x14:formula1>
            <xm:f>Listas!$C$2:$C$8</xm:f>
          </x14:formula1>
          <xm:sqref>E4:E6 E11 E17 E21:E22</xm:sqref>
        </x14:dataValidation>
        <x14:dataValidation type="list" allowBlank="1" showInputMessage="1" showErrorMessage="1" xr:uid="{00000000-0002-0000-0700-000008000000}">
          <x14:formula1>
            <xm:f>Listas!$H$2:$H$3</xm:f>
          </x14:formula1>
          <xm:sqref>AM4:AM22</xm:sqref>
        </x14:dataValidation>
        <x14:dataValidation type="list" allowBlank="1" showInputMessage="1" showErrorMessage="1" xr:uid="{00000000-0002-0000-0700-000009000000}">
          <x14:formula1>
            <xm:f>Listas!$I$2:$I$3</xm:f>
          </x14:formula1>
          <xm:sqref>AO4:AO22</xm:sqref>
        </x14:dataValidation>
        <x14:dataValidation type="list" allowBlank="1" showInputMessage="1" showErrorMessage="1" xr:uid="{00000000-0002-0000-0700-00000A000000}">
          <x14:formula1>
            <xm:f>Listas!$J$2:$J$6</xm:f>
          </x14:formula1>
          <xm:sqref>AX4:AX6 AX11 AX17 AX21:AX22</xm:sqref>
        </x14:dataValidation>
        <x14:dataValidation type="list" allowBlank="1" showInputMessage="1" showErrorMessage="1" xr:uid="{00000000-0002-0000-0700-00000B000000}">
          <x14:formula1>
            <xm:f>Listas!$B$2:$B$7</xm:f>
          </x14:formula1>
          <xm:sqref>D4:D6 D11 D17 D21:D22</xm:sqref>
        </x14:dataValidation>
        <x14:dataValidation type="list" allowBlank="1" showInputMessage="1" showErrorMessage="1" xr:uid="{00000000-0002-0000-0700-00000C000000}">
          <x14:formula1>
            <xm:f>Listas!$P$2:$P$7</xm:f>
          </x14:formula1>
          <xm:sqref>Q4:Q6 Q11 Q17 Q21</xm:sqref>
        </x14:dataValidation>
        <x14:dataValidation type="list" allowBlank="1" showInputMessage="1" showErrorMessage="1" xr:uid="{00000000-0002-0000-0700-00000D000000}">
          <x14:formula1>
            <xm:f>Listas!$O$2:$O$7</xm:f>
          </x14:formula1>
          <xm:sqref>O4:O6 O11 O17 O21</xm:sqref>
        </x14:dataValidation>
        <x14:dataValidation type="list" allowBlank="1" showInputMessage="1" showErrorMessage="1" xr:uid="{00000000-0002-0000-0700-00000E000000}">
          <x14:formula1>
            <xm:f>Listas!$N$2:$N$7</xm:f>
          </x14:formula1>
          <xm:sqref>M4:M6 M11 M17 M21</xm:sqref>
        </x14:dataValidation>
        <x14:dataValidation type="list" allowBlank="1" showInputMessage="1" showErrorMessage="1" xr:uid="{00000000-0002-0000-0700-00000F000000}">
          <x14:formula1>
            <xm:f>Listas!$Q$2:$Q$8</xm:f>
          </x14:formula1>
          <xm:sqref>J4:J6 J17 J11 J21:J22</xm:sqref>
        </x14:dataValidation>
        <x14:dataValidation type="list" allowBlank="1" showInputMessage="1" showErrorMessage="1" xr:uid="{00000000-0002-0000-0700-000010000000}">
          <x14:formula1>
            <xm:f>Listas!$K$2:$K$6</xm:f>
          </x14:formula1>
          <xm:sqref>S4:S22</xm:sqref>
        </x14:dataValidation>
        <x14:dataValidation type="list" allowBlank="1" showInputMessage="1" showErrorMessage="1" xr:uid="{00000000-0002-0000-0700-000011000000}">
          <x14:formula1>
            <xm:f>Listas!$L$2:$L$5</xm:f>
          </x14:formula1>
          <xm:sqref>T4:T22</xm:sqref>
        </x14:dataValidation>
        <x14:dataValidation type="list" allowBlank="1" showInputMessage="1" showErrorMessage="1" xr:uid="{00000000-0002-0000-0700-000012000000}">
          <x14:formula1>
            <xm:f>Listas!$G$2:$G$12</xm:f>
          </x14:formula1>
          <xm:sqref>C11:C16</xm:sqref>
        </x14:dataValidation>
        <x14:dataValidation type="list" allowBlank="1" showInputMessage="1" showErrorMessage="1" xr:uid="{00000000-0002-0000-0700-000013000000}">
          <x14:formula1>
            <xm:f>Listas!$M$2:$M$15</xm:f>
          </x14:formula1>
          <xm:sqref>B4:B6 B21:B22 B17 B11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U293"/>
  <sheetViews>
    <sheetView zoomScale="70" zoomScaleNormal="70" workbookViewId="0">
      <pane ySplit="3" topLeftCell="A9" activePane="bottomLeft" state="frozen"/>
      <selection pane="bottomLeft" activeCell="A18" sqref="A18"/>
      <selection activeCell="AB7" sqref="AB7:AB9"/>
    </sheetView>
  </sheetViews>
  <sheetFormatPr defaultColWidth="11.42578125" defaultRowHeight="14.4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 style="2" customWidth="1"/>
    <col min="11" max="11" width="14.7109375" style="2" customWidth="1"/>
    <col min="12" max="12" width="18" style="2" customWidth="1"/>
    <col min="13" max="13" width="29.42578125" style="2" customWidth="1"/>
    <col min="14" max="14" width="3.42578125" style="2" hidden="1" customWidth="1"/>
    <col min="15" max="15" width="28.85546875" style="2" customWidth="1"/>
    <col min="16" max="16" width="3.42578125" style="2" hidden="1" customWidth="1"/>
    <col min="17" max="17" width="14.7109375" style="2" customWidth="1"/>
    <col min="18" max="18" width="3.28515625" style="2" hidden="1" customWidth="1"/>
    <col min="19" max="20" width="21.85546875" style="2" customWidth="1"/>
    <col min="21" max="21" width="21.85546875" style="2" hidden="1" customWidth="1"/>
    <col min="22" max="22" width="15" style="2" bestFit="1" customWidth="1"/>
    <col min="23" max="23" width="5.7109375" style="22" hidden="1" customWidth="1"/>
    <col min="24" max="24" width="13.7109375" style="2" customWidth="1"/>
    <col min="25" max="25" width="5.7109375" style="22" hidden="1" customWidth="1"/>
    <col min="26" max="26" width="16.85546875" style="2" bestFit="1" customWidth="1"/>
    <col min="27" max="27" width="5.42578125" style="2" hidden="1" customWidth="1"/>
    <col min="28" max="28" width="46.42578125" style="2" customWidth="1"/>
    <col min="29" max="29" width="28" style="2" customWidth="1"/>
    <col min="30" max="30" width="83.85546875" style="2" customWidth="1"/>
    <col min="31" max="31" width="10" style="2" bestFit="1" customWidth="1"/>
    <col min="32" max="32" width="8.42578125" style="22" customWidth="1"/>
    <col min="33" max="33" width="20.28515625" style="22" customWidth="1"/>
    <col min="34" max="34" width="9" style="22" customWidth="1"/>
    <col min="35" max="35" width="14.140625" style="22" customWidth="1"/>
    <col min="36" max="36" width="16.42578125" style="2" customWidth="1"/>
    <col min="37" max="37" width="6.7109375" style="2" customWidth="1"/>
    <col min="38" max="38" width="63.7109375" style="2" customWidth="1"/>
    <col min="39" max="39" width="14.7109375" style="6" customWidth="1"/>
    <col min="40" max="40" width="20.7109375" style="2" customWidth="1"/>
    <col min="41" max="41" width="8.85546875" style="2" customWidth="1"/>
    <col min="42" max="42" width="17.5703125" style="2" customWidth="1"/>
    <col min="43" max="43" width="18.7109375" style="2" customWidth="1"/>
    <col min="44" max="44" width="9.140625" style="2" customWidth="1"/>
    <col min="45" max="45" width="33.7109375" style="2" customWidth="1"/>
    <col min="46" max="46" width="13.7109375" style="2" customWidth="1"/>
    <col min="47" max="47" width="13.7109375" style="2" hidden="1" customWidth="1"/>
    <col min="48" max="48" width="13.7109375" style="25" hidden="1" customWidth="1"/>
    <col min="49" max="49" width="13.7109375" style="2" customWidth="1"/>
    <col min="50" max="50" width="15.28515625" style="2" customWidth="1"/>
    <col min="51" max="51" width="2.28515625" style="5" customWidth="1"/>
    <col min="52" max="52" width="49.28515625" style="5" customWidth="1"/>
    <col min="53" max="53" width="22.7109375" style="4" customWidth="1"/>
    <col min="54" max="55" width="11.5703125" style="3" customWidth="1"/>
    <col min="56" max="56" width="21.85546875" style="2" customWidth="1"/>
    <col min="57" max="57" width="14.85546875" style="1" customWidth="1"/>
    <col min="58" max="58" width="24.5703125" style="1" customWidth="1"/>
    <col min="59" max="59" width="14.85546875" style="1" customWidth="1"/>
    <col min="60" max="61" width="26.7109375" style="1" customWidth="1"/>
    <col min="62" max="62" width="14.85546875" style="1" customWidth="1"/>
    <col min="63" max="63" width="28.28515625" style="1" customWidth="1"/>
    <col min="64" max="64" width="21.5703125" style="1" customWidth="1"/>
    <col min="65" max="65" width="11.5703125" style="1"/>
    <col min="66" max="66" width="25" style="1" customWidth="1"/>
    <col min="67" max="67" width="21.28515625" style="1" customWidth="1"/>
    <col min="68" max="68" width="11.5703125" style="1"/>
    <col min="69" max="69" width="24.42578125" style="1" customWidth="1"/>
    <col min="70" max="70" width="18.28515625" style="1" customWidth="1"/>
    <col min="71" max="71" width="11.5703125" style="1"/>
    <col min="72" max="72" width="23.7109375" style="1" customWidth="1"/>
    <col min="73" max="73" width="19" style="1" customWidth="1"/>
    <col min="74"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5703125" style="1"/>
    <col min="16383" max="16384" width="11.5703125" style="1" customWidth="1"/>
  </cols>
  <sheetData>
    <row r="1" spans="1:73" ht="19.5" customHeight="1">
      <c r="A1" s="451" t="s">
        <v>156</v>
      </c>
      <c r="B1" s="452"/>
      <c r="C1" s="452"/>
      <c r="D1" s="452"/>
      <c r="E1" s="452"/>
      <c r="F1" s="452"/>
      <c r="G1" s="452"/>
      <c r="H1" s="452"/>
      <c r="I1" s="452"/>
      <c r="J1" s="452"/>
      <c r="K1" s="452"/>
      <c r="L1" s="452"/>
      <c r="M1" s="452"/>
      <c r="N1" s="452"/>
      <c r="O1" s="452"/>
      <c r="P1" s="452"/>
      <c r="Q1" s="452"/>
      <c r="R1" s="452"/>
      <c r="S1" s="452"/>
      <c r="T1" s="452"/>
      <c r="U1" s="455" t="s">
        <v>157</v>
      </c>
      <c r="V1" s="455"/>
      <c r="W1" s="455"/>
      <c r="X1" s="455"/>
      <c r="Y1" s="455"/>
      <c r="Z1" s="455"/>
      <c r="AA1" s="455"/>
      <c r="AB1" s="455"/>
      <c r="AC1" s="430" t="s">
        <v>158</v>
      </c>
      <c r="AD1" s="430"/>
      <c r="AE1" s="430"/>
      <c r="AF1" s="430"/>
      <c r="AG1" s="430"/>
      <c r="AH1" s="430"/>
      <c r="AI1" s="430"/>
      <c r="AJ1" s="430"/>
      <c r="AK1" s="430"/>
      <c r="AL1" s="430"/>
      <c r="AM1" s="430"/>
      <c r="AN1" s="430"/>
      <c r="AO1" s="430"/>
      <c r="AP1" s="430"/>
      <c r="AQ1" s="430"/>
      <c r="AR1" s="430"/>
      <c r="AS1" s="430"/>
      <c r="AT1" s="430"/>
      <c r="AU1" s="94"/>
      <c r="AV1" s="435" t="s">
        <v>159</v>
      </c>
      <c r="AW1" s="435"/>
      <c r="AX1" s="436"/>
      <c r="AY1" s="437" t="s">
        <v>160</v>
      </c>
      <c r="AZ1" s="438"/>
      <c r="BA1" s="438"/>
      <c r="BB1" s="438"/>
      <c r="BC1" s="438"/>
      <c r="BD1" s="438"/>
      <c r="BE1" s="438"/>
      <c r="BF1" s="438"/>
      <c r="BG1" s="438"/>
      <c r="BH1" s="438"/>
      <c r="BI1" s="438"/>
      <c r="BJ1" s="438"/>
      <c r="BK1" s="438"/>
      <c r="BL1" s="438"/>
      <c r="BM1" s="438"/>
      <c r="BN1" s="438"/>
      <c r="BO1" s="438"/>
      <c r="BP1" s="438"/>
      <c r="BQ1" s="438"/>
      <c r="BR1" s="438"/>
      <c r="BS1" s="438"/>
      <c r="BT1" s="438"/>
      <c r="BU1" s="439"/>
    </row>
    <row r="2" spans="1:73" ht="15" customHeight="1">
      <c r="A2" s="453"/>
      <c r="B2" s="454"/>
      <c r="C2" s="454"/>
      <c r="D2" s="454"/>
      <c r="E2" s="454"/>
      <c r="F2" s="454"/>
      <c r="G2" s="454"/>
      <c r="H2" s="454"/>
      <c r="I2" s="454"/>
      <c r="J2" s="454"/>
      <c r="K2" s="454"/>
      <c r="L2" s="454"/>
      <c r="M2" s="454"/>
      <c r="N2" s="454"/>
      <c r="O2" s="454"/>
      <c r="P2" s="454"/>
      <c r="Q2" s="454"/>
      <c r="R2" s="454"/>
      <c r="S2" s="454"/>
      <c r="T2" s="454"/>
      <c r="U2" s="456"/>
      <c r="V2" s="456"/>
      <c r="W2" s="456"/>
      <c r="X2" s="456"/>
      <c r="Y2" s="456"/>
      <c r="Z2" s="456"/>
      <c r="AA2" s="456"/>
      <c r="AB2" s="456"/>
      <c r="AC2" s="450" t="s">
        <v>161</v>
      </c>
      <c r="AD2" s="450" t="s">
        <v>162</v>
      </c>
      <c r="AE2" s="450" t="s">
        <v>163</v>
      </c>
      <c r="AF2" s="450"/>
      <c r="AG2" s="450"/>
      <c r="AH2" s="450"/>
      <c r="AI2" s="450" t="s">
        <v>164</v>
      </c>
      <c r="AJ2" s="450" t="s">
        <v>165</v>
      </c>
      <c r="AK2" s="450"/>
      <c r="AL2" s="450"/>
      <c r="AM2" s="450"/>
      <c r="AN2" s="450"/>
      <c r="AO2" s="450"/>
      <c r="AP2" s="450"/>
      <c r="AQ2" s="450"/>
      <c r="AR2" s="450"/>
      <c r="AS2" s="450"/>
      <c r="AT2" s="450"/>
      <c r="AU2" s="431" t="s">
        <v>166</v>
      </c>
      <c r="AV2" s="431"/>
      <c r="AW2" s="431"/>
      <c r="AX2" s="433" t="s">
        <v>9</v>
      </c>
      <c r="AY2" s="428" t="s">
        <v>167</v>
      </c>
      <c r="AZ2" s="429"/>
      <c r="BA2" s="429" t="s">
        <v>128</v>
      </c>
      <c r="BB2" s="429" t="s">
        <v>168</v>
      </c>
      <c r="BC2" s="429" t="s">
        <v>169</v>
      </c>
      <c r="BD2" s="429" t="s">
        <v>170</v>
      </c>
      <c r="BE2" s="429" t="s">
        <v>171</v>
      </c>
      <c r="BF2" s="429"/>
      <c r="BG2" s="429"/>
      <c r="BH2" s="429"/>
      <c r="BI2" s="429"/>
      <c r="BJ2" s="429"/>
      <c r="BK2" s="429"/>
      <c r="BL2" s="429"/>
      <c r="BM2" s="429"/>
      <c r="BN2" s="429"/>
      <c r="BO2" s="429"/>
      <c r="BP2" s="429"/>
      <c r="BQ2" s="429"/>
      <c r="BR2" s="429"/>
      <c r="BS2" s="429"/>
      <c r="BT2" s="429"/>
      <c r="BU2" s="440"/>
    </row>
    <row r="3" spans="1:73" s="16" customFormat="1" ht="33.75" customHeight="1">
      <c r="A3" s="243" t="s">
        <v>172</v>
      </c>
      <c r="B3" s="244" t="s">
        <v>126</v>
      </c>
      <c r="C3" s="244" t="s">
        <v>6</v>
      </c>
      <c r="D3" s="244" t="s">
        <v>1</v>
      </c>
      <c r="E3" s="244" t="s">
        <v>2</v>
      </c>
      <c r="F3" s="244" t="s">
        <v>173</v>
      </c>
      <c r="G3" s="494" t="s">
        <v>174</v>
      </c>
      <c r="H3" s="494"/>
      <c r="I3" s="244" t="s">
        <v>175</v>
      </c>
      <c r="J3" s="244" t="s">
        <v>16</v>
      </c>
      <c r="K3" s="244" t="s">
        <v>176</v>
      </c>
      <c r="L3" s="244" t="s">
        <v>177</v>
      </c>
      <c r="M3" s="244" t="s">
        <v>13</v>
      </c>
      <c r="N3" s="244" t="s">
        <v>152</v>
      </c>
      <c r="O3" s="244" t="s">
        <v>14</v>
      </c>
      <c r="P3" s="244" t="s">
        <v>152</v>
      </c>
      <c r="Q3" s="244" t="s">
        <v>15</v>
      </c>
      <c r="R3" s="244" t="s">
        <v>152</v>
      </c>
      <c r="S3" s="244" t="s">
        <v>178</v>
      </c>
      <c r="T3" s="244" t="s">
        <v>11</v>
      </c>
      <c r="U3" s="245" t="s">
        <v>179</v>
      </c>
      <c r="V3" s="242" t="s">
        <v>180</v>
      </c>
      <c r="W3" s="245" t="s">
        <v>152</v>
      </c>
      <c r="X3" s="242" t="s">
        <v>181</v>
      </c>
      <c r="Y3" s="245" t="s">
        <v>152</v>
      </c>
      <c r="Z3" s="242" t="s">
        <v>182</v>
      </c>
      <c r="AA3" s="242" t="s">
        <v>152</v>
      </c>
      <c r="AB3" s="242" t="s">
        <v>183</v>
      </c>
      <c r="AC3" s="450"/>
      <c r="AD3" s="450"/>
      <c r="AE3" s="246" t="s">
        <v>5</v>
      </c>
      <c r="AF3" s="247" t="s">
        <v>184</v>
      </c>
      <c r="AG3" s="246" t="s">
        <v>185</v>
      </c>
      <c r="AH3" s="246" t="s">
        <v>184</v>
      </c>
      <c r="AI3" s="450"/>
      <c r="AJ3" s="246" t="s">
        <v>186</v>
      </c>
      <c r="AK3" s="450" t="s">
        <v>187</v>
      </c>
      <c r="AL3" s="450"/>
      <c r="AM3" s="450" t="s">
        <v>7</v>
      </c>
      <c r="AN3" s="450"/>
      <c r="AO3" s="450" t="s">
        <v>8</v>
      </c>
      <c r="AP3" s="450"/>
      <c r="AQ3" s="246" t="s">
        <v>188</v>
      </c>
      <c r="AR3" s="450" t="s">
        <v>128</v>
      </c>
      <c r="AS3" s="450"/>
      <c r="AT3" s="246" t="s">
        <v>189</v>
      </c>
      <c r="AU3" s="431"/>
      <c r="AV3" s="431"/>
      <c r="AW3" s="431"/>
      <c r="AX3" s="433"/>
      <c r="AY3" s="428"/>
      <c r="AZ3" s="429"/>
      <c r="BA3" s="429"/>
      <c r="BB3" s="429"/>
      <c r="BC3" s="429"/>
      <c r="BD3" s="429"/>
      <c r="BE3" s="205" t="s">
        <v>190</v>
      </c>
      <c r="BF3" s="205" t="s">
        <v>191</v>
      </c>
      <c r="BG3" s="205" t="s">
        <v>190</v>
      </c>
      <c r="BH3" s="205" t="s">
        <v>191</v>
      </c>
      <c r="BI3" s="205" t="s">
        <v>192</v>
      </c>
      <c r="BJ3" s="205" t="s">
        <v>190</v>
      </c>
      <c r="BK3" s="205" t="s">
        <v>191</v>
      </c>
      <c r="BL3" s="205" t="s">
        <v>192</v>
      </c>
      <c r="BM3" s="205" t="s">
        <v>190</v>
      </c>
      <c r="BN3" s="205" t="s">
        <v>191</v>
      </c>
      <c r="BO3" s="205" t="s">
        <v>192</v>
      </c>
      <c r="BP3" s="205" t="s">
        <v>190</v>
      </c>
      <c r="BQ3" s="205" t="s">
        <v>191</v>
      </c>
      <c r="BR3" s="205" t="s">
        <v>192</v>
      </c>
      <c r="BS3" s="205" t="s">
        <v>190</v>
      </c>
      <c r="BT3" s="205" t="s">
        <v>191</v>
      </c>
      <c r="BU3" s="218" t="s">
        <v>192</v>
      </c>
    </row>
    <row r="4" spans="1:73" ht="136.5" customHeight="1">
      <c r="A4" s="425" t="s">
        <v>241</v>
      </c>
      <c r="B4" s="426" t="s">
        <v>108</v>
      </c>
      <c r="C4" s="426" t="s">
        <v>89</v>
      </c>
      <c r="D4" s="426" t="s">
        <v>17</v>
      </c>
      <c r="E4" s="426" t="s">
        <v>93</v>
      </c>
      <c r="F4" s="506" t="s">
        <v>709</v>
      </c>
      <c r="G4" s="492" t="s">
        <v>710</v>
      </c>
      <c r="H4" s="426" t="s">
        <v>711</v>
      </c>
      <c r="I4" s="427" t="s">
        <v>712</v>
      </c>
      <c r="J4" s="426" t="s">
        <v>48</v>
      </c>
      <c r="K4" s="426">
        <v>52</v>
      </c>
      <c r="L4" s="462">
        <f>IF(J4="Diaria",+(K4/360),IF(J4="Mensual",+(K4/12),IF(J4="Semanal",+(K4/52),IF(J4="Bimestral",+(K4/6),IF(J4="Trimestral",+(K4/4),IF(J4="Semestral",+(K4/2),IF(J4="Anual",+(K4/1),"")))))))</f>
        <v>1</v>
      </c>
      <c r="M4" s="426" t="s">
        <v>29</v>
      </c>
      <c r="N4" s="42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426" t="s">
        <v>30</v>
      </c>
      <c r="P4" s="42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426" t="s">
        <v>70</v>
      </c>
      <c r="R4" s="42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61" t="s">
        <v>57</v>
      </c>
      <c r="T4" s="461" t="s">
        <v>43</v>
      </c>
      <c r="U4" s="461">
        <f>+MAX(N4,P4,R4)</f>
        <v>0.2</v>
      </c>
      <c r="V4" s="444" t="str">
        <f>IF(L4&lt;=20%,"Muy baja",IF(L4&lt;=40%,"Baja",IF(L4&lt;=60%,"Media",IF(L4&lt;=80%,"Alta",IF(L4&lt;=100%,"Muy alta",IF(L4&gt;=100%,"Muy alta",""))))))</f>
        <v>Muy alta</v>
      </c>
      <c r="W4" s="441">
        <f>+IFERROR(VLOOKUP(V4,Fórmula!$F$1:$G$6,2,FALSE),"")</f>
        <v>1</v>
      </c>
      <c r="X4" s="445" t="str">
        <f>IF(U4=20%,"Leve",IF(U4=40%,"Menor",IF(U4=60%,"Moderado",IF(U4=80%,"Mayor",IF(U4=100%,"Catastrófico","")))))</f>
        <v>Leve</v>
      </c>
      <c r="Y4" s="441">
        <f>+IFERROR(VLOOKUP(X4,Fórmula!$H$1:$I$6,2,FALSE),"")</f>
        <v>0.2</v>
      </c>
      <c r="Z4" s="446" t="str">
        <f>+IFERROR(VLOOKUP(V4&amp;X4,Fórmula!$C$2:$D$26,2,FALSE),"")</f>
        <v>Alto</v>
      </c>
      <c r="AA4" s="441">
        <f>IF(Z4="Bajo",25%,IF(Z4="Moderado",50%,IF(Z4="Alto",75%,IF(Z4="Extremo",100%,""))))</f>
        <v>0.75</v>
      </c>
      <c r="AB4" s="447" t="s">
        <v>713</v>
      </c>
      <c r="AC4" s="52" t="s">
        <v>714</v>
      </c>
      <c r="AD4" s="41" t="s">
        <v>715</v>
      </c>
      <c r="AE4" s="52" t="s">
        <v>54</v>
      </c>
      <c r="AF4" s="32">
        <f t="shared" ref="AF4:AF15" si="0">IF(AE4="Preventivo",25%,IF(AE4="Detectivo",15%,IF(AE4="Correctivo",10%,"")))</f>
        <v>0.25</v>
      </c>
      <c r="AG4" s="92" t="s">
        <v>201</v>
      </c>
      <c r="AH4" s="32">
        <f t="shared" ref="AH4:AH15" si="1">IF(AG4="Manual",15%,IF(AG4="Automático",25%,""))</f>
        <v>0.15</v>
      </c>
      <c r="AI4" s="32">
        <f t="shared" ref="AI4:AI15" si="2">+AH4+AF4</f>
        <v>0.4</v>
      </c>
      <c r="AJ4" s="92" t="s">
        <v>202</v>
      </c>
      <c r="AK4" s="89" t="s">
        <v>193</v>
      </c>
      <c r="AL4" s="52" t="s">
        <v>716</v>
      </c>
      <c r="AM4" s="89" t="s">
        <v>23</v>
      </c>
      <c r="AN4" s="133" t="s">
        <v>717</v>
      </c>
      <c r="AO4" s="92" t="s">
        <v>24</v>
      </c>
      <c r="AP4" s="92" t="s">
        <v>48</v>
      </c>
      <c r="AQ4" s="92" t="s">
        <v>718</v>
      </c>
      <c r="AR4" s="92" t="s">
        <v>206</v>
      </c>
      <c r="AS4" s="92" t="s">
        <v>719</v>
      </c>
      <c r="AT4" s="92" t="s">
        <v>208</v>
      </c>
      <c r="AU4" s="92">
        <f>+AI4*AA4</f>
        <v>0.30000000000000004</v>
      </c>
      <c r="AV4" s="33">
        <f>+AA4-AU4</f>
        <v>0.44999999999999996</v>
      </c>
      <c r="AW4" s="460" t="str">
        <f>+IF(C4="Corrupción","Moderado",IF(AV7&lt;=25%,"Bajo",IF(AV7&lt;=50%,"Moderado",IF(AV7&lt;=75%,"Alto",IF(AV7&gt;75%,"Extremo","")))))</f>
        <v>Bajo</v>
      </c>
      <c r="AX4" s="457" t="s">
        <v>56</v>
      </c>
      <c r="AY4" s="266">
        <v>1</v>
      </c>
      <c r="AZ4" s="161"/>
      <c r="BA4" s="89" t="s">
        <v>656</v>
      </c>
      <c r="BB4" s="37">
        <v>44562</v>
      </c>
      <c r="BC4" s="39">
        <v>44926</v>
      </c>
      <c r="BD4" s="36" t="s">
        <v>720</v>
      </c>
      <c r="BE4" s="136">
        <v>44620</v>
      </c>
      <c r="BF4" s="137" t="s">
        <v>721</v>
      </c>
      <c r="BG4" s="35">
        <v>44681</v>
      </c>
      <c r="BH4" s="137" t="str">
        <f>+BD4</f>
        <v>Se elaboró semanalmente cuadro de retención y se informó a la Unidad de Lotería para lo pertinente</v>
      </c>
      <c r="BI4" s="137"/>
      <c r="BJ4" s="35">
        <v>44742</v>
      </c>
      <c r="BK4" s="165"/>
      <c r="BL4" s="165"/>
      <c r="BM4" s="35">
        <v>44804</v>
      </c>
      <c r="BN4" s="165"/>
      <c r="BO4" s="165"/>
      <c r="BP4" s="35">
        <v>44865</v>
      </c>
      <c r="BQ4" s="165"/>
      <c r="BR4" s="165"/>
      <c r="BS4" s="35">
        <v>44926</v>
      </c>
      <c r="BT4" s="165"/>
      <c r="BU4" s="267"/>
    </row>
    <row r="5" spans="1:73" ht="87">
      <c r="A5" s="425"/>
      <c r="B5" s="426"/>
      <c r="C5" s="426"/>
      <c r="D5" s="426"/>
      <c r="E5" s="426"/>
      <c r="F5" s="506"/>
      <c r="G5" s="492"/>
      <c r="H5" s="426"/>
      <c r="I5" s="427"/>
      <c r="J5" s="426"/>
      <c r="K5" s="426"/>
      <c r="L5" s="462"/>
      <c r="M5" s="426"/>
      <c r="N5" s="426"/>
      <c r="O5" s="426"/>
      <c r="P5" s="426"/>
      <c r="Q5" s="426"/>
      <c r="R5" s="426"/>
      <c r="S5" s="461"/>
      <c r="T5" s="461"/>
      <c r="U5" s="461"/>
      <c r="V5" s="444"/>
      <c r="W5" s="441"/>
      <c r="X5" s="445"/>
      <c r="Y5" s="441"/>
      <c r="Z5" s="446"/>
      <c r="AA5" s="441"/>
      <c r="AB5" s="447"/>
      <c r="AC5" s="52" t="s">
        <v>722</v>
      </c>
      <c r="AD5" s="52" t="s">
        <v>723</v>
      </c>
      <c r="AE5" s="52" t="s">
        <v>37</v>
      </c>
      <c r="AF5" s="32">
        <f t="shared" si="0"/>
        <v>0.15</v>
      </c>
      <c r="AG5" s="92" t="s">
        <v>201</v>
      </c>
      <c r="AH5" s="32">
        <f t="shared" si="1"/>
        <v>0.15</v>
      </c>
      <c r="AI5" s="32">
        <f t="shared" si="2"/>
        <v>0.3</v>
      </c>
      <c r="AJ5" s="92" t="s">
        <v>202</v>
      </c>
      <c r="AK5" s="89" t="s">
        <v>193</v>
      </c>
      <c r="AL5" s="52" t="s">
        <v>724</v>
      </c>
      <c r="AM5" s="89" t="s">
        <v>23</v>
      </c>
      <c r="AN5" s="133" t="s">
        <v>725</v>
      </c>
      <c r="AO5" s="92" t="s">
        <v>24</v>
      </c>
      <c r="AP5" s="92" t="s">
        <v>504</v>
      </c>
      <c r="AQ5" s="92" t="s">
        <v>726</v>
      </c>
      <c r="AR5" s="92" t="s">
        <v>206</v>
      </c>
      <c r="AS5" s="92" t="s">
        <v>727</v>
      </c>
      <c r="AT5" s="92" t="s">
        <v>208</v>
      </c>
      <c r="AU5" s="92">
        <f>+AV4*AI5</f>
        <v>0.13499999999999998</v>
      </c>
      <c r="AV5" s="33">
        <f>+AV4-AU5</f>
        <v>0.31499999999999995</v>
      </c>
      <c r="AW5" s="460"/>
      <c r="AX5" s="457"/>
      <c r="AY5" s="272">
        <v>2</v>
      </c>
      <c r="AZ5" s="30" t="s">
        <v>728</v>
      </c>
      <c r="BA5" s="89" t="s">
        <v>729</v>
      </c>
      <c r="BB5" s="37">
        <v>44562</v>
      </c>
      <c r="BC5" s="39">
        <v>44926</v>
      </c>
      <c r="BD5" s="36" t="s">
        <v>667</v>
      </c>
      <c r="BE5" s="136">
        <v>44620</v>
      </c>
      <c r="BF5" s="137" t="s">
        <v>730</v>
      </c>
      <c r="BG5" s="35">
        <v>44681</v>
      </c>
      <c r="BH5" s="137" t="s">
        <v>731</v>
      </c>
      <c r="BI5" s="200" t="s">
        <v>732</v>
      </c>
      <c r="BJ5" s="35">
        <v>44742</v>
      </c>
      <c r="BK5" s="165"/>
      <c r="BL5" s="165"/>
      <c r="BM5" s="35">
        <v>44804</v>
      </c>
      <c r="BN5" s="165"/>
      <c r="BO5" s="165"/>
      <c r="BP5" s="35">
        <v>44865</v>
      </c>
      <c r="BQ5" s="165"/>
      <c r="BR5" s="165"/>
      <c r="BS5" s="35">
        <v>44926</v>
      </c>
      <c r="BT5" s="165"/>
      <c r="BU5" s="267"/>
    </row>
    <row r="6" spans="1:73" ht="87">
      <c r="A6" s="425"/>
      <c r="B6" s="426"/>
      <c r="C6" s="426"/>
      <c r="D6" s="426"/>
      <c r="E6" s="426"/>
      <c r="F6" s="506"/>
      <c r="G6" s="492"/>
      <c r="H6" s="426"/>
      <c r="I6" s="427"/>
      <c r="J6" s="426"/>
      <c r="K6" s="426"/>
      <c r="L6" s="462"/>
      <c r="M6" s="426"/>
      <c r="N6" s="426"/>
      <c r="O6" s="426"/>
      <c r="P6" s="426"/>
      <c r="Q6" s="426"/>
      <c r="R6" s="426"/>
      <c r="S6" s="461"/>
      <c r="T6" s="461"/>
      <c r="U6" s="461"/>
      <c r="V6" s="444"/>
      <c r="W6" s="441"/>
      <c r="X6" s="445"/>
      <c r="Y6" s="441"/>
      <c r="Z6" s="446"/>
      <c r="AA6" s="441"/>
      <c r="AB6" s="447"/>
      <c r="AC6" s="52" t="s">
        <v>733</v>
      </c>
      <c r="AD6" s="52" t="s">
        <v>734</v>
      </c>
      <c r="AE6" s="52" t="s">
        <v>54</v>
      </c>
      <c r="AF6" s="32">
        <f t="shared" si="0"/>
        <v>0.25</v>
      </c>
      <c r="AG6" s="92" t="s">
        <v>201</v>
      </c>
      <c r="AH6" s="32">
        <f t="shared" si="1"/>
        <v>0.15</v>
      </c>
      <c r="AI6" s="32">
        <f t="shared" si="2"/>
        <v>0.4</v>
      </c>
      <c r="AJ6" s="92" t="s">
        <v>202</v>
      </c>
      <c r="AK6" s="89" t="s">
        <v>193</v>
      </c>
      <c r="AL6" s="41" t="s">
        <v>735</v>
      </c>
      <c r="AM6" s="89" t="s">
        <v>23</v>
      </c>
      <c r="AN6" s="133" t="s">
        <v>725</v>
      </c>
      <c r="AO6" s="92" t="s">
        <v>24</v>
      </c>
      <c r="AP6" s="92" t="s">
        <v>504</v>
      </c>
      <c r="AQ6" s="92" t="s">
        <v>736</v>
      </c>
      <c r="AR6" s="92" t="s">
        <v>206</v>
      </c>
      <c r="AS6" s="92" t="s">
        <v>719</v>
      </c>
      <c r="AT6" s="92" t="s">
        <v>208</v>
      </c>
      <c r="AU6" s="92">
        <f>+AV5*AI6</f>
        <v>0.12599999999999997</v>
      </c>
      <c r="AV6" s="33">
        <f>+AV5-AU6</f>
        <v>0.18899999999999997</v>
      </c>
      <c r="AW6" s="460"/>
      <c r="AX6" s="457"/>
      <c r="AY6" s="272">
        <v>3</v>
      </c>
      <c r="AZ6" s="30" t="s">
        <v>737</v>
      </c>
      <c r="BA6" s="89" t="s">
        <v>143</v>
      </c>
      <c r="BB6" s="37">
        <v>44562</v>
      </c>
      <c r="BC6" s="39">
        <v>44926</v>
      </c>
      <c r="BD6" s="36" t="s">
        <v>677</v>
      </c>
      <c r="BE6" s="136">
        <v>44620</v>
      </c>
      <c r="BF6" s="137" t="s">
        <v>738</v>
      </c>
      <c r="BG6" s="35">
        <v>44681</v>
      </c>
      <c r="BH6" s="138" t="s">
        <v>739</v>
      </c>
      <c r="BI6" s="199" t="s">
        <v>732</v>
      </c>
      <c r="BJ6" s="35">
        <v>44742</v>
      </c>
      <c r="BK6" s="138"/>
      <c r="BL6" s="138"/>
      <c r="BM6" s="35">
        <v>44804</v>
      </c>
      <c r="BN6" s="138"/>
      <c r="BO6" s="138"/>
      <c r="BP6" s="35">
        <v>44865</v>
      </c>
      <c r="BQ6" s="138"/>
      <c r="BR6" s="138"/>
      <c r="BS6" s="35">
        <v>44926</v>
      </c>
      <c r="BT6" s="138"/>
      <c r="BU6" s="267"/>
    </row>
    <row r="7" spans="1:73" ht="78">
      <c r="A7" s="425"/>
      <c r="B7" s="426"/>
      <c r="C7" s="426"/>
      <c r="D7" s="426"/>
      <c r="E7" s="426"/>
      <c r="F7" s="506"/>
      <c r="G7" s="492"/>
      <c r="H7" s="426"/>
      <c r="I7" s="427"/>
      <c r="J7" s="426"/>
      <c r="K7" s="426"/>
      <c r="L7" s="462"/>
      <c r="M7" s="426"/>
      <c r="N7" s="426"/>
      <c r="O7" s="426"/>
      <c r="P7" s="426"/>
      <c r="Q7" s="426"/>
      <c r="R7" s="426"/>
      <c r="S7" s="461"/>
      <c r="T7" s="461"/>
      <c r="U7" s="461"/>
      <c r="V7" s="444"/>
      <c r="W7" s="441"/>
      <c r="X7" s="445"/>
      <c r="Y7" s="441"/>
      <c r="Z7" s="446"/>
      <c r="AA7" s="441"/>
      <c r="AB7" s="447"/>
      <c r="AC7" s="52" t="s">
        <v>622</v>
      </c>
      <c r="AD7" s="41" t="s">
        <v>740</v>
      </c>
      <c r="AE7" s="52" t="s">
        <v>37</v>
      </c>
      <c r="AF7" s="32">
        <f t="shared" si="0"/>
        <v>0.15</v>
      </c>
      <c r="AG7" s="92" t="s">
        <v>201</v>
      </c>
      <c r="AH7" s="32">
        <f t="shared" si="1"/>
        <v>0.15</v>
      </c>
      <c r="AI7" s="32">
        <f t="shared" si="2"/>
        <v>0.3</v>
      </c>
      <c r="AJ7" s="92" t="s">
        <v>202</v>
      </c>
      <c r="AK7" s="89" t="s">
        <v>193</v>
      </c>
      <c r="AL7" s="52" t="s">
        <v>741</v>
      </c>
      <c r="AM7" s="89" t="s">
        <v>23</v>
      </c>
      <c r="AN7" s="133" t="s">
        <v>742</v>
      </c>
      <c r="AO7" s="92" t="s">
        <v>24</v>
      </c>
      <c r="AP7" s="92" t="s">
        <v>48</v>
      </c>
      <c r="AQ7" s="92" t="s">
        <v>625</v>
      </c>
      <c r="AR7" s="92" t="s">
        <v>206</v>
      </c>
      <c r="AS7" s="92" t="s">
        <v>743</v>
      </c>
      <c r="AT7" s="92" t="s">
        <v>208</v>
      </c>
      <c r="AU7" s="92">
        <f>+AV6*AI7</f>
        <v>5.6699999999999987E-2</v>
      </c>
      <c r="AV7" s="33">
        <f>+AV6-AU7</f>
        <v>0.13229999999999997</v>
      </c>
      <c r="AW7" s="460"/>
      <c r="AX7" s="457"/>
      <c r="AY7" s="272">
        <v>4</v>
      </c>
      <c r="AZ7" s="160"/>
      <c r="BA7" s="89" t="s">
        <v>148</v>
      </c>
      <c r="BB7" s="37">
        <v>44562</v>
      </c>
      <c r="BC7" s="39">
        <v>44926</v>
      </c>
      <c r="BD7" s="212" t="s">
        <v>744</v>
      </c>
      <c r="BE7" s="136">
        <v>44620</v>
      </c>
      <c r="BF7" s="137" t="s">
        <v>745</v>
      </c>
      <c r="BG7" s="35">
        <v>44681</v>
      </c>
      <c r="BH7" s="137" t="str">
        <f>+BF7</f>
        <v>Se efectuaron revisiones semanales entre el auxiliar de loterías y el profesional de cartera en relación con los premios leidos.</v>
      </c>
      <c r="BI7" s="137"/>
      <c r="BJ7" s="35">
        <v>44742</v>
      </c>
      <c r="BK7" s="137"/>
      <c r="BL7" s="137"/>
      <c r="BM7" s="35">
        <v>44804</v>
      </c>
      <c r="BN7" s="137"/>
      <c r="BO7" s="137"/>
      <c r="BP7" s="35">
        <v>44865</v>
      </c>
      <c r="BQ7" s="137"/>
      <c r="BR7" s="137"/>
      <c r="BS7" s="35">
        <v>44926</v>
      </c>
      <c r="BT7" s="137"/>
      <c r="BU7" s="267"/>
    </row>
    <row r="8" spans="1:73" ht="110.45" customHeight="1">
      <c r="A8" s="425" t="s">
        <v>241</v>
      </c>
      <c r="B8" s="426" t="s">
        <v>108</v>
      </c>
      <c r="C8" s="426" t="s">
        <v>89</v>
      </c>
      <c r="D8" s="426" t="s">
        <v>76</v>
      </c>
      <c r="E8" s="426" t="s">
        <v>93</v>
      </c>
      <c r="F8" s="427" t="s">
        <v>746</v>
      </c>
      <c r="G8" s="492" t="s">
        <v>747</v>
      </c>
      <c r="H8" s="426" t="s">
        <v>748</v>
      </c>
      <c r="I8" s="427" t="s">
        <v>749</v>
      </c>
      <c r="J8" s="426" t="s">
        <v>48</v>
      </c>
      <c r="K8" s="426">
        <v>52</v>
      </c>
      <c r="L8" s="462">
        <f>IF(J8="Diaria",+(K8/360),IF(J8="Semanal",+(K8/52),IF(J8="Mensual",+(K8/12),IF(J8="Bimestral",+(K8/6),IF(J8="Trimestral",+(K8/4),IF(J8="Semestral",+(K8/2),IF(J8="Anual",+(K8/1),"")))))))</f>
        <v>1</v>
      </c>
      <c r="M8" s="426" t="s">
        <v>29</v>
      </c>
      <c r="N8" s="426">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426" t="s">
        <v>46</v>
      </c>
      <c r="P8" s="426">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426" t="s">
        <v>70</v>
      </c>
      <c r="R8" s="426">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61" t="s">
        <v>57</v>
      </c>
      <c r="T8" s="461" t="s">
        <v>58</v>
      </c>
      <c r="U8" s="461">
        <f>+MAX(N8,P8,R8)</f>
        <v>0.4</v>
      </c>
      <c r="V8" s="444" t="str">
        <f>IF(L8&lt;=20%,"Muy baja",IF(L8&lt;=40%,"Baja",IF(L8&lt;=60%,"Media",IF(L8&lt;=80%,"Alta",IF(L8&lt;=100%,"Muy alta",IF(L8&gt;=100%,"Muy alta",""))))))</f>
        <v>Muy alta</v>
      </c>
      <c r="W8" s="441">
        <f>+IFERROR(VLOOKUP(V8,Fórmula!$F$1:$G$6,2,FALSE),"")</f>
        <v>1</v>
      </c>
      <c r="X8" s="445" t="str">
        <f>IF(U8=20%,"Leve",IF(U8=40%,"Menor",IF(U8=60%,"Moderado",IF(U8=80%,"Mayor",IF(U8=100%,"Catastrófico","")))))</f>
        <v>Menor</v>
      </c>
      <c r="Y8" s="441">
        <f>+IFERROR(VLOOKUP(X8,Fórmula!$H$1:$I$6,2,FALSE),"")</f>
        <v>0.4</v>
      </c>
      <c r="Z8" s="446" t="str">
        <f>+IFERROR(VLOOKUP(V8&amp;X8,Fórmula!$C$2:$D$26,2,FALSE),"")</f>
        <v>Alto</v>
      </c>
      <c r="AA8" s="441">
        <f>IF(Z8="Bajo",25%,IF(Z8="Moderado",50%,IF(Z8="Alto",75%,IF(Z8="Extremo",100%,""))))</f>
        <v>0.75</v>
      </c>
      <c r="AB8" s="447" t="s">
        <v>750</v>
      </c>
      <c r="AC8" s="52" t="s">
        <v>751</v>
      </c>
      <c r="AD8" s="52" t="s">
        <v>752</v>
      </c>
      <c r="AE8" s="52" t="s">
        <v>37</v>
      </c>
      <c r="AF8" s="32">
        <f t="shared" si="0"/>
        <v>0.15</v>
      </c>
      <c r="AG8" s="92" t="s">
        <v>201</v>
      </c>
      <c r="AH8" s="32">
        <f t="shared" si="1"/>
        <v>0.15</v>
      </c>
      <c r="AI8" s="32">
        <f t="shared" si="2"/>
        <v>0.3</v>
      </c>
      <c r="AJ8" s="92" t="s">
        <v>202</v>
      </c>
      <c r="AK8" s="89" t="s">
        <v>193</v>
      </c>
      <c r="AL8" s="52" t="s">
        <v>753</v>
      </c>
      <c r="AM8" s="89" t="s">
        <v>23</v>
      </c>
      <c r="AN8" s="92" t="s">
        <v>725</v>
      </c>
      <c r="AO8" s="92" t="s">
        <v>24</v>
      </c>
      <c r="AP8" s="92" t="s">
        <v>504</v>
      </c>
      <c r="AQ8" s="92" t="s">
        <v>726</v>
      </c>
      <c r="AR8" s="92" t="s">
        <v>206</v>
      </c>
      <c r="AS8" s="92" t="s">
        <v>754</v>
      </c>
      <c r="AT8" s="92" t="s">
        <v>208</v>
      </c>
      <c r="AU8" s="92">
        <f>+AA8*AI8</f>
        <v>0.22499999999999998</v>
      </c>
      <c r="AV8" s="33">
        <f>+AA8-AU8</f>
        <v>0.52500000000000002</v>
      </c>
      <c r="AW8" s="489" t="str">
        <f>+IF(C8="Corrupción","Moderado",IF(AV9&lt;=25%,"Bajo",IF(AV9&lt;=50%,"Moderado",IF(AV9&lt;=75%,"Alto",IF(AV9&gt;75%,"Extremo","")))))</f>
        <v>Moderado</v>
      </c>
      <c r="AX8" s="457" t="s">
        <v>56</v>
      </c>
      <c r="AY8" s="266">
        <v>1</v>
      </c>
      <c r="AZ8" s="82" t="s">
        <v>755</v>
      </c>
      <c r="BA8" s="89" t="s">
        <v>136</v>
      </c>
      <c r="BB8" s="37">
        <v>44562</v>
      </c>
      <c r="BC8" s="39">
        <v>44926</v>
      </c>
      <c r="BD8" s="36" t="str">
        <f>+AQ8</f>
        <v>Base de datos del aplicativo
Registro de cargue en el aplicativo</v>
      </c>
      <c r="BE8" s="136">
        <v>44620</v>
      </c>
      <c r="BF8" s="137" t="s">
        <v>756</v>
      </c>
      <c r="BG8" s="35">
        <v>44681</v>
      </c>
      <c r="BH8" s="137" t="str">
        <f>+BF8</f>
        <v>Diariamente se recibieron de la tesorería los reportes de los bancos, las mismas fueron registradas en el aplicativo.</v>
      </c>
      <c r="BI8" s="200" t="s">
        <v>757</v>
      </c>
      <c r="BJ8" s="35">
        <v>44742</v>
      </c>
      <c r="BK8" s="147"/>
      <c r="BL8" s="147"/>
      <c r="BM8" s="35">
        <v>44804</v>
      </c>
      <c r="BN8" s="147"/>
      <c r="BO8" s="147"/>
      <c r="BP8" s="35">
        <v>44865</v>
      </c>
      <c r="BQ8" s="147"/>
      <c r="BR8" s="147"/>
      <c r="BS8" s="35">
        <v>44926</v>
      </c>
      <c r="BT8" s="147"/>
      <c r="BU8" s="267"/>
    </row>
    <row r="9" spans="1:73" ht="111.6" customHeight="1">
      <c r="A9" s="425"/>
      <c r="B9" s="426"/>
      <c r="C9" s="426"/>
      <c r="D9" s="426"/>
      <c r="E9" s="426"/>
      <c r="F9" s="427"/>
      <c r="G9" s="492"/>
      <c r="H9" s="426"/>
      <c r="I9" s="427"/>
      <c r="J9" s="426"/>
      <c r="K9" s="426"/>
      <c r="L9" s="462"/>
      <c r="M9" s="426"/>
      <c r="N9" s="426"/>
      <c r="O9" s="426"/>
      <c r="P9" s="426"/>
      <c r="Q9" s="426"/>
      <c r="R9" s="426"/>
      <c r="S9" s="461"/>
      <c r="T9" s="461"/>
      <c r="U9" s="461"/>
      <c r="V9" s="444"/>
      <c r="W9" s="441"/>
      <c r="X9" s="445"/>
      <c r="Y9" s="441"/>
      <c r="Z9" s="446"/>
      <c r="AA9" s="441"/>
      <c r="AB9" s="447"/>
      <c r="AC9" s="52" t="s">
        <v>622</v>
      </c>
      <c r="AD9" s="52" t="s">
        <v>758</v>
      </c>
      <c r="AE9" s="52" t="s">
        <v>37</v>
      </c>
      <c r="AF9" s="32">
        <f t="shared" si="0"/>
        <v>0.15</v>
      </c>
      <c r="AG9" s="92" t="s">
        <v>201</v>
      </c>
      <c r="AH9" s="32">
        <f t="shared" si="1"/>
        <v>0.15</v>
      </c>
      <c r="AI9" s="32">
        <f t="shared" si="2"/>
        <v>0.3</v>
      </c>
      <c r="AJ9" s="92" t="s">
        <v>202</v>
      </c>
      <c r="AK9" s="89" t="s">
        <v>193</v>
      </c>
      <c r="AL9" s="52" t="s">
        <v>759</v>
      </c>
      <c r="AM9" s="89" t="s">
        <v>23</v>
      </c>
      <c r="AN9" s="92" t="s">
        <v>760</v>
      </c>
      <c r="AO9" s="92" t="s">
        <v>24</v>
      </c>
      <c r="AP9" s="92" t="s">
        <v>761</v>
      </c>
      <c r="AQ9" s="92" t="s">
        <v>762</v>
      </c>
      <c r="AR9" s="92" t="s">
        <v>206</v>
      </c>
      <c r="AS9" s="92" t="s">
        <v>626</v>
      </c>
      <c r="AT9" s="92" t="s">
        <v>208</v>
      </c>
      <c r="AU9" s="92">
        <f>+AV8*AI9</f>
        <v>0.1575</v>
      </c>
      <c r="AV9" s="33">
        <f>+AV8-AU9</f>
        <v>0.36750000000000005</v>
      </c>
      <c r="AW9" s="489"/>
      <c r="AX9" s="457"/>
      <c r="AY9" s="272">
        <v>2</v>
      </c>
      <c r="AZ9" s="36" t="s">
        <v>763</v>
      </c>
      <c r="BA9" s="89" t="s">
        <v>136</v>
      </c>
      <c r="BB9" s="37">
        <v>44562</v>
      </c>
      <c r="BC9" s="39">
        <v>44926</v>
      </c>
      <c r="BD9" s="36" t="s">
        <v>764</v>
      </c>
      <c r="BE9" s="136">
        <v>44620</v>
      </c>
      <c r="BF9" s="137" t="str">
        <f>+BF7</f>
        <v>Se efectuaron revisiones semanales entre el auxiliar de loterías y el profesional de cartera en relación con los premios leidos.</v>
      </c>
      <c r="BG9" s="35">
        <v>44681</v>
      </c>
      <c r="BH9" s="137" t="str">
        <f>+BH7</f>
        <v>Se efectuaron revisiones semanales entre el auxiliar de loterías y el profesional de cartera en relación con los premios leidos.</v>
      </c>
      <c r="BI9" s="137"/>
      <c r="BJ9" s="35">
        <v>44742</v>
      </c>
      <c r="BK9" s="35"/>
      <c r="BL9" s="35"/>
      <c r="BM9" s="35">
        <v>44804</v>
      </c>
      <c r="BN9" s="35"/>
      <c r="BO9" s="35"/>
      <c r="BP9" s="35">
        <v>44865</v>
      </c>
      <c r="BQ9" s="35"/>
      <c r="BR9" s="35"/>
      <c r="BS9" s="35">
        <v>44926</v>
      </c>
      <c r="BT9" s="35"/>
      <c r="BU9" s="267"/>
    </row>
    <row r="10" spans="1:73" ht="87">
      <c r="A10" s="425" t="s">
        <v>241</v>
      </c>
      <c r="B10" s="426" t="s">
        <v>108</v>
      </c>
      <c r="C10" s="426" t="s">
        <v>89</v>
      </c>
      <c r="D10" s="426" t="s">
        <v>12</v>
      </c>
      <c r="E10" s="426" t="s">
        <v>93</v>
      </c>
      <c r="F10" s="427" t="s">
        <v>765</v>
      </c>
      <c r="G10" s="426" t="s">
        <v>766</v>
      </c>
      <c r="H10" s="426" t="s">
        <v>767</v>
      </c>
      <c r="I10" s="427" t="s">
        <v>768</v>
      </c>
      <c r="J10" s="426" t="s">
        <v>32</v>
      </c>
      <c r="K10" s="426">
        <v>0</v>
      </c>
      <c r="L10" s="462">
        <f>IF(J10="Diaria",+(K10/360),IF(J10="Mensual",+(K10/12),IF(J10="Bimestral",+(K10/6),IF(J10="Trimestral",+(K10/4),IF(J10="Semestral",+(K10/2),IF(J10="Anual",+(K10/1),""))))))</f>
        <v>0</v>
      </c>
      <c r="M10" s="426" t="s">
        <v>45</v>
      </c>
      <c r="N10" s="42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426" t="s">
        <v>46</v>
      </c>
      <c r="P10" s="42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426" t="s">
        <v>70</v>
      </c>
      <c r="R10" s="42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461" t="s">
        <v>57</v>
      </c>
      <c r="T10" s="461" t="s">
        <v>43</v>
      </c>
      <c r="U10" s="461">
        <f>+MAX(N10,P10,R10)</f>
        <v>0.4</v>
      </c>
      <c r="V10" s="445" t="str">
        <f>IF(L10&lt;=20%,"Muy baja",IF(L10&lt;=40%,"Baja",IF(L10&lt;=60%,"Media",IF(L10&lt;=80%,"Alta",IF(L10&lt;=100%,"Muy alta",IF(L10&gt;=100%,"Muy alta",""))))))</f>
        <v>Muy baja</v>
      </c>
      <c r="W10" s="441">
        <f>+IFERROR(VLOOKUP(V10,Fórmula!$F$1:$G$6,2,FALSE),"")</f>
        <v>0.2</v>
      </c>
      <c r="X10" s="445" t="str">
        <f>IF(U10=20%,"Leve",IF(U10=40%,"Menor",IF(U10=60%,"Moderado",IF(U10=80%,"Mayor",IF(U10=100%,"Catastrófico","")))))</f>
        <v>Menor</v>
      </c>
      <c r="Y10" s="441">
        <f>+IFERROR(VLOOKUP(X10,Fórmula!$H$1:$I$6,2,FALSE),"")</f>
        <v>0.4</v>
      </c>
      <c r="Z10" s="460" t="str">
        <f>+IFERROR(VLOOKUP(V10&amp;X10,Fórmula!$C$2:$D$26,2,FALSE),"")</f>
        <v>Bajo</v>
      </c>
      <c r="AA10" s="441">
        <f>IF(Z10="Bajo",25%,IF(Z10="Moderado",50%,IF(Z10="Alto",75%,IF(Z10="Extremo",100%,""))))</f>
        <v>0.25</v>
      </c>
      <c r="AB10" s="447" t="s">
        <v>769</v>
      </c>
      <c r="AC10" s="52" t="s">
        <v>770</v>
      </c>
      <c r="AD10" s="52" t="s">
        <v>771</v>
      </c>
      <c r="AE10" s="52" t="s">
        <v>54</v>
      </c>
      <c r="AF10" s="32">
        <f t="shared" si="0"/>
        <v>0.25</v>
      </c>
      <c r="AG10" s="92" t="s">
        <v>201</v>
      </c>
      <c r="AH10" s="32">
        <f t="shared" si="1"/>
        <v>0.15</v>
      </c>
      <c r="AI10" s="32">
        <f t="shared" si="2"/>
        <v>0.4</v>
      </c>
      <c r="AJ10" s="92" t="s">
        <v>202</v>
      </c>
      <c r="AK10" s="89" t="s">
        <v>241</v>
      </c>
      <c r="AL10" s="40" t="s">
        <v>772</v>
      </c>
      <c r="AM10" s="89" t="s">
        <v>23</v>
      </c>
      <c r="AN10" s="92" t="s">
        <v>773</v>
      </c>
      <c r="AO10" s="92" t="s">
        <v>24</v>
      </c>
      <c r="AP10" s="92" t="s">
        <v>774</v>
      </c>
      <c r="AQ10" s="92" t="s">
        <v>775</v>
      </c>
      <c r="AR10" s="92" t="s">
        <v>206</v>
      </c>
      <c r="AS10" s="92" t="s">
        <v>776</v>
      </c>
      <c r="AT10" s="92" t="s">
        <v>208</v>
      </c>
      <c r="AU10" s="92">
        <f>+AI10*AA10</f>
        <v>0.1</v>
      </c>
      <c r="AV10" s="33">
        <f>+AA10-AU10</f>
        <v>0.15</v>
      </c>
      <c r="AW10" s="460" t="str">
        <f>+IF(C10="Corrupción","Moderado",IF(AV12&lt;=25%,"Bajo",IF(AV12&lt;=50%,"Moderado",IF(AV12&lt;=75%,"Alto",IF(AV12&gt;75%,"Extremo","")))))</f>
        <v>Bajo</v>
      </c>
      <c r="AX10" s="457" t="s">
        <v>56</v>
      </c>
      <c r="AY10" s="266">
        <v>1</v>
      </c>
      <c r="AZ10" s="41" t="s">
        <v>777</v>
      </c>
      <c r="BA10" s="89" t="str">
        <f>+AS10</f>
        <v>Responsable asignado de la Unidad Financiera y Contable.</v>
      </c>
      <c r="BB10" s="39">
        <v>44562</v>
      </c>
      <c r="BC10" s="39">
        <v>44926</v>
      </c>
      <c r="BD10" s="36" t="str">
        <f>+AQ10</f>
        <v>Conciliación realizada</v>
      </c>
      <c r="BE10" s="136">
        <v>44620</v>
      </c>
      <c r="BF10" s="137" t="s">
        <v>778</v>
      </c>
      <c r="BG10" s="35">
        <v>44681</v>
      </c>
      <c r="BH10" s="137" t="s">
        <v>779</v>
      </c>
      <c r="BI10" s="200" t="s">
        <v>780</v>
      </c>
      <c r="BJ10" s="35">
        <v>44742</v>
      </c>
      <c r="BK10" s="35"/>
      <c r="BL10" s="35"/>
      <c r="BM10" s="35">
        <v>44804</v>
      </c>
      <c r="BN10" s="35"/>
      <c r="BO10" s="35"/>
      <c r="BP10" s="35">
        <v>44865</v>
      </c>
      <c r="BQ10" s="35"/>
      <c r="BR10" s="35"/>
      <c r="BS10" s="35">
        <v>44926</v>
      </c>
      <c r="BT10" s="35"/>
      <c r="BU10" s="267"/>
    </row>
    <row r="11" spans="1:73" ht="87">
      <c r="A11" s="425"/>
      <c r="B11" s="426"/>
      <c r="C11" s="426"/>
      <c r="D11" s="426"/>
      <c r="E11" s="426"/>
      <c r="F11" s="427"/>
      <c r="G11" s="426"/>
      <c r="H11" s="426"/>
      <c r="I11" s="427"/>
      <c r="J11" s="426"/>
      <c r="K11" s="426"/>
      <c r="L11" s="462"/>
      <c r="M11" s="426"/>
      <c r="N11" s="426"/>
      <c r="O11" s="426"/>
      <c r="P11" s="426"/>
      <c r="Q11" s="426"/>
      <c r="R11" s="426"/>
      <c r="S11" s="461"/>
      <c r="T11" s="461"/>
      <c r="U11" s="461"/>
      <c r="V11" s="445"/>
      <c r="W11" s="441"/>
      <c r="X11" s="445"/>
      <c r="Y11" s="441"/>
      <c r="Z11" s="460"/>
      <c r="AA11" s="441"/>
      <c r="AB11" s="447"/>
      <c r="AC11" s="52" t="s">
        <v>781</v>
      </c>
      <c r="AD11" s="52" t="s">
        <v>782</v>
      </c>
      <c r="AE11" s="52" t="s">
        <v>37</v>
      </c>
      <c r="AF11" s="32">
        <f t="shared" si="0"/>
        <v>0.15</v>
      </c>
      <c r="AG11" s="92" t="s">
        <v>201</v>
      </c>
      <c r="AH11" s="32">
        <f t="shared" si="1"/>
        <v>0.15</v>
      </c>
      <c r="AI11" s="32">
        <f t="shared" si="2"/>
        <v>0.3</v>
      </c>
      <c r="AJ11" s="92" t="s">
        <v>202</v>
      </c>
      <c r="AK11" s="89" t="s">
        <v>193</v>
      </c>
      <c r="AL11" s="40" t="s">
        <v>783</v>
      </c>
      <c r="AM11" s="89" t="s">
        <v>23</v>
      </c>
      <c r="AN11" s="67" t="s">
        <v>784</v>
      </c>
      <c r="AO11" s="92" t="s">
        <v>24</v>
      </c>
      <c r="AP11" s="92" t="s">
        <v>785</v>
      </c>
      <c r="AQ11" s="92" t="s">
        <v>786</v>
      </c>
      <c r="AR11" s="92" t="s">
        <v>206</v>
      </c>
      <c r="AS11" s="92" t="s">
        <v>542</v>
      </c>
      <c r="AT11" s="92" t="s">
        <v>208</v>
      </c>
      <c r="AU11" s="92">
        <f>+AV10*AI11</f>
        <v>4.4999999999999998E-2</v>
      </c>
      <c r="AV11" s="33">
        <f>+AV10-AU11</f>
        <v>0.105</v>
      </c>
      <c r="AW11" s="460"/>
      <c r="AX11" s="457"/>
      <c r="AY11" s="272">
        <v>2</v>
      </c>
      <c r="AZ11" s="30" t="s">
        <v>787</v>
      </c>
      <c r="BA11" s="89" t="str">
        <f>+AS11</f>
        <v>Profesional de Cartera</v>
      </c>
      <c r="BB11" s="39">
        <v>44562</v>
      </c>
      <c r="BC11" s="39">
        <v>44926</v>
      </c>
      <c r="BD11" s="36" t="str">
        <f>+AQ11</f>
        <v>Retención de billetería
Despacho  de billetería</v>
      </c>
      <c r="BE11" s="136">
        <v>44620</v>
      </c>
      <c r="BF11" s="137" t="s">
        <v>788</v>
      </c>
      <c r="BG11" s="35">
        <v>44681</v>
      </c>
      <c r="BH11" s="137" t="s">
        <v>789</v>
      </c>
      <c r="BI11" s="200" t="s">
        <v>790</v>
      </c>
      <c r="BJ11" s="35">
        <v>44742</v>
      </c>
      <c r="BK11" s="137"/>
      <c r="BL11" s="137"/>
      <c r="BM11" s="35">
        <v>44804</v>
      </c>
      <c r="BN11" s="137"/>
      <c r="BO11" s="137"/>
      <c r="BP11" s="35">
        <v>44865</v>
      </c>
      <c r="BQ11" s="137"/>
      <c r="BR11" s="137"/>
      <c r="BS11" s="35">
        <v>44926</v>
      </c>
      <c r="BT11" s="137"/>
      <c r="BU11" s="267"/>
    </row>
    <row r="12" spans="1:73" ht="136.15" customHeight="1">
      <c r="A12" s="425"/>
      <c r="B12" s="426"/>
      <c r="C12" s="426"/>
      <c r="D12" s="426"/>
      <c r="E12" s="426"/>
      <c r="F12" s="427"/>
      <c r="G12" s="426"/>
      <c r="H12" s="426"/>
      <c r="I12" s="427"/>
      <c r="J12" s="426"/>
      <c r="K12" s="426"/>
      <c r="L12" s="462"/>
      <c r="M12" s="426"/>
      <c r="N12" s="426"/>
      <c r="O12" s="426"/>
      <c r="P12" s="426"/>
      <c r="Q12" s="426"/>
      <c r="R12" s="426"/>
      <c r="S12" s="461"/>
      <c r="T12" s="461"/>
      <c r="U12" s="461"/>
      <c r="V12" s="445"/>
      <c r="W12" s="441"/>
      <c r="X12" s="445"/>
      <c r="Y12" s="441"/>
      <c r="Z12" s="460"/>
      <c r="AA12" s="441"/>
      <c r="AB12" s="447"/>
      <c r="AC12" s="52" t="s">
        <v>791</v>
      </c>
      <c r="AD12" s="66" t="s">
        <v>792</v>
      </c>
      <c r="AE12" s="52" t="s">
        <v>54</v>
      </c>
      <c r="AF12" s="32">
        <f t="shared" si="0"/>
        <v>0.25</v>
      </c>
      <c r="AG12" s="92" t="s">
        <v>201</v>
      </c>
      <c r="AH12" s="32">
        <f t="shared" si="1"/>
        <v>0.15</v>
      </c>
      <c r="AI12" s="32">
        <f t="shared" si="2"/>
        <v>0.4</v>
      </c>
      <c r="AJ12" s="92" t="s">
        <v>202</v>
      </c>
      <c r="AK12" s="89" t="s">
        <v>241</v>
      </c>
      <c r="AL12" s="40" t="s">
        <v>793</v>
      </c>
      <c r="AM12" s="89" t="s">
        <v>23</v>
      </c>
      <c r="AN12" s="197" t="s">
        <v>794</v>
      </c>
      <c r="AO12" s="92" t="s">
        <v>24</v>
      </c>
      <c r="AP12" s="92" t="s">
        <v>640</v>
      </c>
      <c r="AQ12" s="133" t="s">
        <v>795</v>
      </c>
      <c r="AR12" s="92" t="s">
        <v>206</v>
      </c>
      <c r="AS12" s="92" t="s">
        <v>796</v>
      </c>
      <c r="AT12" s="92" t="s">
        <v>208</v>
      </c>
      <c r="AU12" s="92">
        <f>+AV11*AI12</f>
        <v>4.2000000000000003E-2</v>
      </c>
      <c r="AV12" s="33">
        <f>+AV11-AU12</f>
        <v>6.3E-2</v>
      </c>
      <c r="AW12" s="460"/>
      <c r="AX12" s="457"/>
      <c r="AY12" s="272">
        <v>3</v>
      </c>
      <c r="AZ12" s="30" t="s">
        <v>797</v>
      </c>
      <c r="BA12" s="89" t="s">
        <v>798</v>
      </c>
      <c r="BB12" s="39">
        <v>44562</v>
      </c>
      <c r="BC12" s="39">
        <v>44926</v>
      </c>
      <c r="BD12" s="36" t="s">
        <v>799</v>
      </c>
      <c r="BE12" s="136">
        <v>44620</v>
      </c>
      <c r="BF12" s="137" t="s">
        <v>800</v>
      </c>
      <c r="BG12" s="35">
        <v>44681</v>
      </c>
      <c r="BH12" s="137"/>
      <c r="BI12" s="200" t="s">
        <v>801</v>
      </c>
      <c r="BJ12" s="35">
        <v>44742</v>
      </c>
      <c r="BK12" s="137"/>
      <c r="BL12" s="137"/>
      <c r="BM12" s="35">
        <v>44804</v>
      </c>
      <c r="BN12" s="137"/>
      <c r="BO12" s="137"/>
      <c r="BP12" s="35">
        <v>44865</v>
      </c>
      <c r="BQ12" s="137"/>
      <c r="BR12" s="137"/>
      <c r="BS12" s="35">
        <v>44926</v>
      </c>
      <c r="BT12" s="137"/>
      <c r="BU12" s="267"/>
    </row>
    <row r="13" spans="1:73" ht="114" customHeight="1">
      <c r="A13" s="425" t="s">
        <v>241</v>
      </c>
      <c r="B13" s="426" t="s">
        <v>108</v>
      </c>
      <c r="C13" s="426" t="s">
        <v>89</v>
      </c>
      <c r="D13" s="426" t="s">
        <v>33</v>
      </c>
      <c r="E13" s="426" t="s">
        <v>93</v>
      </c>
      <c r="F13" s="427" t="s">
        <v>802</v>
      </c>
      <c r="G13" s="426" t="s">
        <v>803</v>
      </c>
      <c r="H13" s="426" t="s">
        <v>804</v>
      </c>
      <c r="I13" s="427" t="s">
        <v>805</v>
      </c>
      <c r="J13" s="426" t="s">
        <v>96</v>
      </c>
      <c r="K13" s="426">
        <v>0.5</v>
      </c>
      <c r="L13" s="462">
        <f>IF(J13="Diaria",+(K13/360),IF(J13="Mensual",+(K13/12),IF(J13="Bimestral",+(K13/6),IF(J13="Trimestral",+(K13/4),IF(J13="Semestral",+(K13/2),IF(J13="Anual",+(K13/1),""))))))</f>
        <v>0.5</v>
      </c>
      <c r="M13" s="426" t="s">
        <v>45</v>
      </c>
      <c r="N13" s="426">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0.4</v>
      </c>
      <c r="O13" s="426" t="s">
        <v>70</v>
      </c>
      <c r="P13" s="426">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426" t="s">
        <v>70</v>
      </c>
      <c r="R13" s="426">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461" t="s">
        <v>70</v>
      </c>
      <c r="T13" s="461" t="s">
        <v>70</v>
      </c>
      <c r="U13" s="461">
        <f>+MAX(N13,P13,R13)</f>
        <v>0.4</v>
      </c>
      <c r="V13" s="488" t="str">
        <f>IF(L13&lt;=20%,"Muy baja",IF(L13&lt;=40%,"Baja",IF(L13&lt;=60%,"Media",IF(L13&lt;=80%,"Alta",IF(L13&lt;=100%,"Muy alta",IF(L13&gt;=100%,"Muy alta",""))))))</f>
        <v>Media</v>
      </c>
      <c r="W13" s="441">
        <f>+IFERROR(VLOOKUP(V13,Fórmula!$F$1:$G$6,2,FALSE),"")</f>
        <v>0.6</v>
      </c>
      <c r="X13" s="445" t="str">
        <f>IF(U13=20%,"Leve",IF(U13=40%,"Menor",IF(U13=60%,"Moderado",IF(U13=80%,"Mayor",IF(U13=100%,"Catastrófico","")))))</f>
        <v>Menor</v>
      </c>
      <c r="Y13" s="441">
        <f>+IFERROR(VLOOKUP(X13,Fórmula!$H$1:$I$6,2,FALSE),"")</f>
        <v>0.4</v>
      </c>
      <c r="Z13" s="489" t="str">
        <f>+IFERROR(VLOOKUP(V13&amp;X13,Fórmula!$C$2:$D$26,2,FALSE),"")</f>
        <v>Moderado</v>
      </c>
      <c r="AA13" s="441">
        <f>IF(Z13="Bajo",25%,IF(Z13="Moderado",50%,IF(Z13="Alto",75%,IF(Z13="Extremo",100%,""))))</f>
        <v>0.5</v>
      </c>
      <c r="AB13" s="447" t="s">
        <v>806</v>
      </c>
      <c r="AC13" s="52" t="s">
        <v>807</v>
      </c>
      <c r="AD13" s="52" t="s">
        <v>808</v>
      </c>
      <c r="AE13" s="52" t="s">
        <v>54</v>
      </c>
      <c r="AF13" s="32">
        <f t="shared" si="0"/>
        <v>0.25</v>
      </c>
      <c r="AG13" s="92" t="s">
        <v>201</v>
      </c>
      <c r="AH13" s="32">
        <f t="shared" si="1"/>
        <v>0.15</v>
      </c>
      <c r="AI13" s="32">
        <f t="shared" si="2"/>
        <v>0.4</v>
      </c>
      <c r="AJ13" s="92" t="s">
        <v>202</v>
      </c>
      <c r="AK13" s="89" t="s">
        <v>193</v>
      </c>
      <c r="AL13" s="40" t="s">
        <v>809</v>
      </c>
      <c r="AM13" s="89" t="s">
        <v>23</v>
      </c>
      <c r="AN13" s="92" t="s">
        <v>810</v>
      </c>
      <c r="AO13" s="92" t="s">
        <v>40</v>
      </c>
      <c r="AP13" s="92" t="s">
        <v>811</v>
      </c>
      <c r="AQ13" s="92" t="s">
        <v>812</v>
      </c>
      <c r="AR13" s="92" t="s">
        <v>206</v>
      </c>
      <c r="AS13" s="92" t="s">
        <v>813</v>
      </c>
      <c r="AT13" s="92" t="s">
        <v>208</v>
      </c>
      <c r="AU13" s="92">
        <f>+AA13*AI13</f>
        <v>0.2</v>
      </c>
      <c r="AV13" s="33">
        <f>+AA13-AU13</f>
        <v>0.3</v>
      </c>
      <c r="AW13" s="460" t="str">
        <f>+IF(C13="Corrupción","Moderado",IF(AV14&lt;=25%,"Bajo",IF(AV14&lt;=50%,"Moderado",IF(AV14&lt;=75%,"Alto",IF(AV14&gt;75%,"Extremo","")))))</f>
        <v>Bajo</v>
      </c>
      <c r="AX13" s="457" t="s">
        <v>56</v>
      </c>
      <c r="AY13" s="266">
        <v>1</v>
      </c>
      <c r="AZ13" s="30" t="s">
        <v>814</v>
      </c>
      <c r="BA13" s="89" t="s">
        <v>815</v>
      </c>
      <c r="BB13" s="37">
        <v>44562</v>
      </c>
      <c r="BC13" s="37">
        <v>44926</v>
      </c>
      <c r="BD13" s="92" t="s">
        <v>816</v>
      </c>
      <c r="BE13" s="136">
        <v>44620</v>
      </c>
      <c r="BF13" s="137" t="s">
        <v>817</v>
      </c>
      <c r="BG13" s="35">
        <v>44681</v>
      </c>
      <c r="BH13" s="137" t="s">
        <v>818</v>
      </c>
      <c r="BI13" s="200" t="s">
        <v>819</v>
      </c>
      <c r="BJ13" s="35">
        <v>44742</v>
      </c>
      <c r="BK13" s="137"/>
      <c r="BL13" s="137"/>
      <c r="BM13" s="35">
        <v>44804</v>
      </c>
      <c r="BN13" s="137"/>
      <c r="BO13" s="137"/>
      <c r="BP13" s="35">
        <v>44865</v>
      </c>
      <c r="BQ13" s="137"/>
      <c r="BR13" s="137"/>
      <c r="BS13" s="35">
        <v>44926</v>
      </c>
      <c r="BT13" s="137"/>
      <c r="BU13" s="267"/>
    </row>
    <row r="14" spans="1:73" ht="180" customHeight="1">
      <c r="A14" s="425"/>
      <c r="B14" s="426"/>
      <c r="C14" s="426"/>
      <c r="D14" s="426"/>
      <c r="E14" s="426"/>
      <c r="F14" s="427"/>
      <c r="G14" s="426"/>
      <c r="H14" s="426"/>
      <c r="I14" s="427"/>
      <c r="J14" s="426"/>
      <c r="K14" s="426"/>
      <c r="L14" s="462"/>
      <c r="M14" s="426"/>
      <c r="N14" s="426"/>
      <c r="O14" s="426"/>
      <c r="P14" s="426"/>
      <c r="Q14" s="426"/>
      <c r="R14" s="426"/>
      <c r="S14" s="461"/>
      <c r="T14" s="461"/>
      <c r="U14" s="461"/>
      <c r="V14" s="488"/>
      <c r="W14" s="441"/>
      <c r="X14" s="445"/>
      <c r="Y14" s="441"/>
      <c r="Z14" s="489"/>
      <c r="AA14" s="441"/>
      <c r="AB14" s="447"/>
      <c r="AC14" s="52" t="s">
        <v>820</v>
      </c>
      <c r="AD14" s="52" t="s">
        <v>821</v>
      </c>
      <c r="AE14" s="52" t="s">
        <v>54</v>
      </c>
      <c r="AF14" s="32">
        <f t="shared" si="0"/>
        <v>0.25</v>
      </c>
      <c r="AG14" s="92" t="s">
        <v>201</v>
      </c>
      <c r="AH14" s="32">
        <f t="shared" si="1"/>
        <v>0.15</v>
      </c>
      <c r="AI14" s="32">
        <f t="shared" si="2"/>
        <v>0.4</v>
      </c>
      <c r="AJ14" s="92" t="s">
        <v>202</v>
      </c>
      <c r="AK14" s="89" t="s">
        <v>193</v>
      </c>
      <c r="AL14" s="40" t="s">
        <v>822</v>
      </c>
      <c r="AM14" s="89" t="s">
        <v>39</v>
      </c>
      <c r="AN14" s="92"/>
      <c r="AO14" s="92" t="s">
        <v>40</v>
      </c>
      <c r="AP14" s="92" t="s">
        <v>823</v>
      </c>
      <c r="AQ14" s="92" t="s">
        <v>824</v>
      </c>
      <c r="AR14" s="92" t="s">
        <v>206</v>
      </c>
      <c r="AS14" s="92" t="s">
        <v>825</v>
      </c>
      <c r="AT14" s="92" t="s">
        <v>208</v>
      </c>
      <c r="AU14" s="92">
        <f>+AV13*AI14</f>
        <v>0.12</v>
      </c>
      <c r="AV14" s="33">
        <f>+AV13-AU14</f>
        <v>0.18</v>
      </c>
      <c r="AW14" s="460"/>
      <c r="AX14" s="457"/>
      <c r="AY14" s="272">
        <v>2</v>
      </c>
      <c r="AZ14" s="30" t="s">
        <v>826</v>
      </c>
      <c r="BA14" s="89" t="s">
        <v>815</v>
      </c>
      <c r="BB14" s="37">
        <v>44562</v>
      </c>
      <c r="BC14" s="37">
        <v>44926</v>
      </c>
      <c r="BD14" s="89" t="s">
        <v>827</v>
      </c>
      <c r="BE14" s="136">
        <v>44620</v>
      </c>
      <c r="BF14" s="137" t="s">
        <v>828</v>
      </c>
      <c r="BG14" s="35">
        <v>44681</v>
      </c>
      <c r="BH14" s="137" t="s">
        <v>828</v>
      </c>
      <c r="BI14" s="137" t="s">
        <v>829</v>
      </c>
      <c r="BJ14" s="35">
        <v>44742</v>
      </c>
      <c r="BK14" s="137"/>
      <c r="BL14" s="137"/>
      <c r="BM14" s="35">
        <v>44804</v>
      </c>
      <c r="BN14" s="137"/>
      <c r="BO14" s="137"/>
      <c r="BP14" s="35">
        <v>44865</v>
      </c>
      <c r="BQ14" s="137"/>
      <c r="BR14" s="137"/>
      <c r="BS14" s="35">
        <v>44926</v>
      </c>
      <c r="BT14" s="137"/>
      <c r="BU14" s="267"/>
    </row>
    <row r="15" spans="1:73" ht="138.6" customHeight="1">
      <c r="A15" s="124" t="s">
        <v>193</v>
      </c>
      <c r="B15" s="90" t="s">
        <v>108</v>
      </c>
      <c r="C15" s="90" t="s">
        <v>55</v>
      </c>
      <c r="D15" s="90" t="s">
        <v>76</v>
      </c>
      <c r="E15" s="90" t="s">
        <v>77</v>
      </c>
      <c r="F15" s="93" t="s">
        <v>830</v>
      </c>
      <c r="G15" s="90" t="s">
        <v>831</v>
      </c>
      <c r="H15" s="90" t="s">
        <v>832</v>
      </c>
      <c r="I15" s="93" t="s">
        <v>833</v>
      </c>
      <c r="J15" s="90" t="s">
        <v>32</v>
      </c>
      <c r="K15" s="90">
        <v>0</v>
      </c>
      <c r="L15" s="125">
        <f>IF(J15="Diaria",+(K15/360),IF(J15="Mensual",+(K15/12),IF(J15="Bimestral",+(K15/6),IF(J15="Trimestral",+(K15/4),IF(J15="Semestral",+(K15/2),IF(J15="Anual",+(K15/1),""))))))</f>
        <v>0</v>
      </c>
      <c r="M15" s="90" t="s">
        <v>29</v>
      </c>
      <c r="N15" s="90">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90" t="s">
        <v>46</v>
      </c>
      <c r="P15" s="90">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90" t="s">
        <v>70</v>
      </c>
      <c r="R15" s="90">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98" t="s">
        <v>69</v>
      </c>
      <c r="T15" s="98" t="s">
        <v>58</v>
      </c>
      <c r="U15" s="98">
        <f>+MAX(N15,P15,R15)</f>
        <v>0.4</v>
      </c>
      <c r="V15" s="255" t="str">
        <f>IF(L15&lt;=20%,"Muy baja",IF(L15&lt;=40%,"Baja",IF(L15&lt;=60%,"Media",IF(L15&lt;=80%,"Alta",IF(L15&lt;=100%,"Muy alta",IF(L15&gt;=100%,"Muy alta",""))))))</f>
        <v>Muy baja</v>
      </c>
      <c r="W15" s="96">
        <f>+IFERROR(VLOOKUP(V15,Fórmula!$F$1:$G$6,2,FALSE),"")</f>
        <v>0.2</v>
      </c>
      <c r="X15" s="301" t="s">
        <v>53</v>
      </c>
      <c r="Y15" s="96">
        <f>+IFERROR(VLOOKUP(X15,Fórmula!$H$1:$I$6,2,FALSE),"")</f>
        <v>0.6</v>
      </c>
      <c r="Z15" s="261" t="s">
        <v>53</v>
      </c>
      <c r="AA15" s="96">
        <f>IF(Z15="Bajo",25%,IF(Z15="Moderado",50%,IF(Z15="Alto",75%,IF(Z15="Extremo",100%,""))))</f>
        <v>0.5</v>
      </c>
      <c r="AB15" s="123" t="s">
        <v>834</v>
      </c>
      <c r="AC15" s="29" t="s">
        <v>835</v>
      </c>
      <c r="AD15" s="353" t="s">
        <v>836</v>
      </c>
      <c r="AE15" s="29" t="s">
        <v>54</v>
      </c>
      <c r="AF15" s="38">
        <f t="shared" si="0"/>
        <v>0.25</v>
      </c>
      <c r="AG15" s="93" t="s">
        <v>201</v>
      </c>
      <c r="AH15" s="38">
        <f t="shared" si="1"/>
        <v>0.15</v>
      </c>
      <c r="AI15" s="38">
        <f t="shared" si="2"/>
        <v>0.4</v>
      </c>
      <c r="AJ15" s="93" t="s">
        <v>202</v>
      </c>
      <c r="AK15" s="90" t="s">
        <v>193</v>
      </c>
      <c r="AL15" s="44" t="s">
        <v>837</v>
      </c>
      <c r="AM15" s="90" t="s">
        <v>39</v>
      </c>
      <c r="AN15" s="93"/>
      <c r="AO15" s="93" t="s">
        <v>24</v>
      </c>
      <c r="AP15" s="93" t="s">
        <v>63</v>
      </c>
      <c r="AQ15" s="93" t="s">
        <v>775</v>
      </c>
      <c r="AR15" s="93" t="s">
        <v>206</v>
      </c>
      <c r="AS15" s="93" t="s">
        <v>838</v>
      </c>
      <c r="AT15" s="93" t="s">
        <v>208</v>
      </c>
      <c r="AU15" s="93">
        <f>+AA15*AI15</f>
        <v>0.2</v>
      </c>
      <c r="AV15" s="104">
        <f>+AA15-AU15</f>
        <v>0.3</v>
      </c>
      <c r="AW15" s="261" t="str">
        <f>+IF(C15="Corrupción","Moderado",IF(AV15&lt;=25%,"Bajo",IF(AV15&lt;=50%,"Moderado",IF(AV15&lt;=75%,"Alto",IF(AV15&gt;75%,"Extremo","")))))</f>
        <v>Moderado</v>
      </c>
      <c r="AX15" s="265" t="s">
        <v>56</v>
      </c>
      <c r="AY15" s="268">
        <v>1</v>
      </c>
      <c r="AZ15" s="213" t="s">
        <v>839</v>
      </c>
      <c r="BA15" s="173" t="s">
        <v>542</v>
      </c>
      <c r="BB15" s="15">
        <v>44876</v>
      </c>
      <c r="BC15" s="15">
        <v>44926</v>
      </c>
      <c r="BD15" s="93" t="s">
        <v>840</v>
      </c>
      <c r="BE15" s="219">
        <v>44620</v>
      </c>
      <c r="BF15" s="220" t="s">
        <v>841</v>
      </c>
      <c r="BG15" s="221">
        <v>44681</v>
      </c>
      <c r="BH15" s="220" t="s">
        <v>842</v>
      </c>
      <c r="BI15" s="286" t="s">
        <v>843</v>
      </c>
      <c r="BJ15" s="221">
        <v>44742</v>
      </c>
      <c r="BK15" s="220"/>
      <c r="BL15" s="220"/>
      <c r="BM15" s="221">
        <v>44804</v>
      </c>
      <c r="BN15" s="220"/>
      <c r="BO15" s="220"/>
      <c r="BP15" s="221">
        <v>44865</v>
      </c>
      <c r="BQ15" s="220"/>
      <c r="BR15" s="220"/>
      <c r="BS15" s="221">
        <v>44926</v>
      </c>
      <c r="BT15" s="220"/>
      <c r="BU15" s="269"/>
    </row>
    <row r="16" spans="1:73">
      <c r="W16" s="21"/>
      <c r="Y16" s="21"/>
      <c r="AF16" s="21"/>
      <c r="AG16" s="21"/>
      <c r="AH16" s="21"/>
      <c r="AI16" s="21"/>
      <c r="AV16" s="24"/>
    </row>
    <row r="17" spans="23:48">
      <c r="W17" s="21"/>
      <c r="Y17" s="21"/>
      <c r="AF17" s="21"/>
      <c r="AG17" s="21"/>
      <c r="AH17" s="21"/>
      <c r="AI17" s="21"/>
      <c r="AV17" s="24"/>
    </row>
    <row r="18" spans="23:48">
      <c r="W18" s="21"/>
      <c r="Y18" s="21"/>
      <c r="AF18" s="21"/>
      <c r="AG18" s="21"/>
      <c r="AH18" s="21"/>
      <c r="AI18" s="21"/>
      <c r="AV18" s="24"/>
    </row>
    <row r="19" spans="23:48">
      <c r="W19" s="21"/>
      <c r="Y19" s="21"/>
      <c r="AF19" s="21"/>
      <c r="AG19" s="21"/>
      <c r="AH19" s="21"/>
      <c r="AI19" s="21"/>
      <c r="AV19" s="24"/>
    </row>
    <row r="20" spans="23:48">
      <c r="W20" s="21"/>
      <c r="Y20" s="21"/>
      <c r="AF20" s="21"/>
      <c r="AG20" s="21"/>
      <c r="AH20" s="21"/>
      <c r="AI20" s="21"/>
      <c r="AV20" s="24"/>
    </row>
    <row r="21" spans="23:48">
      <c r="W21" s="21"/>
      <c r="Y21" s="21"/>
      <c r="AF21" s="21"/>
      <c r="AG21" s="21"/>
      <c r="AH21" s="21"/>
      <c r="AI21" s="21"/>
      <c r="AV21" s="24"/>
    </row>
    <row r="22" spans="23:48">
      <c r="W22" s="21"/>
      <c r="Y22" s="21"/>
      <c r="AF22" s="21"/>
      <c r="AG22" s="21"/>
      <c r="AH22" s="21"/>
      <c r="AI22" s="21"/>
      <c r="AV22" s="24"/>
    </row>
    <row r="23" spans="23:48">
      <c r="W23" s="21"/>
      <c r="Y23" s="21"/>
      <c r="AF23" s="21"/>
      <c r="AG23" s="21"/>
      <c r="AH23" s="21"/>
      <c r="AI23" s="21"/>
      <c r="AV23" s="24"/>
    </row>
    <row r="24" spans="23:48">
      <c r="W24" s="21"/>
      <c r="Y24" s="21"/>
      <c r="AF24" s="21"/>
      <c r="AG24" s="21"/>
      <c r="AH24" s="21"/>
      <c r="AI24" s="21"/>
      <c r="AV24" s="24"/>
    </row>
    <row r="25" spans="23:48">
      <c r="W25" s="21"/>
      <c r="Y25" s="21"/>
      <c r="AF25" s="21"/>
      <c r="AG25" s="21"/>
      <c r="AH25" s="21"/>
      <c r="AI25" s="21"/>
      <c r="AV25" s="24"/>
    </row>
    <row r="26" spans="23:48">
      <c r="W26" s="21"/>
      <c r="Y26" s="21"/>
      <c r="AF26" s="21"/>
      <c r="AG26" s="21"/>
      <c r="AH26" s="21"/>
      <c r="AI26" s="21"/>
      <c r="AV26" s="24"/>
    </row>
    <row r="27" spans="23:48">
      <c r="W27" s="21"/>
      <c r="Y27" s="21"/>
      <c r="AF27" s="21"/>
      <c r="AG27" s="21"/>
      <c r="AH27" s="21"/>
      <c r="AI27" s="21"/>
      <c r="AV27" s="24"/>
    </row>
    <row r="28" spans="23:48">
      <c r="W28" s="21"/>
      <c r="Y28" s="21"/>
      <c r="AF28" s="21"/>
      <c r="AG28" s="21"/>
      <c r="AH28" s="21"/>
      <c r="AI28" s="21"/>
      <c r="AV28" s="24"/>
    </row>
    <row r="29" spans="23:48">
      <c r="W29" s="21"/>
      <c r="Y29" s="21"/>
      <c r="AF29" s="21"/>
      <c r="AG29" s="21"/>
      <c r="AH29" s="21"/>
      <c r="AI29" s="21"/>
      <c r="AV29" s="24"/>
    </row>
    <row r="30" spans="23:48">
      <c r="W30" s="21"/>
      <c r="Y30" s="21"/>
      <c r="AF30" s="21"/>
      <c r="AG30" s="21"/>
      <c r="AH30" s="21"/>
      <c r="AI30" s="21"/>
      <c r="AV30" s="24"/>
    </row>
    <row r="31" spans="23:48">
      <c r="W31" s="21"/>
      <c r="Y31" s="21"/>
      <c r="AF31" s="21"/>
      <c r="AG31" s="21"/>
      <c r="AH31" s="21"/>
      <c r="AI31" s="21"/>
      <c r="AV31" s="24"/>
    </row>
    <row r="32" spans="23:48">
      <c r="W32" s="21"/>
      <c r="Y32" s="21"/>
      <c r="AF32" s="21"/>
      <c r="AG32" s="21"/>
      <c r="AH32" s="21"/>
      <c r="AI32" s="21"/>
      <c r="AV32" s="24"/>
    </row>
    <row r="33" spans="23:48">
      <c r="W33" s="21"/>
      <c r="Y33" s="21"/>
      <c r="AF33" s="21"/>
      <c r="AG33" s="21"/>
      <c r="AH33" s="21"/>
      <c r="AI33" s="21"/>
      <c r="AV33" s="24"/>
    </row>
    <row r="34" spans="23:48">
      <c r="W34" s="21"/>
      <c r="Y34" s="21"/>
      <c r="AF34" s="21"/>
      <c r="AG34" s="21"/>
      <c r="AH34" s="21"/>
      <c r="AI34" s="21"/>
      <c r="AV34" s="24"/>
    </row>
    <row r="35" spans="23:48">
      <c r="W35" s="21"/>
      <c r="Y35" s="21"/>
      <c r="AF35" s="21"/>
      <c r="AG35" s="21"/>
      <c r="AH35" s="21"/>
      <c r="AI35" s="21"/>
      <c r="AV35" s="24"/>
    </row>
    <row r="36" spans="23:48">
      <c r="W36" s="21"/>
      <c r="Y36" s="21"/>
      <c r="AF36" s="21"/>
      <c r="AG36" s="21"/>
      <c r="AH36" s="21"/>
      <c r="AI36" s="21"/>
      <c r="AV36" s="24"/>
    </row>
    <row r="37" spans="23:48">
      <c r="W37" s="21"/>
      <c r="Y37" s="21"/>
      <c r="AF37" s="21"/>
      <c r="AG37" s="21"/>
      <c r="AH37" s="21"/>
      <c r="AI37" s="21"/>
      <c r="AV37" s="24"/>
    </row>
    <row r="38" spans="23:48">
      <c r="W38" s="21"/>
      <c r="Y38" s="21"/>
      <c r="AF38" s="21"/>
      <c r="AG38" s="21"/>
      <c r="AH38" s="21"/>
      <c r="AI38" s="21"/>
      <c r="AV38" s="24"/>
    </row>
    <row r="39" spans="23:48">
      <c r="W39" s="21"/>
      <c r="Y39" s="21"/>
      <c r="AF39" s="21"/>
      <c r="AG39" s="21"/>
      <c r="AH39" s="21"/>
      <c r="AI39" s="21"/>
      <c r="AV39" s="24"/>
    </row>
    <row r="40" spans="23:48">
      <c r="W40" s="21"/>
      <c r="Y40" s="21"/>
      <c r="AF40" s="21"/>
      <c r="AG40" s="21"/>
      <c r="AH40" s="21"/>
      <c r="AI40" s="21"/>
      <c r="AV40" s="24"/>
    </row>
    <row r="41" spans="23:48">
      <c r="W41" s="21"/>
      <c r="Y41" s="21"/>
      <c r="AF41" s="21"/>
      <c r="AG41" s="21"/>
      <c r="AH41" s="21"/>
      <c r="AI41" s="21"/>
      <c r="AV41" s="24"/>
    </row>
    <row r="42" spans="23:48">
      <c r="W42" s="21"/>
      <c r="Y42" s="21"/>
      <c r="AF42" s="21"/>
      <c r="AG42" s="21"/>
      <c r="AH42" s="21"/>
      <c r="AI42" s="21"/>
      <c r="AV42" s="24"/>
    </row>
    <row r="43" spans="23:48">
      <c r="W43" s="21"/>
      <c r="Y43" s="21"/>
      <c r="AF43" s="21"/>
      <c r="AG43" s="21"/>
      <c r="AH43" s="21"/>
      <c r="AI43" s="21"/>
      <c r="AV43" s="24"/>
    </row>
    <row r="44" spans="23:48">
      <c r="W44" s="21"/>
      <c r="Y44" s="21"/>
      <c r="AF44" s="21"/>
      <c r="AG44" s="21"/>
      <c r="AH44" s="21"/>
      <c r="AI44" s="21"/>
      <c r="AV44" s="24"/>
    </row>
    <row r="45" spans="23:48">
      <c r="W45" s="21"/>
      <c r="Y45" s="21"/>
      <c r="AF45" s="21"/>
      <c r="AG45" s="21"/>
      <c r="AH45" s="21"/>
      <c r="AI45" s="21"/>
      <c r="AV45" s="24"/>
    </row>
    <row r="46" spans="23:48">
      <c r="W46" s="21"/>
      <c r="Y46" s="21"/>
      <c r="AF46" s="21"/>
      <c r="AG46" s="21"/>
      <c r="AH46" s="21"/>
      <c r="AI46" s="21"/>
      <c r="AV46" s="24"/>
    </row>
    <row r="47" spans="23:48">
      <c r="W47" s="21"/>
      <c r="Y47" s="21"/>
      <c r="AF47" s="21"/>
      <c r="AG47" s="21"/>
      <c r="AH47" s="21"/>
      <c r="AI47" s="21"/>
      <c r="AV47" s="24"/>
    </row>
    <row r="48" spans="23:48">
      <c r="W48" s="21"/>
      <c r="Y48" s="21"/>
      <c r="AF48" s="21"/>
      <c r="AG48" s="21"/>
      <c r="AH48" s="21"/>
      <c r="AI48" s="21"/>
      <c r="AV48" s="24"/>
    </row>
    <row r="49" spans="23:48">
      <c r="W49" s="21"/>
      <c r="Y49" s="21"/>
      <c r="AF49" s="21"/>
      <c r="AG49" s="21"/>
      <c r="AH49" s="21"/>
      <c r="AI49" s="21"/>
      <c r="AV49" s="24"/>
    </row>
    <row r="50" spans="23:48">
      <c r="W50" s="21"/>
      <c r="Y50" s="21"/>
      <c r="AF50" s="21"/>
      <c r="AG50" s="21"/>
      <c r="AH50" s="21"/>
      <c r="AI50" s="21"/>
      <c r="AV50" s="24"/>
    </row>
    <row r="51" spans="23:48">
      <c r="W51" s="21"/>
      <c r="Y51" s="21"/>
      <c r="AF51" s="21"/>
      <c r="AG51" s="21"/>
      <c r="AH51" s="21"/>
      <c r="AI51" s="21"/>
      <c r="AV51" s="24"/>
    </row>
    <row r="52" spans="23:48">
      <c r="W52" s="21"/>
      <c r="Y52" s="21"/>
      <c r="AF52" s="21"/>
      <c r="AG52" s="21"/>
      <c r="AH52" s="21"/>
      <c r="AI52" s="21"/>
      <c r="AV52" s="24"/>
    </row>
    <row r="53" spans="23:48">
      <c r="W53" s="21"/>
      <c r="Y53" s="21"/>
      <c r="AF53" s="21"/>
      <c r="AG53" s="21"/>
      <c r="AH53" s="21"/>
      <c r="AI53" s="21"/>
      <c r="AV53" s="24"/>
    </row>
    <row r="54" spans="23:48">
      <c r="W54" s="21"/>
      <c r="Y54" s="21"/>
      <c r="AF54" s="21"/>
      <c r="AG54" s="21"/>
      <c r="AH54" s="21"/>
      <c r="AI54" s="21"/>
      <c r="AV54" s="24"/>
    </row>
    <row r="55" spans="23:48">
      <c r="W55" s="21"/>
      <c r="Y55" s="21"/>
      <c r="AF55" s="21"/>
      <c r="AG55" s="21"/>
      <c r="AH55" s="21"/>
      <c r="AI55" s="21"/>
      <c r="AV55" s="24"/>
    </row>
    <row r="56" spans="23:48">
      <c r="W56" s="21"/>
      <c r="Y56" s="21"/>
      <c r="AF56" s="21"/>
      <c r="AG56" s="21"/>
      <c r="AH56" s="21"/>
      <c r="AI56" s="21"/>
      <c r="AV56" s="24"/>
    </row>
    <row r="57" spans="23:48">
      <c r="W57" s="21"/>
      <c r="Y57" s="21"/>
      <c r="AF57" s="21"/>
      <c r="AG57" s="21"/>
      <c r="AH57" s="21"/>
      <c r="AI57" s="21"/>
      <c r="AV57" s="24"/>
    </row>
    <row r="58" spans="23:48">
      <c r="W58" s="21"/>
      <c r="Y58" s="21"/>
      <c r="AF58" s="21"/>
      <c r="AG58" s="21"/>
      <c r="AH58" s="21"/>
      <c r="AI58" s="21"/>
      <c r="AV58" s="24"/>
    </row>
    <row r="59" spans="23:48">
      <c r="W59" s="21"/>
      <c r="Y59" s="21"/>
      <c r="AF59" s="21"/>
      <c r="AG59" s="21"/>
      <c r="AH59" s="21"/>
      <c r="AI59" s="21"/>
      <c r="AV59" s="24"/>
    </row>
    <row r="60" spans="23:48">
      <c r="W60" s="21"/>
      <c r="Y60" s="21"/>
      <c r="AF60" s="21"/>
      <c r="AG60" s="21"/>
      <c r="AH60" s="21"/>
      <c r="AI60" s="21"/>
      <c r="AV60" s="24"/>
    </row>
    <row r="61" spans="23:48">
      <c r="W61" s="21"/>
      <c r="Y61" s="21"/>
      <c r="AF61" s="21"/>
      <c r="AG61" s="21"/>
      <c r="AH61" s="21"/>
      <c r="AI61" s="21"/>
      <c r="AV61" s="24"/>
    </row>
    <row r="62" spans="23:48">
      <c r="W62" s="21"/>
      <c r="Y62" s="21"/>
      <c r="AF62" s="21"/>
      <c r="AG62" s="21"/>
      <c r="AH62" s="21"/>
      <c r="AI62" s="21"/>
      <c r="AV62" s="24"/>
    </row>
    <row r="63" spans="23:48">
      <c r="W63" s="21"/>
      <c r="Y63" s="21"/>
      <c r="AF63" s="21"/>
      <c r="AG63" s="21"/>
      <c r="AH63" s="21"/>
      <c r="AI63" s="21"/>
      <c r="AV63" s="24"/>
    </row>
    <row r="64" spans="23:48">
      <c r="W64" s="21"/>
      <c r="Y64" s="21"/>
      <c r="AF64" s="21"/>
      <c r="AG64" s="21"/>
      <c r="AH64" s="21"/>
      <c r="AI64" s="21"/>
      <c r="AV64" s="24"/>
    </row>
    <row r="65" spans="23:48">
      <c r="W65" s="21"/>
      <c r="Y65" s="21"/>
      <c r="AF65" s="21"/>
      <c r="AG65" s="21"/>
      <c r="AH65" s="21"/>
      <c r="AI65" s="21"/>
      <c r="AV65" s="24"/>
    </row>
    <row r="66" spans="23:48">
      <c r="W66" s="21"/>
      <c r="Y66" s="21"/>
      <c r="AF66" s="21"/>
      <c r="AG66" s="21"/>
      <c r="AH66" s="21"/>
      <c r="AI66" s="21"/>
      <c r="AV66" s="24"/>
    </row>
    <row r="67" spans="23:48">
      <c r="W67" s="21"/>
      <c r="Y67" s="21"/>
      <c r="AF67" s="21"/>
      <c r="AG67" s="21"/>
      <c r="AH67" s="21"/>
      <c r="AI67" s="21"/>
      <c r="AV67" s="24"/>
    </row>
    <row r="68" spans="23:48">
      <c r="W68" s="21"/>
      <c r="Y68" s="21"/>
      <c r="AF68" s="21"/>
      <c r="AG68" s="21"/>
      <c r="AH68" s="21"/>
      <c r="AI68" s="21"/>
      <c r="AV68" s="24"/>
    </row>
    <row r="69" spans="23:48">
      <c r="W69" s="21"/>
      <c r="Y69" s="21"/>
      <c r="AF69" s="21"/>
      <c r="AG69" s="21"/>
      <c r="AH69" s="21"/>
      <c r="AI69" s="21"/>
      <c r="AV69" s="24"/>
    </row>
    <row r="70" spans="23:48">
      <c r="W70" s="21"/>
      <c r="Y70" s="21"/>
      <c r="AF70" s="21"/>
      <c r="AG70" s="21"/>
      <c r="AH70" s="21"/>
      <c r="AI70" s="21"/>
      <c r="AV70" s="24"/>
    </row>
    <row r="71" spans="23:48">
      <c r="W71" s="21"/>
      <c r="Y71" s="21"/>
      <c r="AF71" s="21"/>
      <c r="AG71" s="21"/>
      <c r="AH71" s="21"/>
      <c r="AI71" s="21"/>
      <c r="AV71" s="24"/>
    </row>
    <row r="72" spans="23:48">
      <c r="W72" s="21"/>
      <c r="Y72" s="21"/>
      <c r="AF72" s="21"/>
      <c r="AG72" s="21"/>
      <c r="AH72" s="21"/>
      <c r="AI72" s="21"/>
      <c r="AV72" s="24"/>
    </row>
    <row r="73" spans="23:48">
      <c r="W73" s="21"/>
      <c r="Y73" s="21"/>
      <c r="AF73" s="21"/>
      <c r="AG73" s="21"/>
      <c r="AH73" s="21"/>
      <c r="AI73" s="21"/>
      <c r="AV73" s="24"/>
    </row>
    <row r="74" spans="23:48">
      <c r="W74" s="21"/>
      <c r="Y74" s="21"/>
      <c r="AF74" s="21"/>
      <c r="AG74" s="21"/>
      <c r="AH74" s="21"/>
      <c r="AI74" s="21"/>
      <c r="AV74" s="24"/>
    </row>
    <row r="75" spans="23:48">
      <c r="W75" s="21"/>
      <c r="Y75" s="21"/>
      <c r="AF75" s="21"/>
      <c r="AG75" s="21"/>
      <c r="AH75" s="21"/>
      <c r="AI75" s="21"/>
      <c r="AV75" s="24"/>
    </row>
    <row r="76" spans="23:48">
      <c r="W76" s="21"/>
      <c r="Y76" s="21"/>
      <c r="AF76" s="21"/>
      <c r="AG76" s="21"/>
      <c r="AH76" s="21"/>
      <c r="AI76" s="21"/>
      <c r="AV76" s="24"/>
    </row>
    <row r="77" spans="23:48">
      <c r="W77" s="21"/>
      <c r="Y77" s="21"/>
      <c r="AF77" s="21"/>
      <c r="AG77" s="21"/>
      <c r="AH77" s="21"/>
      <c r="AI77" s="21"/>
      <c r="AV77" s="24"/>
    </row>
    <row r="78" spans="23:48">
      <c r="W78" s="21"/>
      <c r="Y78" s="21"/>
      <c r="AF78" s="21"/>
      <c r="AG78" s="21"/>
      <c r="AH78" s="21"/>
      <c r="AI78" s="21"/>
      <c r="AV78" s="24"/>
    </row>
    <row r="79" spans="23:48">
      <c r="W79" s="21"/>
      <c r="Y79" s="21"/>
      <c r="AF79" s="21"/>
      <c r="AG79" s="21"/>
      <c r="AH79" s="21"/>
      <c r="AI79" s="21"/>
      <c r="AV79" s="24"/>
    </row>
    <row r="80" spans="23:48">
      <c r="W80" s="21"/>
      <c r="Y80" s="21"/>
      <c r="AF80" s="21"/>
      <c r="AG80" s="21"/>
      <c r="AH80" s="21"/>
      <c r="AI80" s="21"/>
      <c r="AV80" s="24"/>
    </row>
    <row r="81" spans="23:48">
      <c r="W81" s="21"/>
      <c r="Y81" s="21"/>
      <c r="AF81" s="21"/>
      <c r="AG81" s="21"/>
      <c r="AH81" s="21"/>
      <c r="AI81" s="21"/>
      <c r="AV81" s="24"/>
    </row>
    <row r="82" spans="23:48">
      <c r="W82" s="21"/>
      <c r="Y82" s="21"/>
      <c r="AF82" s="21"/>
      <c r="AG82" s="21"/>
      <c r="AH82" s="21"/>
      <c r="AI82" s="21"/>
      <c r="AV82" s="24"/>
    </row>
    <row r="83" spans="23:48">
      <c r="W83" s="21"/>
      <c r="Y83" s="21"/>
      <c r="AF83" s="21"/>
      <c r="AG83" s="21"/>
      <c r="AH83" s="21"/>
      <c r="AI83" s="21"/>
      <c r="AV83" s="24"/>
    </row>
    <row r="84" spans="23:48">
      <c r="W84" s="21"/>
      <c r="Y84" s="21"/>
      <c r="AF84" s="21"/>
      <c r="AG84" s="21"/>
      <c r="AH84" s="21"/>
      <c r="AI84" s="21"/>
      <c r="AV84" s="24"/>
    </row>
    <row r="85" spans="23:48">
      <c r="W85" s="21"/>
      <c r="Y85" s="21"/>
      <c r="AF85" s="21"/>
      <c r="AG85" s="21"/>
      <c r="AH85" s="21"/>
      <c r="AI85" s="21"/>
      <c r="AV85" s="24"/>
    </row>
    <row r="86" spans="23:48">
      <c r="W86" s="21"/>
      <c r="Y86" s="21"/>
      <c r="AF86" s="21"/>
      <c r="AG86" s="21"/>
      <c r="AH86" s="21"/>
      <c r="AI86" s="21"/>
      <c r="AV86" s="24"/>
    </row>
    <row r="87" spans="23:48">
      <c r="W87" s="21"/>
      <c r="Y87" s="21"/>
      <c r="AF87" s="21"/>
      <c r="AG87" s="21"/>
      <c r="AH87" s="21"/>
      <c r="AI87" s="21"/>
      <c r="AV87" s="24"/>
    </row>
    <row r="88" spans="23:48">
      <c r="W88" s="21"/>
      <c r="Y88" s="21"/>
      <c r="AF88" s="21"/>
      <c r="AG88" s="21"/>
      <c r="AH88" s="21"/>
      <c r="AI88" s="21"/>
      <c r="AV88" s="24"/>
    </row>
    <row r="89" spans="23:48">
      <c r="W89" s="21"/>
      <c r="Y89" s="21"/>
      <c r="AF89" s="21"/>
      <c r="AG89" s="21"/>
      <c r="AH89" s="21"/>
      <c r="AI89" s="21"/>
      <c r="AV89" s="24"/>
    </row>
    <row r="90" spans="23:48">
      <c r="W90" s="21"/>
      <c r="Y90" s="21"/>
      <c r="AF90" s="21"/>
      <c r="AG90" s="21"/>
      <c r="AH90" s="21"/>
      <c r="AI90" s="21"/>
      <c r="AV90" s="24"/>
    </row>
    <row r="91" spans="23:48">
      <c r="W91" s="21"/>
      <c r="Y91" s="21"/>
      <c r="AF91" s="21"/>
      <c r="AG91" s="21"/>
      <c r="AH91" s="21"/>
      <c r="AI91" s="21"/>
      <c r="AV91" s="24"/>
    </row>
    <row r="92" spans="23:48">
      <c r="W92" s="21"/>
      <c r="Y92" s="21"/>
      <c r="AF92" s="21"/>
      <c r="AG92" s="21"/>
      <c r="AH92" s="21"/>
      <c r="AI92" s="21"/>
      <c r="AV92" s="24"/>
    </row>
    <row r="93" spans="23:48">
      <c r="W93" s="21"/>
      <c r="Y93" s="21"/>
      <c r="AF93" s="21"/>
      <c r="AG93" s="21"/>
      <c r="AH93" s="21"/>
      <c r="AI93" s="21"/>
      <c r="AV93" s="24"/>
    </row>
    <row r="94" spans="23:48">
      <c r="W94" s="21"/>
      <c r="Y94" s="21"/>
      <c r="AF94" s="21"/>
      <c r="AG94" s="21"/>
      <c r="AH94" s="21"/>
      <c r="AI94" s="21"/>
      <c r="AV94" s="24"/>
    </row>
    <row r="95" spans="23:48">
      <c r="W95" s="21"/>
      <c r="Y95" s="21"/>
      <c r="AF95" s="21"/>
      <c r="AG95" s="21"/>
      <c r="AH95" s="21"/>
      <c r="AI95" s="21"/>
      <c r="AV95" s="24"/>
    </row>
    <row r="96" spans="23:48">
      <c r="W96" s="21"/>
      <c r="Y96" s="21"/>
      <c r="AF96" s="21"/>
      <c r="AG96" s="21"/>
      <c r="AH96" s="21"/>
      <c r="AI96" s="21"/>
      <c r="AV96" s="24"/>
    </row>
    <row r="97" spans="23:48">
      <c r="W97" s="21"/>
      <c r="Y97" s="21"/>
      <c r="AF97" s="21"/>
      <c r="AG97" s="21"/>
      <c r="AH97" s="21"/>
      <c r="AI97" s="21"/>
      <c r="AV97" s="24"/>
    </row>
    <row r="98" spans="23:48">
      <c r="W98" s="21"/>
      <c r="Y98" s="21"/>
      <c r="AF98" s="21"/>
      <c r="AG98" s="21"/>
      <c r="AH98" s="21"/>
      <c r="AI98" s="21"/>
      <c r="AV98" s="24"/>
    </row>
    <row r="99" spans="23:48">
      <c r="W99" s="21"/>
      <c r="Y99" s="21"/>
      <c r="AF99" s="21"/>
      <c r="AG99" s="21"/>
      <c r="AH99" s="21"/>
      <c r="AI99" s="21"/>
      <c r="AV99" s="24"/>
    </row>
    <row r="100" spans="23:48">
      <c r="W100" s="21"/>
      <c r="Y100" s="21"/>
      <c r="AF100" s="21"/>
      <c r="AG100" s="21"/>
      <c r="AH100" s="21"/>
      <c r="AI100" s="21"/>
      <c r="AV100" s="24"/>
    </row>
    <row r="101" spans="23:48">
      <c r="W101" s="21"/>
      <c r="Y101" s="21"/>
      <c r="AF101" s="21"/>
      <c r="AG101" s="21"/>
      <c r="AH101" s="21"/>
      <c r="AI101" s="21"/>
      <c r="AV101" s="24"/>
    </row>
    <row r="102" spans="23:48">
      <c r="W102" s="21"/>
      <c r="Y102" s="21"/>
      <c r="AF102" s="21"/>
      <c r="AG102" s="21"/>
      <c r="AH102" s="21"/>
      <c r="AI102" s="21"/>
      <c r="AV102" s="24"/>
    </row>
    <row r="103" spans="23:48">
      <c r="W103" s="21"/>
      <c r="Y103" s="21"/>
      <c r="AF103" s="21"/>
      <c r="AG103" s="21"/>
      <c r="AH103" s="21"/>
      <c r="AI103" s="21"/>
      <c r="AV103" s="24"/>
    </row>
    <row r="104" spans="23:48">
      <c r="W104" s="21"/>
      <c r="Y104" s="21"/>
      <c r="AF104" s="21"/>
      <c r="AG104" s="21"/>
      <c r="AH104" s="21"/>
      <c r="AI104" s="21"/>
      <c r="AV104" s="24"/>
    </row>
    <row r="105" spans="23:48">
      <c r="W105" s="21"/>
      <c r="Y105" s="21"/>
      <c r="AF105" s="21"/>
      <c r="AG105" s="21"/>
      <c r="AH105" s="21"/>
      <c r="AI105" s="21"/>
      <c r="AV105" s="24"/>
    </row>
    <row r="106" spans="23:48">
      <c r="W106" s="21"/>
      <c r="Y106" s="21"/>
      <c r="AF106" s="21"/>
      <c r="AG106" s="21"/>
      <c r="AH106" s="21"/>
      <c r="AI106" s="21"/>
      <c r="AV106" s="24"/>
    </row>
    <row r="107" spans="23:48">
      <c r="W107" s="21"/>
      <c r="Y107" s="21"/>
      <c r="AF107" s="21"/>
      <c r="AG107" s="21"/>
      <c r="AH107" s="21"/>
      <c r="AI107" s="21"/>
      <c r="AV107" s="24"/>
    </row>
    <row r="108" spans="23:48">
      <c r="W108" s="21"/>
      <c r="Y108" s="21"/>
      <c r="AF108" s="21"/>
      <c r="AG108" s="21"/>
      <c r="AH108" s="21"/>
      <c r="AI108" s="21"/>
      <c r="AV108" s="24"/>
    </row>
    <row r="109" spans="23:48">
      <c r="W109" s="21"/>
      <c r="Y109" s="21"/>
      <c r="AF109" s="21"/>
      <c r="AG109" s="21"/>
      <c r="AH109" s="21"/>
      <c r="AI109" s="21"/>
      <c r="AV109" s="24"/>
    </row>
    <row r="110" spans="23:48">
      <c r="W110" s="21"/>
      <c r="Y110" s="21"/>
      <c r="AF110" s="21"/>
      <c r="AG110" s="21"/>
      <c r="AH110" s="21"/>
      <c r="AI110" s="21"/>
      <c r="AV110" s="24"/>
    </row>
    <row r="111" spans="23:48">
      <c r="W111" s="21"/>
      <c r="Y111" s="21"/>
      <c r="AF111" s="21"/>
      <c r="AG111" s="21"/>
      <c r="AH111" s="21"/>
      <c r="AI111" s="21"/>
      <c r="AV111" s="24"/>
    </row>
    <row r="112" spans="23:48">
      <c r="W112" s="21"/>
      <c r="Y112" s="21"/>
      <c r="AF112" s="21"/>
      <c r="AG112" s="21"/>
      <c r="AH112" s="21"/>
      <c r="AI112" s="21"/>
      <c r="AV112" s="24"/>
    </row>
    <row r="113" spans="23:48">
      <c r="W113" s="21"/>
      <c r="Y113" s="21"/>
      <c r="AF113" s="21"/>
      <c r="AG113" s="21"/>
      <c r="AH113" s="21"/>
      <c r="AI113" s="21"/>
      <c r="AV113" s="24"/>
    </row>
    <row r="114" spans="23:48">
      <c r="W114" s="21"/>
      <c r="Y114" s="21"/>
      <c r="AF114" s="21"/>
      <c r="AG114" s="21"/>
      <c r="AH114" s="21"/>
      <c r="AI114" s="21"/>
      <c r="AV114" s="24"/>
    </row>
    <row r="115" spans="23:48">
      <c r="W115" s="21"/>
      <c r="Y115" s="21"/>
      <c r="AF115" s="21"/>
      <c r="AG115" s="21"/>
      <c r="AH115" s="21"/>
      <c r="AI115" s="21"/>
      <c r="AV115" s="24"/>
    </row>
    <row r="116" spans="23:48">
      <c r="W116" s="21"/>
      <c r="Y116" s="21"/>
      <c r="AF116" s="21"/>
      <c r="AG116" s="21"/>
      <c r="AH116" s="21"/>
      <c r="AI116" s="21"/>
      <c r="AV116" s="24"/>
    </row>
    <row r="117" spans="23:48">
      <c r="W117" s="21"/>
      <c r="Y117" s="21"/>
      <c r="AF117" s="21"/>
      <c r="AG117" s="21"/>
      <c r="AH117" s="21"/>
      <c r="AI117" s="21"/>
      <c r="AV117" s="24"/>
    </row>
    <row r="118" spans="23:48">
      <c r="W118" s="21"/>
      <c r="Y118" s="21"/>
      <c r="AF118" s="21"/>
      <c r="AG118" s="21"/>
      <c r="AH118" s="21"/>
      <c r="AI118" s="21"/>
      <c r="AV118" s="24"/>
    </row>
    <row r="119" spans="23:48">
      <c r="W119" s="21"/>
      <c r="Y119" s="21"/>
      <c r="AF119" s="21"/>
      <c r="AG119" s="21"/>
      <c r="AH119" s="21"/>
      <c r="AI119" s="21"/>
      <c r="AV119" s="24"/>
    </row>
    <row r="120" spans="23:48">
      <c r="W120" s="21"/>
      <c r="Y120" s="21"/>
      <c r="AF120" s="21"/>
      <c r="AG120" s="21"/>
      <c r="AH120" s="21"/>
      <c r="AI120" s="21"/>
      <c r="AV120" s="24"/>
    </row>
    <row r="121" spans="23:48">
      <c r="W121" s="21"/>
      <c r="Y121" s="21"/>
      <c r="AF121" s="21"/>
      <c r="AG121" s="21"/>
      <c r="AH121" s="21"/>
      <c r="AI121" s="21"/>
      <c r="AV121" s="24"/>
    </row>
    <row r="122" spans="23:48">
      <c r="W122" s="21"/>
      <c r="Y122" s="21"/>
      <c r="AF122" s="21"/>
      <c r="AG122" s="21"/>
      <c r="AH122" s="21"/>
      <c r="AI122" s="21"/>
      <c r="AV122" s="24"/>
    </row>
    <row r="123" spans="23:48">
      <c r="W123" s="21"/>
      <c r="Y123" s="21"/>
      <c r="AF123" s="21"/>
      <c r="AG123" s="21"/>
      <c r="AH123" s="21"/>
      <c r="AI123" s="21"/>
      <c r="AV123" s="24"/>
    </row>
    <row r="124" spans="23:48">
      <c r="W124" s="21"/>
      <c r="Y124" s="21"/>
      <c r="AF124" s="21"/>
      <c r="AG124" s="21"/>
      <c r="AH124" s="21"/>
      <c r="AI124" s="21"/>
      <c r="AV124" s="24"/>
    </row>
    <row r="125" spans="23:48">
      <c r="W125" s="21"/>
      <c r="Y125" s="21"/>
      <c r="AF125" s="21"/>
      <c r="AG125" s="21"/>
      <c r="AH125" s="21"/>
      <c r="AI125" s="21"/>
      <c r="AV125" s="24"/>
    </row>
    <row r="126" spans="23:48">
      <c r="W126" s="21"/>
      <c r="Y126" s="21"/>
      <c r="AF126" s="21"/>
      <c r="AG126" s="21"/>
      <c r="AH126" s="21"/>
      <c r="AI126" s="21"/>
      <c r="AV126" s="24"/>
    </row>
    <row r="127" spans="23:48">
      <c r="W127" s="21"/>
      <c r="Y127" s="21"/>
      <c r="AF127" s="21"/>
      <c r="AG127" s="21"/>
      <c r="AH127" s="21"/>
      <c r="AI127" s="21"/>
      <c r="AV127" s="24"/>
    </row>
    <row r="128" spans="23:48">
      <c r="W128" s="21"/>
      <c r="Y128" s="21"/>
      <c r="AF128" s="21"/>
      <c r="AG128" s="21"/>
      <c r="AH128" s="21"/>
      <c r="AI128" s="21"/>
      <c r="AV128" s="24"/>
    </row>
    <row r="129" spans="23:48">
      <c r="W129" s="21"/>
      <c r="Y129" s="21"/>
      <c r="AF129" s="21"/>
      <c r="AG129" s="21"/>
      <c r="AH129" s="21"/>
      <c r="AI129" s="21"/>
      <c r="AV129" s="24"/>
    </row>
    <row r="130" spans="23:48">
      <c r="W130" s="21"/>
      <c r="Y130" s="21"/>
      <c r="AF130" s="21"/>
      <c r="AG130" s="21"/>
      <c r="AH130" s="21"/>
      <c r="AI130" s="21"/>
      <c r="AV130" s="24"/>
    </row>
    <row r="131" spans="23:48">
      <c r="W131" s="21"/>
      <c r="Y131" s="21"/>
      <c r="AF131" s="21"/>
      <c r="AG131" s="21"/>
      <c r="AH131" s="21"/>
      <c r="AI131" s="21"/>
      <c r="AV131" s="24"/>
    </row>
    <row r="132" spans="23:48">
      <c r="W132" s="21"/>
      <c r="Y132" s="21"/>
      <c r="AF132" s="21"/>
      <c r="AG132" s="21"/>
      <c r="AH132" s="21"/>
      <c r="AI132" s="21"/>
      <c r="AV132" s="24"/>
    </row>
    <row r="133" spans="23:48">
      <c r="W133" s="21"/>
      <c r="Y133" s="21"/>
      <c r="AF133" s="21"/>
      <c r="AG133" s="21"/>
      <c r="AH133" s="21"/>
      <c r="AI133" s="21"/>
      <c r="AV133" s="24"/>
    </row>
    <row r="134" spans="23:48">
      <c r="W134" s="21"/>
      <c r="Y134" s="21"/>
      <c r="AF134" s="21"/>
      <c r="AG134" s="21"/>
      <c r="AH134" s="21"/>
      <c r="AI134" s="21"/>
      <c r="AV134" s="24"/>
    </row>
    <row r="135" spans="23:48">
      <c r="W135" s="21"/>
      <c r="Y135" s="21"/>
      <c r="AF135" s="21"/>
      <c r="AG135" s="21"/>
      <c r="AH135" s="21"/>
      <c r="AI135" s="21"/>
      <c r="AV135" s="24"/>
    </row>
    <row r="136" spans="23:48">
      <c r="W136" s="21"/>
      <c r="Y136" s="21"/>
      <c r="AF136" s="21"/>
      <c r="AG136" s="21"/>
      <c r="AH136" s="21"/>
      <c r="AI136" s="21"/>
      <c r="AV136" s="24"/>
    </row>
    <row r="137" spans="23:48">
      <c r="W137" s="21"/>
      <c r="Y137" s="21"/>
      <c r="AF137" s="21"/>
      <c r="AG137" s="21"/>
      <c r="AH137" s="21"/>
      <c r="AI137" s="21"/>
      <c r="AV137" s="24"/>
    </row>
    <row r="138" spans="23:48">
      <c r="W138" s="21"/>
      <c r="Y138" s="21"/>
      <c r="AF138" s="21"/>
      <c r="AG138" s="21"/>
      <c r="AH138" s="21"/>
      <c r="AI138" s="21"/>
      <c r="AV138" s="24"/>
    </row>
    <row r="139" spans="23:48">
      <c r="W139" s="21"/>
      <c r="Y139" s="21"/>
      <c r="AF139" s="21"/>
      <c r="AG139" s="21"/>
      <c r="AH139" s="21"/>
      <c r="AI139" s="21"/>
      <c r="AV139" s="24"/>
    </row>
    <row r="140" spans="23:48">
      <c r="W140" s="21"/>
      <c r="Y140" s="21"/>
      <c r="AF140" s="21"/>
      <c r="AG140" s="21"/>
      <c r="AH140" s="21"/>
      <c r="AI140" s="21"/>
      <c r="AV140" s="24"/>
    </row>
    <row r="141" spans="23:48">
      <c r="W141" s="21"/>
      <c r="Y141" s="21"/>
      <c r="AF141" s="21"/>
      <c r="AG141" s="21"/>
      <c r="AH141" s="21"/>
      <c r="AI141" s="21"/>
      <c r="AV141" s="24"/>
    </row>
    <row r="142" spans="23:48">
      <c r="W142" s="21"/>
      <c r="Y142" s="21"/>
      <c r="AF142" s="21"/>
      <c r="AG142" s="21"/>
      <c r="AH142" s="21"/>
      <c r="AI142" s="21"/>
      <c r="AV142" s="24"/>
    </row>
    <row r="143" spans="23:48">
      <c r="W143" s="21"/>
      <c r="Y143" s="21"/>
      <c r="AF143" s="21"/>
      <c r="AG143" s="21"/>
      <c r="AH143" s="21"/>
      <c r="AI143" s="21"/>
      <c r="AV143" s="24"/>
    </row>
    <row r="144" spans="23:48">
      <c r="W144" s="21"/>
      <c r="Y144" s="21"/>
      <c r="AF144" s="21"/>
      <c r="AG144" s="21"/>
      <c r="AH144" s="21"/>
      <c r="AI144" s="21"/>
      <c r="AV144" s="24"/>
    </row>
    <row r="145" spans="23:48">
      <c r="W145" s="21"/>
      <c r="Y145" s="21"/>
      <c r="AF145" s="21"/>
      <c r="AG145" s="21"/>
      <c r="AH145" s="21"/>
      <c r="AI145" s="21"/>
      <c r="AV145" s="24"/>
    </row>
    <row r="146" spans="23:48">
      <c r="W146" s="21"/>
      <c r="Y146" s="21"/>
      <c r="AF146" s="21"/>
      <c r="AG146" s="21"/>
      <c r="AH146" s="21"/>
      <c r="AI146" s="21"/>
      <c r="AV146" s="24"/>
    </row>
    <row r="147" spans="23:48">
      <c r="W147" s="21"/>
      <c r="Y147" s="21"/>
      <c r="AF147" s="21"/>
      <c r="AG147" s="21"/>
      <c r="AH147" s="21"/>
      <c r="AI147" s="21"/>
      <c r="AV147" s="24"/>
    </row>
    <row r="148" spans="23:48">
      <c r="W148" s="21"/>
      <c r="Y148" s="21"/>
      <c r="AF148" s="21"/>
      <c r="AG148" s="21"/>
      <c r="AH148" s="21"/>
      <c r="AI148" s="21"/>
      <c r="AV148" s="24"/>
    </row>
    <row r="149" spans="23:48">
      <c r="W149" s="21"/>
      <c r="Y149" s="21"/>
      <c r="AF149" s="21"/>
      <c r="AG149" s="21"/>
      <c r="AH149" s="21"/>
      <c r="AI149" s="21"/>
      <c r="AV149" s="24"/>
    </row>
    <row r="150" spans="23:48">
      <c r="W150" s="21"/>
      <c r="Y150" s="21"/>
      <c r="AF150" s="21"/>
      <c r="AG150" s="21"/>
      <c r="AH150" s="21"/>
      <c r="AI150" s="21"/>
      <c r="AV150" s="24"/>
    </row>
    <row r="151" spans="23:48">
      <c r="W151" s="21"/>
      <c r="Y151" s="21"/>
      <c r="AF151" s="21"/>
      <c r="AG151" s="21"/>
      <c r="AH151" s="21"/>
      <c r="AI151" s="21"/>
      <c r="AV151" s="24"/>
    </row>
    <row r="152" spans="23:48">
      <c r="W152" s="21"/>
      <c r="Y152" s="21"/>
      <c r="AF152" s="21"/>
      <c r="AG152" s="21"/>
      <c r="AH152" s="21"/>
      <c r="AI152" s="21"/>
      <c r="AV152" s="24"/>
    </row>
    <row r="153" spans="23:48">
      <c r="W153" s="21"/>
      <c r="Y153" s="21"/>
      <c r="AF153" s="21"/>
      <c r="AG153" s="21"/>
      <c r="AH153" s="21"/>
      <c r="AI153" s="21"/>
      <c r="AV153" s="24"/>
    </row>
    <row r="154" spans="23:48">
      <c r="W154" s="21"/>
      <c r="Y154" s="21"/>
      <c r="AF154" s="21"/>
      <c r="AG154" s="21"/>
      <c r="AH154" s="21"/>
      <c r="AI154" s="21"/>
      <c r="AV154" s="24"/>
    </row>
    <row r="155" spans="23:48">
      <c r="W155" s="21"/>
      <c r="Y155" s="21"/>
      <c r="AF155" s="21"/>
      <c r="AG155" s="21"/>
      <c r="AH155" s="21"/>
      <c r="AI155" s="21"/>
      <c r="AV155" s="24"/>
    </row>
    <row r="156" spans="23:48">
      <c r="W156" s="21"/>
      <c r="Y156" s="21"/>
      <c r="AF156" s="21"/>
      <c r="AG156" s="21"/>
      <c r="AH156" s="21"/>
      <c r="AI156" s="21"/>
      <c r="AV156" s="24"/>
    </row>
    <row r="157" spans="23:48">
      <c r="W157" s="21"/>
      <c r="Y157" s="21"/>
      <c r="AF157" s="21"/>
      <c r="AG157" s="21"/>
      <c r="AH157" s="21"/>
      <c r="AI157" s="21"/>
      <c r="AV157" s="24"/>
    </row>
    <row r="158" spans="23:48">
      <c r="W158" s="21"/>
      <c r="Y158" s="21"/>
      <c r="AF158" s="21"/>
      <c r="AG158" s="21"/>
      <c r="AH158" s="21"/>
      <c r="AI158" s="21"/>
      <c r="AV158" s="24"/>
    </row>
    <row r="159" spans="23:48">
      <c r="W159" s="21"/>
      <c r="Y159" s="21"/>
      <c r="AF159" s="21"/>
      <c r="AG159" s="21"/>
      <c r="AH159" s="21"/>
      <c r="AI159" s="21"/>
      <c r="AV159" s="24"/>
    </row>
    <row r="160" spans="23:48">
      <c r="W160" s="21"/>
      <c r="Y160" s="21"/>
      <c r="AF160" s="21"/>
      <c r="AG160" s="21"/>
      <c r="AH160" s="21"/>
      <c r="AI160" s="21"/>
      <c r="AV160" s="24"/>
    </row>
    <row r="161" spans="23:48">
      <c r="W161" s="21"/>
      <c r="Y161" s="21"/>
      <c r="AF161" s="21"/>
      <c r="AG161" s="21"/>
      <c r="AH161" s="21"/>
      <c r="AI161" s="21"/>
      <c r="AV161" s="24"/>
    </row>
    <row r="162" spans="23:48">
      <c r="W162" s="21"/>
      <c r="Y162" s="21"/>
      <c r="AF162" s="21"/>
      <c r="AG162" s="21"/>
      <c r="AH162" s="21"/>
      <c r="AI162" s="21"/>
      <c r="AV162" s="24"/>
    </row>
    <row r="163" spans="23:48">
      <c r="W163" s="21"/>
      <c r="Y163" s="21"/>
      <c r="AF163" s="21"/>
      <c r="AG163" s="21"/>
      <c r="AH163" s="21"/>
      <c r="AI163" s="21"/>
      <c r="AV163" s="24"/>
    </row>
    <row r="164" spans="23:48">
      <c r="W164" s="21"/>
      <c r="Y164" s="21"/>
      <c r="AF164" s="21"/>
      <c r="AG164" s="21"/>
      <c r="AH164" s="21"/>
      <c r="AI164" s="21"/>
      <c r="AV164" s="24"/>
    </row>
    <row r="165" spans="23:48">
      <c r="W165" s="21"/>
      <c r="Y165" s="21"/>
      <c r="AF165" s="21"/>
      <c r="AG165" s="21"/>
      <c r="AH165" s="21"/>
      <c r="AI165" s="21"/>
      <c r="AV165" s="24"/>
    </row>
    <row r="166" spans="23:48">
      <c r="W166" s="21"/>
      <c r="Y166" s="21"/>
      <c r="AF166" s="21"/>
      <c r="AG166" s="21"/>
      <c r="AH166" s="21"/>
      <c r="AI166" s="21"/>
      <c r="AV166" s="24"/>
    </row>
    <row r="167" spans="23:48">
      <c r="W167" s="21"/>
      <c r="Y167" s="21"/>
      <c r="AF167" s="21"/>
      <c r="AG167" s="21"/>
      <c r="AH167" s="21"/>
      <c r="AI167" s="21"/>
      <c r="AV167" s="24"/>
    </row>
    <row r="168" spans="23:48">
      <c r="W168" s="21"/>
      <c r="Y168" s="21"/>
      <c r="AF168" s="21"/>
      <c r="AG168" s="21"/>
      <c r="AH168" s="21"/>
      <c r="AI168" s="21"/>
      <c r="AV168" s="24"/>
    </row>
    <row r="169" spans="23:48">
      <c r="W169" s="21"/>
      <c r="Y169" s="21"/>
      <c r="AF169" s="21"/>
      <c r="AG169" s="21"/>
      <c r="AH169" s="21"/>
      <c r="AI169" s="21"/>
      <c r="AV169" s="24"/>
    </row>
    <row r="170" spans="23:48">
      <c r="W170" s="21"/>
      <c r="Y170" s="21"/>
      <c r="AF170" s="21"/>
      <c r="AG170" s="21"/>
      <c r="AH170" s="21"/>
      <c r="AI170" s="21"/>
      <c r="AV170" s="24"/>
    </row>
    <row r="171" spans="23:48">
      <c r="W171" s="21"/>
      <c r="Y171" s="21"/>
      <c r="AF171" s="21"/>
      <c r="AG171" s="21"/>
      <c r="AH171" s="21"/>
      <c r="AI171" s="21"/>
      <c r="AV171" s="24"/>
    </row>
    <row r="172" spans="23:48">
      <c r="W172" s="21"/>
      <c r="Y172" s="21"/>
      <c r="AF172" s="21"/>
      <c r="AG172" s="21"/>
      <c r="AH172" s="21"/>
      <c r="AI172" s="21"/>
      <c r="AV172" s="24"/>
    </row>
    <row r="173" spans="23:48">
      <c r="W173" s="21"/>
      <c r="Y173" s="21"/>
      <c r="AF173" s="21"/>
      <c r="AG173" s="21"/>
      <c r="AH173" s="21"/>
      <c r="AI173" s="21"/>
      <c r="AV173" s="24"/>
    </row>
    <row r="174" spans="23:48">
      <c r="W174" s="21"/>
      <c r="Y174" s="21"/>
      <c r="AF174" s="21"/>
      <c r="AG174" s="21"/>
      <c r="AH174" s="21"/>
      <c r="AI174" s="21"/>
      <c r="AV174" s="24"/>
    </row>
    <row r="175" spans="23:48">
      <c r="W175" s="21"/>
      <c r="Y175" s="21"/>
      <c r="AF175" s="21"/>
      <c r="AG175" s="21"/>
      <c r="AH175" s="21"/>
      <c r="AI175" s="21"/>
      <c r="AV175" s="24"/>
    </row>
    <row r="176" spans="23:48">
      <c r="W176" s="21"/>
      <c r="Y176" s="21"/>
      <c r="AF176" s="21"/>
      <c r="AG176" s="21"/>
      <c r="AH176" s="21"/>
      <c r="AI176" s="21"/>
      <c r="AV176" s="24"/>
    </row>
    <row r="177" spans="23:48">
      <c r="W177" s="21"/>
      <c r="Y177" s="21"/>
      <c r="AF177" s="21"/>
      <c r="AG177" s="21"/>
      <c r="AH177" s="21"/>
      <c r="AI177" s="21"/>
      <c r="AV177" s="24"/>
    </row>
    <row r="178" spans="23:48">
      <c r="W178" s="21"/>
      <c r="Y178" s="21"/>
      <c r="AF178" s="21"/>
      <c r="AG178" s="21"/>
      <c r="AH178" s="21"/>
      <c r="AI178" s="21"/>
      <c r="AV178" s="24"/>
    </row>
    <row r="179" spans="23:48">
      <c r="W179" s="21"/>
      <c r="Y179" s="21"/>
      <c r="AF179" s="21"/>
      <c r="AG179" s="21"/>
      <c r="AH179" s="21"/>
      <c r="AI179" s="21"/>
      <c r="AV179" s="24"/>
    </row>
    <row r="180" spans="23:48">
      <c r="W180" s="21"/>
      <c r="Y180" s="21"/>
      <c r="AF180" s="21"/>
      <c r="AG180" s="21"/>
      <c r="AH180" s="21"/>
      <c r="AI180" s="21"/>
      <c r="AV180" s="24"/>
    </row>
    <row r="181" spans="23:48">
      <c r="W181" s="21"/>
      <c r="Y181" s="21"/>
      <c r="AF181" s="21"/>
      <c r="AG181" s="21"/>
      <c r="AH181" s="21"/>
      <c r="AI181" s="21"/>
      <c r="AV181" s="24"/>
    </row>
    <row r="182" spans="23:48">
      <c r="W182" s="21"/>
      <c r="Y182" s="21"/>
      <c r="AF182" s="21"/>
      <c r="AG182" s="21"/>
      <c r="AH182" s="21"/>
      <c r="AI182" s="21"/>
      <c r="AV182" s="24"/>
    </row>
    <row r="183" spans="23:48">
      <c r="W183" s="21"/>
      <c r="Y183" s="21"/>
      <c r="AF183" s="21"/>
      <c r="AG183" s="21"/>
      <c r="AH183" s="21"/>
      <c r="AI183" s="21"/>
      <c r="AV183" s="24"/>
    </row>
    <row r="184" spans="23:48">
      <c r="W184" s="21"/>
      <c r="Y184" s="21"/>
      <c r="AF184" s="21"/>
      <c r="AG184" s="21"/>
      <c r="AH184" s="21"/>
      <c r="AI184" s="21"/>
      <c r="AV184" s="24"/>
    </row>
    <row r="185" spans="23:48">
      <c r="W185" s="21"/>
      <c r="Y185" s="21"/>
      <c r="AF185" s="21"/>
      <c r="AG185" s="21"/>
      <c r="AH185" s="21"/>
      <c r="AI185" s="21"/>
      <c r="AV185" s="24"/>
    </row>
    <row r="186" spans="23:48">
      <c r="W186" s="21"/>
      <c r="Y186" s="21"/>
      <c r="AF186" s="21"/>
      <c r="AG186" s="21"/>
      <c r="AH186" s="21"/>
      <c r="AI186" s="21"/>
      <c r="AV186" s="24"/>
    </row>
    <row r="187" spans="23:48">
      <c r="W187" s="21"/>
      <c r="Y187" s="21"/>
      <c r="AF187" s="21"/>
      <c r="AG187" s="21"/>
      <c r="AH187" s="21"/>
      <c r="AI187" s="21"/>
      <c r="AV187" s="24"/>
    </row>
    <row r="188" spans="23:48">
      <c r="W188" s="21"/>
      <c r="Y188" s="21"/>
      <c r="AF188" s="21"/>
      <c r="AG188" s="21"/>
      <c r="AH188" s="21"/>
      <c r="AI188" s="21"/>
      <c r="AV188" s="24"/>
    </row>
    <row r="189" spans="23:48">
      <c r="W189" s="21"/>
      <c r="Y189" s="21"/>
      <c r="AF189" s="21"/>
      <c r="AG189" s="21"/>
      <c r="AH189" s="21"/>
      <c r="AI189" s="21"/>
      <c r="AV189" s="24"/>
    </row>
    <row r="190" spans="23:48">
      <c r="W190" s="21"/>
      <c r="Y190" s="21"/>
      <c r="AF190" s="21"/>
      <c r="AG190" s="21"/>
      <c r="AH190" s="21"/>
      <c r="AI190" s="21"/>
      <c r="AV190" s="24"/>
    </row>
    <row r="191" spans="23:48">
      <c r="W191" s="21"/>
      <c r="Y191" s="21"/>
      <c r="AF191" s="21"/>
      <c r="AG191" s="21"/>
      <c r="AH191" s="21"/>
      <c r="AI191" s="21"/>
      <c r="AV191" s="24"/>
    </row>
    <row r="192" spans="23:48">
      <c r="W192" s="21"/>
      <c r="Y192" s="21"/>
      <c r="AF192" s="21"/>
      <c r="AG192" s="21"/>
      <c r="AH192" s="21"/>
      <c r="AI192" s="21"/>
      <c r="AV192" s="24"/>
    </row>
    <row r="193" spans="23:48">
      <c r="W193" s="21"/>
      <c r="Y193" s="21"/>
      <c r="AF193" s="21"/>
      <c r="AG193" s="21"/>
      <c r="AH193" s="21"/>
      <c r="AI193" s="21"/>
      <c r="AV193" s="24"/>
    </row>
    <row r="194" spans="23:48">
      <c r="W194" s="21"/>
      <c r="Y194" s="21"/>
      <c r="AF194" s="21"/>
      <c r="AG194" s="21"/>
      <c r="AH194" s="21"/>
      <c r="AI194" s="21"/>
      <c r="AV194" s="24"/>
    </row>
    <row r="195" spans="23:48">
      <c r="W195" s="21"/>
      <c r="Y195" s="21"/>
      <c r="AF195" s="21"/>
      <c r="AG195" s="21"/>
      <c r="AH195" s="21"/>
      <c r="AI195" s="21"/>
      <c r="AV195" s="24"/>
    </row>
    <row r="196" spans="23:48">
      <c r="W196" s="21"/>
      <c r="Y196" s="21"/>
      <c r="AF196" s="21"/>
      <c r="AG196" s="21"/>
      <c r="AH196" s="21"/>
      <c r="AI196" s="21"/>
      <c r="AV196" s="24"/>
    </row>
    <row r="197" spans="23:48">
      <c r="W197" s="21"/>
      <c r="Y197" s="21"/>
      <c r="AF197" s="21"/>
      <c r="AG197" s="21"/>
      <c r="AH197" s="21"/>
      <c r="AI197" s="21"/>
      <c r="AV197" s="24"/>
    </row>
    <row r="198" spans="23:48">
      <c r="W198" s="21"/>
      <c r="Y198" s="21"/>
      <c r="AF198" s="21"/>
      <c r="AG198" s="21"/>
      <c r="AH198" s="21"/>
      <c r="AI198" s="21"/>
      <c r="AV198" s="24"/>
    </row>
    <row r="199" spans="23:48">
      <c r="W199" s="21"/>
      <c r="Y199" s="21"/>
      <c r="AF199" s="21"/>
      <c r="AG199" s="21"/>
      <c r="AH199" s="21"/>
      <c r="AI199" s="21"/>
      <c r="AV199" s="24"/>
    </row>
    <row r="200" spans="23:48">
      <c r="W200" s="21"/>
      <c r="Y200" s="21"/>
      <c r="AF200" s="21"/>
      <c r="AG200" s="21"/>
      <c r="AH200" s="21"/>
      <c r="AI200" s="21"/>
      <c r="AV200" s="24"/>
    </row>
    <row r="201" spans="23:48">
      <c r="W201" s="21"/>
      <c r="Y201" s="21"/>
      <c r="AF201" s="21"/>
      <c r="AG201" s="21"/>
      <c r="AH201" s="21"/>
      <c r="AI201" s="21"/>
      <c r="AV201" s="24"/>
    </row>
    <row r="202" spans="23:48">
      <c r="W202" s="21"/>
      <c r="Y202" s="21"/>
      <c r="AF202" s="21"/>
      <c r="AG202" s="21"/>
      <c r="AH202" s="21"/>
      <c r="AI202" s="21"/>
      <c r="AV202" s="24"/>
    </row>
    <row r="203" spans="23:48">
      <c r="W203" s="21"/>
      <c r="Y203" s="21"/>
      <c r="AF203" s="21"/>
      <c r="AG203" s="21"/>
      <c r="AH203" s="21"/>
      <c r="AI203" s="21"/>
      <c r="AV203" s="24"/>
    </row>
    <row r="204" spans="23:48">
      <c r="W204" s="21"/>
      <c r="Y204" s="21"/>
      <c r="AF204" s="21"/>
      <c r="AG204" s="21"/>
      <c r="AH204" s="21"/>
      <c r="AI204" s="21"/>
      <c r="AV204" s="24"/>
    </row>
    <row r="205" spans="23:48">
      <c r="W205" s="21"/>
      <c r="Y205" s="21"/>
      <c r="AF205" s="21"/>
      <c r="AG205" s="21"/>
      <c r="AH205" s="21"/>
      <c r="AI205" s="21"/>
      <c r="AV205" s="24"/>
    </row>
    <row r="206" spans="23:48">
      <c r="W206" s="21"/>
      <c r="Y206" s="21"/>
      <c r="AF206" s="21"/>
      <c r="AG206" s="21"/>
      <c r="AH206" s="21"/>
      <c r="AI206" s="21"/>
      <c r="AV206" s="24"/>
    </row>
    <row r="207" spans="23:48">
      <c r="W207" s="21"/>
      <c r="Y207" s="21"/>
      <c r="AF207" s="21"/>
      <c r="AG207" s="21"/>
      <c r="AH207" s="21"/>
      <c r="AI207" s="21"/>
      <c r="AV207" s="24"/>
    </row>
    <row r="208" spans="23:48">
      <c r="W208" s="21"/>
      <c r="Y208" s="21"/>
      <c r="AF208" s="21"/>
      <c r="AG208" s="21"/>
      <c r="AH208" s="21"/>
      <c r="AI208" s="21"/>
      <c r="AV208" s="24"/>
    </row>
    <row r="209" spans="23:48">
      <c r="W209" s="21"/>
      <c r="Y209" s="21"/>
      <c r="AF209" s="21"/>
      <c r="AG209" s="21"/>
      <c r="AH209" s="21"/>
      <c r="AI209" s="21"/>
      <c r="AV209" s="24"/>
    </row>
    <row r="210" spans="23:48">
      <c r="W210" s="21"/>
      <c r="Y210" s="21"/>
      <c r="AF210" s="21"/>
      <c r="AG210" s="21"/>
      <c r="AH210" s="21"/>
      <c r="AI210" s="21"/>
      <c r="AV210" s="24"/>
    </row>
    <row r="211" spans="23:48">
      <c r="W211" s="21"/>
      <c r="Y211" s="21"/>
      <c r="AF211" s="21"/>
      <c r="AG211" s="21"/>
      <c r="AH211" s="21"/>
      <c r="AI211" s="21"/>
      <c r="AV211" s="24"/>
    </row>
    <row r="212" spans="23:48">
      <c r="W212" s="21"/>
      <c r="Y212" s="21"/>
      <c r="AF212" s="21"/>
      <c r="AG212" s="21"/>
      <c r="AH212" s="21"/>
      <c r="AI212" s="21"/>
      <c r="AV212" s="24"/>
    </row>
    <row r="213" spans="23:48">
      <c r="W213" s="21"/>
      <c r="Y213" s="21"/>
      <c r="AF213" s="21"/>
      <c r="AG213" s="21"/>
      <c r="AH213" s="21"/>
      <c r="AI213" s="21"/>
      <c r="AV213" s="24"/>
    </row>
    <row r="214" spans="23:48">
      <c r="W214" s="21"/>
      <c r="Y214" s="21"/>
      <c r="AF214" s="21"/>
      <c r="AG214" s="21"/>
      <c r="AH214" s="21"/>
      <c r="AI214" s="21"/>
      <c r="AV214" s="24"/>
    </row>
    <row r="215" spans="23:48">
      <c r="W215" s="21"/>
      <c r="Y215" s="21"/>
      <c r="AF215" s="21"/>
      <c r="AG215" s="21"/>
      <c r="AH215" s="21"/>
      <c r="AI215" s="21"/>
      <c r="AV215" s="24"/>
    </row>
    <row r="216" spans="23:48">
      <c r="W216" s="21"/>
      <c r="Y216" s="21"/>
      <c r="AF216" s="21"/>
      <c r="AG216" s="21"/>
      <c r="AH216" s="21"/>
      <c r="AI216" s="21"/>
      <c r="AV216" s="24"/>
    </row>
    <row r="217" spans="23:48">
      <c r="W217" s="21"/>
      <c r="Y217" s="21"/>
      <c r="AF217" s="21"/>
      <c r="AG217" s="21"/>
      <c r="AH217" s="21"/>
      <c r="AI217" s="21"/>
      <c r="AV217" s="24"/>
    </row>
    <row r="218" spans="23:48">
      <c r="W218" s="21"/>
      <c r="Y218" s="21"/>
      <c r="AF218" s="21"/>
      <c r="AG218" s="21"/>
      <c r="AH218" s="21"/>
      <c r="AI218" s="21"/>
      <c r="AV218" s="24"/>
    </row>
    <row r="219" spans="23:48">
      <c r="W219" s="21"/>
      <c r="Y219" s="21"/>
      <c r="AF219" s="21"/>
      <c r="AG219" s="21"/>
      <c r="AH219" s="21"/>
      <c r="AI219" s="21"/>
      <c r="AV219" s="24"/>
    </row>
    <row r="220" spans="23:48">
      <c r="W220" s="21"/>
      <c r="Y220" s="21"/>
      <c r="AF220" s="21"/>
      <c r="AG220" s="21"/>
      <c r="AH220" s="21"/>
      <c r="AI220" s="21"/>
      <c r="AV220" s="24"/>
    </row>
    <row r="221" spans="23:48">
      <c r="W221" s="21"/>
      <c r="Y221" s="21"/>
      <c r="AF221" s="21"/>
      <c r="AG221" s="21"/>
      <c r="AH221" s="21"/>
      <c r="AI221" s="21"/>
      <c r="AV221" s="24"/>
    </row>
    <row r="222" spans="23:48">
      <c r="W222" s="21"/>
      <c r="Y222" s="21"/>
      <c r="AF222" s="21"/>
      <c r="AG222" s="21"/>
      <c r="AH222" s="21"/>
      <c r="AI222" s="21"/>
      <c r="AV222" s="24"/>
    </row>
    <row r="223" spans="23:48">
      <c r="W223" s="21"/>
      <c r="Y223" s="21"/>
      <c r="AF223" s="21"/>
      <c r="AG223" s="21"/>
      <c r="AH223" s="21"/>
      <c r="AI223" s="21"/>
      <c r="AV223" s="24"/>
    </row>
    <row r="224" spans="23:48">
      <c r="W224" s="21"/>
      <c r="Y224" s="21"/>
      <c r="AF224" s="21"/>
      <c r="AG224" s="21"/>
      <c r="AH224" s="21"/>
      <c r="AI224" s="21"/>
      <c r="AV224" s="24"/>
    </row>
    <row r="225" spans="23:48">
      <c r="W225" s="21"/>
      <c r="Y225" s="21"/>
      <c r="AF225" s="21"/>
      <c r="AG225" s="21"/>
      <c r="AH225" s="21"/>
      <c r="AI225" s="21"/>
      <c r="AV225" s="24"/>
    </row>
    <row r="226" spans="23:48">
      <c r="W226" s="21"/>
      <c r="Y226" s="21"/>
      <c r="AF226" s="21"/>
      <c r="AG226" s="21"/>
      <c r="AH226" s="21"/>
      <c r="AI226" s="21"/>
      <c r="AV226" s="24"/>
    </row>
    <row r="227" spans="23:48">
      <c r="W227" s="21"/>
      <c r="Y227" s="21"/>
      <c r="AF227" s="21"/>
      <c r="AG227" s="21"/>
      <c r="AH227" s="21"/>
      <c r="AI227" s="21"/>
      <c r="AV227" s="24"/>
    </row>
    <row r="228" spans="23:48">
      <c r="W228" s="21"/>
      <c r="Y228" s="21"/>
      <c r="AF228" s="21"/>
      <c r="AG228" s="21"/>
      <c r="AH228" s="21"/>
      <c r="AI228" s="21"/>
      <c r="AV228" s="24"/>
    </row>
    <row r="229" spans="23:48">
      <c r="W229" s="21"/>
      <c r="Y229" s="21"/>
      <c r="AF229" s="21"/>
      <c r="AG229" s="21"/>
      <c r="AH229" s="21"/>
      <c r="AI229" s="21"/>
      <c r="AV229" s="24"/>
    </row>
    <row r="230" spans="23:48">
      <c r="W230" s="21"/>
      <c r="Y230" s="21"/>
      <c r="AF230" s="21"/>
      <c r="AG230" s="21"/>
      <c r="AH230" s="21"/>
      <c r="AI230" s="21"/>
      <c r="AV230" s="24"/>
    </row>
    <row r="231" spans="23:48">
      <c r="W231" s="21"/>
      <c r="Y231" s="21"/>
      <c r="AF231" s="21"/>
      <c r="AG231" s="21"/>
      <c r="AH231" s="21"/>
      <c r="AI231" s="21"/>
      <c r="AV231" s="24"/>
    </row>
    <row r="232" spans="23:48">
      <c r="W232" s="21"/>
      <c r="Y232" s="21"/>
      <c r="AF232" s="21"/>
      <c r="AG232" s="21"/>
      <c r="AH232" s="21"/>
      <c r="AI232" s="21"/>
      <c r="AV232" s="24"/>
    </row>
    <row r="233" spans="23:48">
      <c r="W233" s="21"/>
      <c r="Y233" s="21"/>
      <c r="AF233" s="21"/>
      <c r="AG233" s="21"/>
      <c r="AH233" s="21"/>
      <c r="AI233" s="21"/>
      <c r="AV233" s="24"/>
    </row>
    <row r="234" spans="23:48">
      <c r="W234" s="21"/>
      <c r="Y234" s="21"/>
      <c r="AF234" s="21"/>
      <c r="AG234" s="21"/>
      <c r="AH234" s="21"/>
      <c r="AI234" s="21"/>
      <c r="AV234" s="24"/>
    </row>
    <row r="235" spans="23:48">
      <c r="W235" s="21"/>
      <c r="Y235" s="21"/>
      <c r="AF235" s="21"/>
      <c r="AG235" s="21"/>
      <c r="AH235" s="21"/>
      <c r="AI235" s="21"/>
      <c r="AV235" s="24"/>
    </row>
    <row r="236" spans="23:48">
      <c r="W236" s="21"/>
      <c r="Y236" s="21"/>
      <c r="AF236" s="21"/>
      <c r="AG236" s="21"/>
      <c r="AH236" s="21"/>
      <c r="AI236" s="21"/>
      <c r="AV236" s="24"/>
    </row>
    <row r="237" spans="23:48">
      <c r="W237" s="21"/>
      <c r="Y237" s="21"/>
      <c r="AF237" s="21"/>
      <c r="AG237" s="21"/>
      <c r="AH237" s="21"/>
      <c r="AI237" s="21"/>
      <c r="AV237" s="24"/>
    </row>
    <row r="238" spans="23:48">
      <c r="W238" s="21"/>
      <c r="Y238" s="21"/>
      <c r="AF238" s="21"/>
      <c r="AG238" s="21"/>
      <c r="AH238" s="21"/>
      <c r="AI238" s="21"/>
      <c r="AV238" s="24"/>
    </row>
    <row r="239" spans="23:48">
      <c r="W239" s="21"/>
      <c r="Y239" s="21"/>
      <c r="AF239" s="21"/>
      <c r="AG239" s="21"/>
      <c r="AH239" s="21"/>
      <c r="AI239" s="21"/>
      <c r="AV239" s="24"/>
    </row>
    <row r="240" spans="23:48">
      <c r="W240" s="21"/>
      <c r="Y240" s="21"/>
      <c r="AF240" s="21"/>
      <c r="AG240" s="21"/>
      <c r="AH240" s="21"/>
      <c r="AI240" s="21"/>
      <c r="AV240" s="24"/>
    </row>
    <row r="241" spans="23:48">
      <c r="W241" s="21"/>
      <c r="Y241" s="21"/>
      <c r="AF241" s="21"/>
      <c r="AG241" s="21"/>
      <c r="AH241" s="21"/>
      <c r="AI241" s="21"/>
      <c r="AV241" s="24"/>
    </row>
    <row r="242" spans="23:48">
      <c r="W242" s="21"/>
      <c r="Y242" s="21"/>
      <c r="AF242" s="21"/>
      <c r="AG242" s="21"/>
      <c r="AH242" s="21"/>
      <c r="AI242" s="21"/>
      <c r="AV242" s="24"/>
    </row>
    <row r="243" spans="23:48">
      <c r="W243" s="21"/>
      <c r="Y243" s="21"/>
      <c r="AF243" s="21"/>
      <c r="AG243" s="21"/>
      <c r="AH243" s="21"/>
      <c r="AI243" s="21"/>
      <c r="AV243" s="24"/>
    </row>
    <row r="244" spans="23:48">
      <c r="W244" s="21"/>
      <c r="Y244" s="21"/>
      <c r="AF244" s="21"/>
      <c r="AG244" s="21"/>
      <c r="AH244" s="21"/>
      <c r="AI244" s="21"/>
      <c r="AV244" s="24"/>
    </row>
    <row r="245" spans="23:48">
      <c r="W245" s="21"/>
      <c r="Y245" s="21"/>
      <c r="AF245" s="21"/>
      <c r="AG245" s="21"/>
      <c r="AH245" s="21"/>
      <c r="AI245" s="21"/>
      <c r="AV245" s="24"/>
    </row>
    <row r="246" spans="23:48">
      <c r="W246" s="21"/>
      <c r="Y246" s="21"/>
      <c r="AF246" s="21"/>
      <c r="AG246" s="21"/>
      <c r="AH246" s="21"/>
      <c r="AI246" s="21"/>
      <c r="AV246" s="24"/>
    </row>
    <row r="247" spans="23:48">
      <c r="W247" s="21"/>
      <c r="Y247" s="21"/>
      <c r="AF247" s="21"/>
      <c r="AG247" s="21"/>
      <c r="AH247" s="21"/>
      <c r="AI247" s="21"/>
      <c r="AV247" s="24"/>
    </row>
    <row r="248" spans="23:48">
      <c r="W248" s="21"/>
      <c r="Y248" s="21"/>
      <c r="AF248" s="21"/>
      <c r="AG248" s="21"/>
      <c r="AH248" s="21"/>
      <c r="AI248" s="21"/>
      <c r="AV248" s="24"/>
    </row>
    <row r="249" spans="23:48">
      <c r="W249" s="21"/>
      <c r="Y249" s="21"/>
      <c r="AF249" s="21"/>
      <c r="AG249" s="21"/>
      <c r="AH249" s="21"/>
      <c r="AI249" s="21"/>
      <c r="AV249" s="24"/>
    </row>
    <row r="250" spans="23:48">
      <c r="W250" s="21"/>
      <c r="Y250" s="21"/>
      <c r="AF250" s="21"/>
      <c r="AG250" s="21"/>
      <c r="AH250" s="21"/>
      <c r="AI250" s="21"/>
      <c r="AV250" s="24"/>
    </row>
    <row r="251" spans="23:48">
      <c r="W251" s="21"/>
      <c r="Y251" s="21"/>
      <c r="AF251" s="21"/>
      <c r="AG251" s="21"/>
      <c r="AH251" s="21"/>
      <c r="AI251" s="21"/>
      <c r="AV251" s="24"/>
    </row>
    <row r="252" spans="23:48">
      <c r="W252" s="21"/>
      <c r="Y252" s="21"/>
      <c r="AF252" s="21"/>
      <c r="AG252" s="21"/>
      <c r="AH252" s="21"/>
      <c r="AI252" s="21"/>
      <c r="AV252" s="24"/>
    </row>
    <row r="253" spans="23:48">
      <c r="W253" s="21"/>
      <c r="Y253" s="21"/>
      <c r="AF253" s="21"/>
      <c r="AG253" s="21"/>
      <c r="AH253" s="21"/>
      <c r="AI253" s="21"/>
      <c r="AV253" s="24"/>
    </row>
    <row r="254" spans="23:48">
      <c r="W254" s="21"/>
      <c r="Y254" s="21"/>
      <c r="AF254" s="21"/>
      <c r="AG254" s="21"/>
      <c r="AH254" s="21"/>
      <c r="AI254" s="21"/>
      <c r="AV254" s="24"/>
    </row>
    <row r="255" spans="23:48">
      <c r="W255" s="21"/>
      <c r="Y255" s="21"/>
      <c r="AF255" s="21"/>
      <c r="AG255" s="21"/>
      <c r="AH255" s="21"/>
      <c r="AI255" s="21"/>
      <c r="AV255" s="24"/>
    </row>
    <row r="256" spans="23:48">
      <c r="W256" s="21"/>
      <c r="Y256" s="21"/>
      <c r="AF256" s="21"/>
      <c r="AG256" s="21"/>
      <c r="AH256" s="21"/>
      <c r="AI256" s="21"/>
      <c r="AV256" s="24"/>
    </row>
    <row r="257" spans="23:48">
      <c r="W257" s="21"/>
      <c r="Y257" s="21"/>
      <c r="AF257" s="21"/>
      <c r="AG257" s="21"/>
      <c r="AH257" s="21"/>
      <c r="AI257" s="21"/>
      <c r="AV257" s="24"/>
    </row>
    <row r="258" spans="23:48">
      <c r="W258" s="21"/>
      <c r="Y258" s="21"/>
      <c r="AF258" s="21"/>
      <c r="AG258" s="21"/>
      <c r="AH258" s="21"/>
      <c r="AI258" s="21"/>
      <c r="AV258" s="24"/>
    </row>
    <row r="259" spans="23:48">
      <c r="W259" s="21"/>
      <c r="Y259" s="21"/>
      <c r="AF259" s="21"/>
      <c r="AG259" s="21"/>
      <c r="AH259" s="21"/>
      <c r="AI259" s="21"/>
      <c r="AV259" s="24"/>
    </row>
    <row r="260" spans="23:48">
      <c r="W260" s="21"/>
      <c r="Y260" s="21"/>
      <c r="AF260" s="21"/>
      <c r="AG260" s="21"/>
      <c r="AH260" s="21"/>
      <c r="AI260" s="21"/>
      <c r="AV260" s="24"/>
    </row>
    <row r="261" spans="23:48">
      <c r="W261" s="21"/>
      <c r="Y261" s="21"/>
      <c r="AF261" s="21"/>
      <c r="AG261" s="21"/>
      <c r="AH261" s="21"/>
      <c r="AI261" s="21"/>
      <c r="AV261" s="24"/>
    </row>
    <row r="262" spans="23:48">
      <c r="W262" s="21"/>
      <c r="Y262" s="21"/>
      <c r="AF262" s="21"/>
      <c r="AG262" s="21"/>
      <c r="AH262" s="21"/>
      <c r="AI262" s="21"/>
      <c r="AV262" s="24"/>
    </row>
    <row r="263" spans="23:48">
      <c r="W263" s="21"/>
      <c r="Y263" s="21"/>
      <c r="AF263" s="21"/>
      <c r="AG263" s="21"/>
      <c r="AH263" s="21"/>
      <c r="AI263" s="21"/>
      <c r="AV263" s="24"/>
    </row>
    <row r="264" spans="23:48">
      <c r="W264" s="21"/>
      <c r="Y264" s="21"/>
      <c r="AF264" s="21"/>
      <c r="AG264" s="21"/>
      <c r="AH264" s="21"/>
      <c r="AI264" s="21"/>
      <c r="AV264" s="24"/>
    </row>
    <row r="265" spans="23:48">
      <c r="W265" s="21"/>
      <c r="Y265" s="21"/>
      <c r="AF265" s="21"/>
      <c r="AG265" s="21"/>
      <c r="AH265" s="21"/>
      <c r="AI265" s="21"/>
      <c r="AV265" s="24"/>
    </row>
    <row r="266" spans="23:48">
      <c r="W266" s="21"/>
      <c r="Y266" s="21"/>
      <c r="AF266" s="21"/>
      <c r="AG266" s="21"/>
      <c r="AH266" s="21"/>
      <c r="AI266" s="21"/>
      <c r="AV266" s="24"/>
    </row>
    <row r="267" spans="23:48">
      <c r="W267" s="21"/>
      <c r="Y267" s="21"/>
      <c r="AF267" s="21"/>
      <c r="AG267" s="21"/>
      <c r="AH267" s="21"/>
      <c r="AI267" s="21"/>
      <c r="AV267" s="24"/>
    </row>
    <row r="268" spans="23:48">
      <c r="W268" s="21"/>
      <c r="Y268" s="21"/>
      <c r="AF268" s="21"/>
      <c r="AG268" s="21"/>
      <c r="AH268" s="21"/>
      <c r="AI268" s="21"/>
      <c r="AV268" s="24"/>
    </row>
    <row r="269" spans="23:48">
      <c r="W269" s="21"/>
      <c r="Y269" s="21"/>
      <c r="AF269" s="21"/>
      <c r="AG269" s="21"/>
      <c r="AH269" s="21"/>
      <c r="AI269" s="21"/>
      <c r="AV269" s="24"/>
    </row>
    <row r="270" spans="23:48">
      <c r="W270" s="21"/>
      <c r="Y270" s="21"/>
      <c r="AF270" s="21"/>
      <c r="AG270" s="21"/>
      <c r="AH270" s="21"/>
      <c r="AI270" s="21"/>
      <c r="AV270" s="24"/>
    </row>
    <row r="271" spans="23:48">
      <c r="W271" s="21"/>
      <c r="Y271" s="21"/>
      <c r="AF271" s="21"/>
      <c r="AG271" s="21"/>
      <c r="AH271" s="21"/>
      <c r="AI271" s="21"/>
      <c r="AV271" s="24"/>
    </row>
    <row r="272" spans="23:48">
      <c r="W272" s="21"/>
      <c r="Y272" s="21"/>
      <c r="AF272" s="21"/>
      <c r="AG272" s="21"/>
      <c r="AH272" s="21"/>
      <c r="AI272" s="21"/>
      <c r="AV272" s="24"/>
    </row>
    <row r="273" spans="23:48">
      <c r="W273" s="21"/>
      <c r="Y273" s="21"/>
      <c r="AF273" s="21"/>
      <c r="AG273" s="21"/>
      <c r="AH273" s="21"/>
      <c r="AI273" s="21"/>
      <c r="AV273" s="24"/>
    </row>
    <row r="274" spans="23:48">
      <c r="W274" s="21"/>
      <c r="Y274" s="21"/>
      <c r="AF274" s="21"/>
      <c r="AG274" s="21"/>
      <c r="AH274" s="21"/>
      <c r="AI274" s="21"/>
      <c r="AV274" s="24"/>
    </row>
    <row r="275" spans="23:48">
      <c r="W275" s="21"/>
      <c r="Y275" s="21"/>
      <c r="AF275" s="21"/>
      <c r="AG275" s="21"/>
      <c r="AH275" s="21"/>
      <c r="AI275" s="21"/>
      <c r="AV275" s="24"/>
    </row>
    <row r="276" spans="23:48">
      <c r="W276" s="21"/>
      <c r="Y276" s="21"/>
      <c r="AF276" s="21"/>
      <c r="AG276" s="21"/>
      <c r="AH276" s="21"/>
      <c r="AI276" s="21"/>
      <c r="AV276" s="24"/>
    </row>
    <row r="277" spans="23:48">
      <c r="W277" s="21"/>
      <c r="Y277" s="21"/>
      <c r="AF277" s="21"/>
      <c r="AG277" s="21"/>
      <c r="AH277" s="21"/>
      <c r="AI277" s="21"/>
      <c r="AV277" s="24"/>
    </row>
    <row r="278" spans="23:48">
      <c r="W278" s="21"/>
      <c r="Y278" s="21"/>
      <c r="AF278" s="21"/>
      <c r="AG278" s="21"/>
      <c r="AH278" s="21"/>
      <c r="AI278" s="21"/>
      <c r="AV278" s="24"/>
    </row>
    <row r="279" spans="23:48">
      <c r="W279" s="21"/>
      <c r="Y279" s="21"/>
      <c r="AF279" s="21"/>
      <c r="AG279" s="21"/>
      <c r="AH279" s="21"/>
      <c r="AI279" s="21"/>
      <c r="AV279" s="24"/>
    </row>
    <row r="280" spans="23:48">
      <c r="W280" s="21"/>
      <c r="Y280" s="21"/>
      <c r="AF280" s="21"/>
      <c r="AG280" s="21"/>
      <c r="AH280" s="21"/>
      <c r="AI280" s="21"/>
      <c r="AV280" s="24"/>
    </row>
    <row r="281" spans="23:48">
      <c r="W281" s="21"/>
      <c r="Y281" s="21"/>
      <c r="AF281" s="21"/>
      <c r="AG281" s="21"/>
      <c r="AH281" s="21"/>
      <c r="AI281" s="21"/>
      <c r="AV281" s="24"/>
    </row>
    <row r="282" spans="23:48">
      <c r="W282" s="21"/>
      <c r="Y282" s="21"/>
      <c r="AF282" s="21"/>
      <c r="AG282" s="21"/>
      <c r="AH282" s="21"/>
      <c r="AI282" s="21"/>
      <c r="AV282" s="24"/>
    </row>
    <row r="283" spans="23:48">
      <c r="W283" s="21"/>
      <c r="Y283" s="21"/>
      <c r="AF283" s="21"/>
      <c r="AG283" s="21"/>
      <c r="AH283" s="21"/>
      <c r="AI283" s="21"/>
      <c r="AV283" s="24"/>
    </row>
    <row r="284" spans="23:48">
      <c r="W284" s="21"/>
      <c r="Y284" s="21"/>
      <c r="AF284" s="21"/>
      <c r="AG284" s="21"/>
      <c r="AH284" s="21"/>
      <c r="AI284" s="21"/>
      <c r="AV284" s="24"/>
    </row>
    <row r="285" spans="23:48">
      <c r="W285" s="21"/>
      <c r="Y285" s="21"/>
      <c r="AF285" s="21"/>
      <c r="AG285" s="21"/>
      <c r="AH285" s="21"/>
      <c r="AI285" s="21"/>
      <c r="AV285" s="24"/>
    </row>
    <row r="286" spans="23:48">
      <c r="W286" s="21"/>
      <c r="Y286" s="21"/>
      <c r="AF286" s="21"/>
      <c r="AG286" s="21"/>
      <c r="AH286" s="21"/>
      <c r="AI286" s="21"/>
      <c r="AV286" s="24"/>
    </row>
    <row r="287" spans="23:48">
      <c r="W287" s="21"/>
      <c r="Y287" s="21"/>
      <c r="AF287" s="21"/>
      <c r="AG287" s="21"/>
      <c r="AH287" s="21"/>
      <c r="AI287" s="21"/>
      <c r="AV287" s="24"/>
    </row>
    <row r="288" spans="23:48">
      <c r="W288" s="21"/>
      <c r="Y288" s="21"/>
      <c r="AF288" s="21"/>
      <c r="AG288" s="21"/>
      <c r="AH288" s="21"/>
      <c r="AI288" s="21"/>
      <c r="AV288" s="24"/>
    </row>
    <row r="289" spans="23:48">
      <c r="W289" s="21"/>
      <c r="Y289" s="21"/>
      <c r="AF289" s="21"/>
      <c r="AG289" s="21"/>
      <c r="AH289" s="21"/>
      <c r="AI289" s="21"/>
      <c r="AV289" s="24"/>
    </row>
    <row r="290" spans="23:48">
      <c r="W290" s="21"/>
      <c r="Y290" s="21"/>
      <c r="AF290" s="21"/>
      <c r="AG290" s="21"/>
      <c r="AH290" s="21"/>
      <c r="AI290" s="21"/>
      <c r="AV290" s="24"/>
    </row>
    <row r="291" spans="23:48">
      <c r="W291" s="21"/>
      <c r="Y291" s="21"/>
      <c r="AF291" s="21"/>
      <c r="AG291" s="21"/>
      <c r="AH291" s="21"/>
      <c r="AI291" s="21"/>
      <c r="AV291" s="24"/>
    </row>
    <row r="292" spans="23:48">
      <c r="W292" s="21"/>
      <c r="Y292" s="21"/>
      <c r="AF292" s="21"/>
      <c r="AG292" s="21"/>
      <c r="AH292" s="21"/>
      <c r="AI292" s="21"/>
      <c r="AV292" s="24"/>
    </row>
    <row r="293" spans="23:48">
      <c r="W293" s="21"/>
      <c r="Y293" s="21"/>
      <c r="AF293" s="21"/>
      <c r="AG293" s="21"/>
      <c r="AH293" s="21"/>
      <c r="AI293" s="21"/>
      <c r="AV293" s="24"/>
    </row>
  </sheetData>
  <sheetProtection formatCells="0" formatColumns="0" formatRows="0"/>
  <mergeCells count="143">
    <mergeCell ref="N8:N9"/>
    <mergeCell ref="O8:O9"/>
    <mergeCell ref="U8:U9"/>
    <mergeCell ref="AW8:AW9"/>
    <mergeCell ref="X8:X9"/>
    <mergeCell ref="V8:V9"/>
    <mergeCell ref="W8:W9"/>
    <mergeCell ref="Z4:Z7"/>
    <mergeCell ref="Y4:Y7"/>
    <mergeCell ref="X4:X7"/>
    <mergeCell ref="P8:P9"/>
    <mergeCell ref="Q8:Q9"/>
    <mergeCell ref="R8:R9"/>
    <mergeCell ref="S8:S9"/>
    <mergeCell ref="T8:T9"/>
    <mergeCell ref="N4:N7"/>
    <mergeCell ref="O4:O7"/>
    <mergeCell ref="P4:P7"/>
    <mergeCell ref="Q4:Q7"/>
    <mergeCell ref="R4:R7"/>
    <mergeCell ref="U4:U7"/>
    <mergeCell ref="V4:V7"/>
    <mergeCell ref="W4:W7"/>
    <mergeCell ref="S4:S7"/>
    <mergeCell ref="T4:T7"/>
    <mergeCell ref="AA4:AA7"/>
    <mergeCell ref="AB4:AB7"/>
    <mergeCell ref="AX4:AX7"/>
    <mergeCell ref="AW4:AW7"/>
    <mergeCell ref="BD2:BD3"/>
    <mergeCell ref="BA2:BA3"/>
    <mergeCell ref="BB2:BB3"/>
    <mergeCell ref="U1:AB2"/>
    <mergeCell ref="AY1:BU1"/>
    <mergeCell ref="BE2:BU2"/>
    <mergeCell ref="AC1:AT1"/>
    <mergeCell ref="AV1:AX1"/>
    <mergeCell ref="BC2:BC3"/>
    <mergeCell ref="G3:H3"/>
    <mergeCell ref="AK3:AL3"/>
    <mergeCell ref="AM3:AN3"/>
    <mergeCell ref="AO3:AP3"/>
    <mergeCell ref="AR3:AS3"/>
    <mergeCell ref="AJ2:AT2"/>
    <mergeCell ref="AU2:AW3"/>
    <mergeCell ref="AX2:AX3"/>
    <mergeCell ref="AY2:AZ3"/>
    <mergeCell ref="A1:T2"/>
    <mergeCell ref="AC2:AC3"/>
    <mergeCell ref="AD2:AD3"/>
    <mergeCell ref="AE2:AH2"/>
    <mergeCell ref="AI2:AI3"/>
    <mergeCell ref="M8:M9"/>
    <mergeCell ref="A4:A7"/>
    <mergeCell ref="B4:B7"/>
    <mergeCell ref="C4:C7"/>
    <mergeCell ref="D4:D7"/>
    <mergeCell ref="E4:E7"/>
    <mergeCell ref="F4:F7"/>
    <mergeCell ref="G4:G7"/>
    <mergeCell ref="H4:H7"/>
    <mergeCell ref="I4:I7"/>
    <mergeCell ref="J4:J7"/>
    <mergeCell ref="K4:K7"/>
    <mergeCell ref="L4:L7"/>
    <mergeCell ref="J8:J9"/>
    <mergeCell ref="K8:K9"/>
    <mergeCell ref="L8:L9"/>
    <mergeCell ref="A8:A9"/>
    <mergeCell ref="B8:B9"/>
    <mergeCell ref="C8:C9"/>
    <mergeCell ref="D8:D9"/>
    <mergeCell ref="M4:M7"/>
    <mergeCell ref="E8:E9"/>
    <mergeCell ref="F8:F9"/>
    <mergeCell ref="G8:G9"/>
    <mergeCell ref="H8:H9"/>
    <mergeCell ref="I8:I9"/>
    <mergeCell ref="L10:L12"/>
    <mergeCell ref="F10:F12"/>
    <mergeCell ref="G10:G12"/>
    <mergeCell ref="H10:H12"/>
    <mergeCell ref="A13:A14"/>
    <mergeCell ref="B13:B14"/>
    <mergeCell ref="C13:C14"/>
    <mergeCell ref="D13:D14"/>
    <mergeCell ref="E13:E14"/>
    <mergeCell ref="F13:F14"/>
    <mergeCell ref="J13:J14"/>
    <mergeCell ref="K13:K14"/>
    <mergeCell ref="L13:L14"/>
    <mergeCell ref="A10:A12"/>
    <mergeCell ref="B10:B12"/>
    <mergeCell ref="C10:C12"/>
    <mergeCell ref="D10:D12"/>
    <mergeCell ref="E10:E12"/>
    <mergeCell ref="G13:G14"/>
    <mergeCell ref="H13:H14"/>
    <mergeCell ref="I13:I14"/>
    <mergeCell ref="O13:O14"/>
    <mergeCell ref="P13:P14"/>
    <mergeCell ref="Q13:Q14"/>
    <mergeCell ref="R10:R12"/>
    <mergeCell ref="S10:S12"/>
    <mergeCell ref="V13:V14"/>
    <mergeCell ref="W13:W14"/>
    <mergeCell ref="S13:S14"/>
    <mergeCell ref="T13:T14"/>
    <mergeCell ref="R13:R14"/>
    <mergeCell ref="X13:X14"/>
    <mergeCell ref="Y13:Y14"/>
    <mergeCell ref="Z13:Z14"/>
    <mergeCell ref="AA13:AA14"/>
    <mergeCell ref="AX10:AX12"/>
    <mergeCell ref="I10:I12"/>
    <mergeCell ref="V10:V12"/>
    <mergeCell ref="W10:W12"/>
    <mergeCell ref="X10:X12"/>
    <mergeCell ref="Y10:Y12"/>
    <mergeCell ref="T10:T12"/>
    <mergeCell ref="U10:U12"/>
    <mergeCell ref="M10:M12"/>
    <mergeCell ref="N10:N12"/>
    <mergeCell ref="O10:O12"/>
    <mergeCell ref="P10:P12"/>
    <mergeCell ref="Q10:Q12"/>
    <mergeCell ref="J10:J12"/>
    <mergeCell ref="K10:K12"/>
    <mergeCell ref="Z10:Z12"/>
    <mergeCell ref="AA10:AA12"/>
    <mergeCell ref="U13:U14"/>
    <mergeCell ref="M13:M14"/>
    <mergeCell ref="N13:N14"/>
    <mergeCell ref="AX8:AX9"/>
    <mergeCell ref="AX13:AX14"/>
    <mergeCell ref="AW13:AW14"/>
    <mergeCell ref="AW10:AW12"/>
    <mergeCell ref="AB8:AB9"/>
    <mergeCell ref="Y8:Y9"/>
    <mergeCell ref="Z8:Z9"/>
    <mergeCell ref="AA8:AA9"/>
    <mergeCell ref="AB10:AB12"/>
    <mergeCell ref="AB13:AB14"/>
  </mergeCells>
  <conditionalFormatting sqref="AJ4:AK7">
    <cfRule type="containsText" dxfId="2365" priority="1051" operator="containsText" text="BAJA">
      <formula>NOT(ISERROR(SEARCH("BAJA",AJ4)))</formula>
    </cfRule>
    <cfRule type="containsText" dxfId="2364" priority="1052" operator="containsText" text="MEDIA">
      <formula>NOT(ISERROR(SEARCH("MEDIA",AJ4)))</formula>
    </cfRule>
    <cfRule type="containsText" dxfId="2363" priority="1053" operator="containsText" text="ALTA">
      <formula>NOT(ISERROR(SEARCH("ALTA",AJ4)))</formula>
    </cfRule>
  </conditionalFormatting>
  <conditionalFormatting sqref="AR4">
    <cfRule type="containsText" dxfId="2362" priority="1054" operator="containsText" text="BAJA">
      <formula>NOT(ISERROR(SEARCH("BAJA",AR4)))</formula>
    </cfRule>
    <cfRule type="containsText" dxfId="2361" priority="1055" operator="containsText" text="MEDIA">
      <formula>NOT(ISERROR(SEARCH("MEDIA",AR4)))</formula>
    </cfRule>
    <cfRule type="containsText" dxfId="2360" priority="1056" operator="containsText" text="ALTA">
      <formula>NOT(ISERROR(SEARCH("ALTA",AR4)))</formula>
    </cfRule>
  </conditionalFormatting>
  <conditionalFormatting sqref="AU4">
    <cfRule type="containsText" dxfId="2359" priority="949" operator="containsText" text="BAJA">
      <formula>NOT(ISERROR(SEARCH("BAJA",AU4)))</formula>
    </cfRule>
    <cfRule type="containsText" dxfId="2358" priority="950" operator="containsText" text="MEDIA">
      <formula>NOT(ISERROR(SEARCH("MEDIA",AU4)))</formula>
    </cfRule>
    <cfRule type="containsText" dxfId="2357" priority="951" operator="containsText" text="ALTA">
      <formula>NOT(ISERROR(SEARCH("ALTA",AU4)))</formula>
    </cfRule>
  </conditionalFormatting>
  <conditionalFormatting sqref="AU5:AU7">
    <cfRule type="containsText" dxfId="2356" priority="946" operator="containsText" text="BAJA">
      <formula>NOT(ISERROR(SEARCH("BAJA",AU5)))</formula>
    </cfRule>
    <cfRule type="containsText" dxfId="2355" priority="947" operator="containsText" text="MEDIA">
      <formula>NOT(ISERROR(SEARCH("MEDIA",AU5)))</formula>
    </cfRule>
    <cfRule type="containsText" dxfId="2354" priority="948" operator="containsText" text="ALTA">
      <formula>NOT(ISERROR(SEARCH("ALTA",AU5)))</formula>
    </cfRule>
  </conditionalFormatting>
  <conditionalFormatting sqref="AV4">
    <cfRule type="cellIs" dxfId="2353" priority="921" operator="greaterThan">
      <formula>75%</formula>
    </cfRule>
    <cfRule type="cellIs" dxfId="2352" priority="922" operator="between">
      <formula>51%</formula>
      <formula>75%</formula>
    </cfRule>
    <cfRule type="cellIs" dxfId="2351" priority="923" operator="between">
      <formula>26%</formula>
      <formula>50%</formula>
    </cfRule>
    <cfRule type="cellIs" dxfId="2350" priority="924" operator="between">
      <formula>0%</formula>
      <formula>25%</formula>
    </cfRule>
    <cfRule type="containsText" dxfId="2349" priority="925" operator="containsText" text="BAJA">
      <formula>NOT(ISERROR(SEARCH("BAJA",AV4)))</formula>
    </cfRule>
    <cfRule type="containsText" dxfId="2348" priority="926" operator="containsText" text="MEDIA">
      <formula>NOT(ISERROR(SEARCH("MEDIA",AV4)))</formula>
    </cfRule>
    <cfRule type="containsText" dxfId="2347" priority="927" operator="containsText" text="ALTA">
      <formula>NOT(ISERROR(SEARCH("ALTA",AV4)))</formula>
    </cfRule>
  </conditionalFormatting>
  <conditionalFormatting sqref="AV5:AV7">
    <cfRule type="cellIs" dxfId="2346" priority="914" operator="greaterThan">
      <formula>75%</formula>
    </cfRule>
    <cfRule type="cellIs" dxfId="2345" priority="915" operator="between">
      <formula>51%</formula>
      <formula>75%</formula>
    </cfRule>
    <cfRule type="cellIs" dxfId="2344" priority="916" operator="between">
      <formula>26%</formula>
      <formula>50%</formula>
    </cfRule>
    <cfRule type="cellIs" dxfId="2343" priority="917" operator="between">
      <formula>0%</formula>
      <formula>25%</formula>
    </cfRule>
    <cfRule type="containsText" dxfId="2342" priority="918" operator="containsText" text="BAJA">
      <formula>NOT(ISERROR(SEARCH("BAJA",AV5)))</formula>
    </cfRule>
    <cfRule type="containsText" dxfId="2341" priority="919" operator="containsText" text="MEDIA">
      <formula>NOT(ISERROR(SEARCH("MEDIA",AV5)))</formula>
    </cfRule>
    <cfRule type="containsText" dxfId="2340" priority="920" operator="containsText" text="ALTA">
      <formula>NOT(ISERROR(SEARCH("ALTA",AV5)))</formula>
    </cfRule>
  </conditionalFormatting>
  <conditionalFormatting sqref="AC4">
    <cfRule type="containsText" dxfId="2339" priority="848" operator="containsText" text="BAJA">
      <formula>NOT(ISERROR(SEARCH("BAJA",AC4)))</formula>
    </cfRule>
    <cfRule type="containsText" dxfId="2338" priority="849" operator="containsText" text="MEDIA">
      <formula>NOT(ISERROR(SEARCH("MEDIA",AC4)))</formula>
    </cfRule>
    <cfRule type="containsText" dxfId="2337" priority="850" operator="containsText" text="ALTA">
      <formula>NOT(ISERROR(SEARCH("ALTA",AC4)))</formula>
    </cfRule>
  </conditionalFormatting>
  <conditionalFormatting sqref="AD7">
    <cfRule type="containsText" dxfId="2336" priority="845" operator="containsText" text="BAJA">
      <formula>NOT(ISERROR(SEARCH("BAJA",AD7)))</formula>
    </cfRule>
    <cfRule type="containsText" dxfId="2335" priority="846" operator="containsText" text="MEDIA">
      <formula>NOT(ISERROR(SEARCH("MEDIA",AD7)))</formula>
    </cfRule>
    <cfRule type="containsText" dxfId="2334" priority="847" operator="containsText" text="ALTA">
      <formula>NOT(ISERROR(SEARCH("ALTA",AD7)))</formula>
    </cfRule>
  </conditionalFormatting>
  <conditionalFormatting sqref="AN7">
    <cfRule type="containsText" dxfId="2333" priority="842" operator="containsText" text="BAJA">
      <formula>NOT(ISERROR(SEARCH("BAJA",AN7)))</formula>
    </cfRule>
    <cfRule type="containsText" dxfId="2332" priority="843" operator="containsText" text="MEDIA">
      <formula>NOT(ISERROR(SEARCH("MEDIA",AN7)))</formula>
    </cfRule>
    <cfRule type="containsText" dxfId="2331" priority="844" operator="containsText" text="ALTA">
      <formula>NOT(ISERROR(SEARCH("ALTA",AN7)))</formula>
    </cfRule>
  </conditionalFormatting>
  <conditionalFormatting sqref="AS4">
    <cfRule type="containsText" dxfId="2330" priority="839" operator="containsText" text="BAJA">
      <formula>NOT(ISERROR(SEARCH("BAJA",AS4)))</formula>
    </cfRule>
    <cfRule type="containsText" dxfId="2329" priority="840" operator="containsText" text="MEDIA">
      <formula>NOT(ISERROR(SEARCH("MEDIA",AS4)))</formula>
    </cfRule>
    <cfRule type="containsText" dxfId="2328" priority="841" operator="containsText" text="ALTA">
      <formula>NOT(ISERROR(SEARCH("ALTA",AS4)))</formula>
    </cfRule>
  </conditionalFormatting>
  <conditionalFormatting sqref="AS5">
    <cfRule type="containsText" dxfId="2327" priority="836" operator="containsText" text="BAJA">
      <formula>NOT(ISERROR(SEARCH("BAJA",AS5)))</formula>
    </cfRule>
    <cfRule type="containsText" dxfId="2326" priority="837" operator="containsText" text="MEDIA">
      <formula>NOT(ISERROR(SEARCH("MEDIA",AS5)))</formula>
    </cfRule>
    <cfRule type="containsText" dxfId="2325" priority="838" operator="containsText" text="ALTA">
      <formula>NOT(ISERROR(SEARCH("ALTA",AS5)))</formula>
    </cfRule>
  </conditionalFormatting>
  <conditionalFormatting sqref="AS7">
    <cfRule type="containsText" dxfId="2324" priority="833" operator="containsText" text="BAJA">
      <formula>NOT(ISERROR(SEARCH("BAJA",AS7)))</formula>
    </cfRule>
    <cfRule type="containsText" dxfId="2323" priority="834" operator="containsText" text="MEDIA">
      <formula>NOT(ISERROR(SEARCH("MEDIA",AS7)))</formula>
    </cfRule>
    <cfRule type="containsText" dxfId="2322" priority="835" operator="containsText" text="ALTA">
      <formula>NOT(ISERROR(SEARCH("ALTA",AS7)))</formula>
    </cfRule>
  </conditionalFormatting>
  <conditionalFormatting sqref="AJ8:AK9">
    <cfRule type="containsText" dxfId="2321" priority="827" operator="containsText" text="BAJA">
      <formula>NOT(ISERROR(SEARCH("BAJA",AJ8)))</formula>
    </cfRule>
    <cfRule type="containsText" dxfId="2320" priority="828" operator="containsText" text="MEDIA">
      <formula>NOT(ISERROR(SEARCH("MEDIA",AJ8)))</formula>
    </cfRule>
    <cfRule type="containsText" dxfId="2319" priority="829" operator="containsText" text="ALTA">
      <formula>NOT(ISERROR(SEARCH("ALTA",AJ8)))</formula>
    </cfRule>
  </conditionalFormatting>
  <conditionalFormatting sqref="AU8:AV8">
    <cfRule type="cellIs" dxfId="2318" priority="767" operator="greaterThan">
      <formula>75%</formula>
    </cfRule>
    <cfRule type="cellIs" dxfId="2317" priority="768" operator="between">
      <formula>51%</formula>
      <formula>75%</formula>
    </cfRule>
    <cfRule type="cellIs" dxfId="2316" priority="769" operator="between">
      <formula>26%</formula>
      <formula>50%</formula>
    </cfRule>
    <cfRule type="cellIs" dxfId="2315" priority="770" operator="between">
      <formula>0%</formula>
      <formula>25%</formula>
    </cfRule>
    <cfRule type="containsText" dxfId="2314" priority="830" operator="containsText" text="BAJA">
      <formula>NOT(ISERROR(SEARCH("BAJA",AU8)))</formula>
    </cfRule>
    <cfRule type="containsText" dxfId="2313" priority="831" operator="containsText" text="MEDIA">
      <formula>NOT(ISERROR(SEARCH("MEDIA",AU8)))</formula>
    </cfRule>
    <cfRule type="containsText" dxfId="2312" priority="832" operator="containsText" text="ALTA">
      <formula>NOT(ISERROR(SEARCH("ALTA",AU8)))</formula>
    </cfRule>
  </conditionalFormatting>
  <conditionalFormatting sqref="AU9">
    <cfRule type="containsText" dxfId="2311" priority="771" operator="containsText" text="BAJA">
      <formula>NOT(ISERROR(SEARCH("BAJA",AU9)))</formula>
    </cfRule>
    <cfRule type="containsText" dxfId="2310" priority="772" operator="containsText" text="MEDIA">
      <formula>NOT(ISERROR(SEARCH("MEDIA",AU9)))</formula>
    </cfRule>
    <cfRule type="containsText" dxfId="2309" priority="773" operator="containsText" text="ALTA">
      <formula>NOT(ISERROR(SEARCH("ALTA",AU9)))</formula>
    </cfRule>
  </conditionalFormatting>
  <conditionalFormatting sqref="AV9">
    <cfRule type="cellIs" dxfId="2308" priority="760" operator="greaterThan">
      <formula>75%</formula>
    </cfRule>
    <cfRule type="cellIs" dxfId="2307" priority="761" operator="between">
      <formula>51%</formula>
      <formula>75%</formula>
    </cfRule>
    <cfRule type="cellIs" dxfId="2306" priority="762" operator="between">
      <formula>26%</formula>
      <formula>50%</formula>
    </cfRule>
    <cfRule type="cellIs" dxfId="2305" priority="763" operator="between">
      <formula>0%</formula>
      <formula>25%</formula>
    </cfRule>
    <cfRule type="containsText" dxfId="2304" priority="764" operator="containsText" text="BAJA">
      <formula>NOT(ISERROR(SEARCH("BAJA",AV9)))</formula>
    </cfRule>
    <cfRule type="containsText" dxfId="2303" priority="765" operator="containsText" text="MEDIA">
      <formula>NOT(ISERROR(SEARCH("MEDIA",AV9)))</formula>
    </cfRule>
    <cfRule type="containsText" dxfId="2302" priority="766" operator="containsText" text="ALTA">
      <formula>NOT(ISERROR(SEARCH("ALTA",AV9)))</formula>
    </cfRule>
  </conditionalFormatting>
  <conditionalFormatting sqref="AD9">
    <cfRule type="containsText" dxfId="2301" priority="742" operator="containsText" text="BAJA">
      <formula>NOT(ISERROR(SEARCH("BAJA",AD9)))</formula>
    </cfRule>
    <cfRule type="containsText" dxfId="2300" priority="743" operator="containsText" text="MEDIA">
      <formula>NOT(ISERROR(SEARCH("MEDIA",AD9)))</formula>
    </cfRule>
    <cfRule type="containsText" dxfId="2299" priority="744" operator="containsText" text="ALTA">
      <formula>NOT(ISERROR(SEARCH("ALTA",AD9)))</formula>
    </cfRule>
  </conditionalFormatting>
  <conditionalFormatting sqref="AN9">
    <cfRule type="containsText" dxfId="2298" priority="739" operator="containsText" text="BAJA">
      <formula>NOT(ISERROR(SEARCH("BAJA",AN9)))</formula>
    </cfRule>
    <cfRule type="containsText" dxfId="2297" priority="740" operator="containsText" text="MEDIA">
      <formula>NOT(ISERROR(SEARCH("MEDIA",AN9)))</formula>
    </cfRule>
    <cfRule type="containsText" dxfId="2296" priority="741" operator="containsText" text="ALTA">
      <formula>NOT(ISERROR(SEARCH("ALTA",AN9)))</formula>
    </cfRule>
  </conditionalFormatting>
  <conditionalFormatting sqref="AP8">
    <cfRule type="containsText" dxfId="2295" priority="736" operator="containsText" text="BAJA">
      <formula>NOT(ISERROR(SEARCH("BAJA",AP8)))</formula>
    </cfRule>
    <cfRule type="containsText" dxfId="2294" priority="737" operator="containsText" text="MEDIA">
      <formula>NOT(ISERROR(SEARCH("MEDIA",AP8)))</formula>
    </cfRule>
    <cfRule type="containsText" dxfId="2293" priority="738" operator="containsText" text="ALTA">
      <formula>NOT(ISERROR(SEARCH("ALTA",AP8)))</formula>
    </cfRule>
  </conditionalFormatting>
  <conditionalFormatting sqref="AP9">
    <cfRule type="containsText" dxfId="2292" priority="733" operator="containsText" text="BAJA">
      <formula>NOT(ISERROR(SEARCH("BAJA",AP9)))</formula>
    </cfRule>
    <cfRule type="containsText" dxfId="2291" priority="734" operator="containsText" text="MEDIA">
      <formula>NOT(ISERROR(SEARCH("MEDIA",AP9)))</formula>
    </cfRule>
    <cfRule type="containsText" dxfId="2290" priority="735" operator="containsText" text="ALTA">
      <formula>NOT(ISERROR(SEARCH("ALTA",AP9)))</formula>
    </cfRule>
  </conditionalFormatting>
  <conditionalFormatting sqref="AS9">
    <cfRule type="containsText" dxfId="2289" priority="730" operator="containsText" text="BAJA">
      <formula>NOT(ISERROR(SEARCH("BAJA",AS9)))</formula>
    </cfRule>
    <cfRule type="containsText" dxfId="2288" priority="731" operator="containsText" text="MEDIA">
      <formula>NOT(ISERROR(SEARCH("MEDIA",AS9)))</formula>
    </cfRule>
    <cfRule type="containsText" dxfId="2287" priority="732" operator="containsText" text="ALTA">
      <formula>NOT(ISERROR(SEARCH("ALTA",AS9)))</formula>
    </cfRule>
  </conditionalFormatting>
  <conditionalFormatting sqref="AS8">
    <cfRule type="containsText" dxfId="2286" priority="727" operator="containsText" text="BAJA">
      <formula>NOT(ISERROR(SEARCH("BAJA",AS8)))</formula>
    </cfRule>
    <cfRule type="containsText" dxfId="2285" priority="728" operator="containsText" text="MEDIA">
      <formula>NOT(ISERROR(SEARCH("MEDIA",AS8)))</formula>
    </cfRule>
    <cfRule type="containsText" dxfId="2284" priority="729" operator="containsText" text="ALTA">
      <formula>NOT(ISERROR(SEARCH("ALTA",AS8)))</formula>
    </cfRule>
  </conditionalFormatting>
  <conditionalFormatting sqref="AZ10">
    <cfRule type="containsText" dxfId="2283" priority="521" operator="containsText" text="BAJA">
      <formula>NOT(ISERROR(SEARCH("BAJA",AZ10)))</formula>
    </cfRule>
    <cfRule type="containsText" dxfId="2282" priority="522" operator="containsText" text="MEDIA">
      <formula>NOT(ISERROR(SEARCH("MEDIA",AZ10)))</formula>
    </cfRule>
    <cfRule type="containsText" dxfId="2281" priority="523" operator="containsText" text="ALTA">
      <formula>NOT(ISERROR(SEARCH("ALTA",AZ10)))</formula>
    </cfRule>
  </conditionalFormatting>
  <conditionalFormatting sqref="AJ10:AK12">
    <cfRule type="containsText" dxfId="2280" priority="721" operator="containsText" text="BAJA">
      <formula>NOT(ISERROR(SEARCH("BAJA",AJ10)))</formula>
    </cfRule>
    <cfRule type="containsText" dxfId="2279" priority="722" operator="containsText" text="MEDIA">
      <formula>NOT(ISERROR(SEARCH("MEDIA",AJ10)))</formula>
    </cfRule>
    <cfRule type="containsText" dxfId="2278" priority="723" operator="containsText" text="ALTA">
      <formula>NOT(ISERROR(SEARCH("ALTA",AJ10)))</formula>
    </cfRule>
  </conditionalFormatting>
  <conditionalFormatting sqref="AR10">
    <cfRule type="containsText" dxfId="2277" priority="724" operator="containsText" text="BAJA">
      <formula>NOT(ISERROR(SEARCH("BAJA",AR10)))</formula>
    </cfRule>
    <cfRule type="containsText" dxfId="2276" priority="725" operator="containsText" text="MEDIA">
      <formula>NOT(ISERROR(SEARCH("MEDIA",AR10)))</formula>
    </cfRule>
    <cfRule type="containsText" dxfId="2275" priority="726" operator="containsText" text="ALTA">
      <formula>NOT(ISERROR(SEARCH("ALTA",AR10)))</formula>
    </cfRule>
  </conditionalFormatting>
  <conditionalFormatting sqref="AU10">
    <cfRule type="containsText" dxfId="2274" priority="619" operator="containsText" text="BAJA">
      <formula>NOT(ISERROR(SEARCH("BAJA",AU10)))</formula>
    </cfRule>
    <cfRule type="containsText" dxfId="2273" priority="620" operator="containsText" text="MEDIA">
      <formula>NOT(ISERROR(SEARCH("MEDIA",AU10)))</formula>
    </cfRule>
    <cfRule type="containsText" dxfId="2272" priority="621" operator="containsText" text="ALTA">
      <formula>NOT(ISERROR(SEARCH("ALTA",AU10)))</formula>
    </cfRule>
  </conditionalFormatting>
  <conditionalFormatting sqref="AU11:AU12">
    <cfRule type="containsText" dxfId="2271" priority="616" operator="containsText" text="BAJA">
      <formula>NOT(ISERROR(SEARCH("BAJA",AU11)))</formula>
    </cfRule>
    <cfRule type="containsText" dxfId="2270" priority="617" operator="containsText" text="MEDIA">
      <formula>NOT(ISERROR(SEARCH("MEDIA",AU11)))</formula>
    </cfRule>
    <cfRule type="containsText" dxfId="2269" priority="618" operator="containsText" text="ALTA">
      <formula>NOT(ISERROR(SEARCH("ALTA",AU11)))</formula>
    </cfRule>
  </conditionalFormatting>
  <conditionalFormatting sqref="AV10">
    <cfRule type="cellIs" dxfId="2268" priority="591" operator="greaterThan">
      <formula>75%</formula>
    </cfRule>
    <cfRule type="cellIs" dxfId="2267" priority="592" operator="between">
      <formula>51%</formula>
      <formula>75%</formula>
    </cfRule>
    <cfRule type="cellIs" dxfId="2266" priority="593" operator="between">
      <formula>26%</formula>
      <formula>50%</formula>
    </cfRule>
    <cfRule type="cellIs" dxfId="2265" priority="594" operator="between">
      <formula>0%</formula>
      <formula>25%</formula>
    </cfRule>
    <cfRule type="containsText" dxfId="2264" priority="595" operator="containsText" text="BAJA">
      <formula>NOT(ISERROR(SEARCH("BAJA",AV10)))</formula>
    </cfRule>
    <cfRule type="containsText" dxfId="2263" priority="596" operator="containsText" text="MEDIA">
      <formula>NOT(ISERROR(SEARCH("MEDIA",AV10)))</formula>
    </cfRule>
    <cfRule type="containsText" dxfId="2262" priority="597" operator="containsText" text="ALTA">
      <formula>NOT(ISERROR(SEARCH("ALTA",AV10)))</formula>
    </cfRule>
  </conditionalFormatting>
  <conditionalFormatting sqref="AV11:AV12">
    <cfRule type="cellIs" dxfId="2261" priority="584" operator="greaterThan">
      <formula>75%</formula>
    </cfRule>
    <cfRule type="cellIs" dxfId="2260" priority="585" operator="between">
      <formula>51%</formula>
      <formula>75%</formula>
    </cfRule>
    <cfRule type="cellIs" dxfId="2259" priority="586" operator="between">
      <formula>26%</formula>
      <formula>50%</formula>
    </cfRule>
    <cfRule type="cellIs" dxfId="2258" priority="587" operator="between">
      <formula>0%</formula>
      <formula>25%</formula>
    </cfRule>
    <cfRule type="containsText" dxfId="2257" priority="588" operator="containsText" text="BAJA">
      <formula>NOT(ISERROR(SEARCH("BAJA",AV11)))</formula>
    </cfRule>
    <cfRule type="containsText" dxfId="2256" priority="589" operator="containsText" text="MEDIA">
      <formula>NOT(ISERROR(SEARCH("MEDIA",AV11)))</formula>
    </cfRule>
    <cfRule type="containsText" dxfId="2255" priority="590" operator="containsText" text="ALTA">
      <formula>NOT(ISERROR(SEARCH("ALTA",AV11)))</formula>
    </cfRule>
  </conditionalFormatting>
  <conditionalFormatting sqref="AC11:AD11">
    <cfRule type="containsText" dxfId="2254" priority="518" operator="containsText" text="BAJA">
      <formula>NOT(ISERROR(SEARCH("BAJA",AC11)))</formula>
    </cfRule>
    <cfRule type="containsText" dxfId="2253" priority="519" operator="containsText" text="MEDIA">
      <formula>NOT(ISERROR(SEARCH("MEDIA",AC11)))</formula>
    </cfRule>
    <cfRule type="containsText" dxfId="2252" priority="520" operator="containsText" text="ALTA">
      <formula>NOT(ISERROR(SEARCH("ALTA",AC11)))</formula>
    </cfRule>
  </conditionalFormatting>
  <conditionalFormatting sqref="AL10">
    <cfRule type="containsText" dxfId="2251" priority="509" operator="containsText" text="BAJA">
      <formula>NOT(ISERROR(SEARCH("BAJA",AL10)))</formula>
    </cfRule>
    <cfRule type="containsText" dxfId="2250" priority="510" operator="containsText" text="MEDIA">
      <formula>NOT(ISERROR(SEARCH("MEDIA",AL10)))</formula>
    </cfRule>
    <cfRule type="containsText" dxfId="2249" priority="511" operator="containsText" text="ALTA">
      <formula>NOT(ISERROR(SEARCH("ALTA",AL10)))</formula>
    </cfRule>
  </conditionalFormatting>
  <conditionalFormatting sqref="AL11">
    <cfRule type="containsText" dxfId="2248" priority="506" operator="containsText" text="BAJA">
      <formula>NOT(ISERROR(SEARCH("BAJA",AL11)))</formula>
    </cfRule>
    <cfRule type="containsText" dxfId="2247" priority="507" operator="containsText" text="MEDIA">
      <formula>NOT(ISERROR(SEARCH("MEDIA",AL11)))</formula>
    </cfRule>
    <cfRule type="containsText" dxfId="2246" priority="508" operator="containsText" text="ALTA">
      <formula>NOT(ISERROR(SEARCH("ALTA",AL11)))</formula>
    </cfRule>
  </conditionalFormatting>
  <conditionalFormatting sqref="AN10">
    <cfRule type="containsText" dxfId="2245" priority="503" operator="containsText" text="BAJA">
      <formula>NOT(ISERROR(SEARCH("BAJA",AN10)))</formula>
    </cfRule>
    <cfRule type="containsText" dxfId="2244" priority="504" operator="containsText" text="MEDIA">
      <formula>NOT(ISERROR(SEARCH("MEDIA",AN10)))</formula>
    </cfRule>
    <cfRule type="containsText" dxfId="2243" priority="505" operator="containsText" text="ALTA">
      <formula>NOT(ISERROR(SEARCH("ALTA",AN10)))</formula>
    </cfRule>
  </conditionalFormatting>
  <conditionalFormatting sqref="AN11">
    <cfRule type="containsText" dxfId="2242" priority="500" operator="containsText" text="BAJA">
      <formula>NOT(ISERROR(SEARCH("BAJA",AN11)))</formula>
    </cfRule>
    <cfRule type="containsText" dxfId="2241" priority="501" operator="containsText" text="MEDIA">
      <formula>NOT(ISERROR(SEARCH("MEDIA",AN11)))</formula>
    </cfRule>
    <cfRule type="containsText" dxfId="2240" priority="502" operator="containsText" text="ALTA">
      <formula>NOT(ISERROR(SEARCH("ALTA",AN11)))</formula>
    </cfRule>
  </conditionalFormatting>
  <conditionalFormatting sqref="AS10">
    <cfRule type="containsText" dxfId="2239" priority="497" operator="containsText" text="BAJA">
      <formula>NOT(ISERROR(SEARCH("BAJA",AS10)))</formula>
    </cfRule>
    <cfRule type="containsText" dxfId="2238" priority="498" operator="containsText" text="MEDIA">
      <formula>NOT(ISERROR(SEARCH("MEDIA",AS10)))</formula>
    </cfRule>
    <cfRule type="containsText" dxfId="2237" priority="499" operator="containsText" text="ALTA">
      <formula>NOT(ISERROR(SEARCH("ALTA",AS10)))</formula>
    </cfRule>
  </conditionalFormatting>
  <conditionalFormatting sqref="AS11">
    <cfRule type="containsText" dxfId="2236" priority="494" operator="containsText" text="BAJA">
      <formula>NOT(ISERROR(SEARCH("BAJA",AS11)))</formula>
    </cfRule>
    <cfRule type="containsText" dxfId="2235" priority="495" operator="containsText" text="MEDIA">
      <formula>NOT(ISERROR(SEARCH("MEDIA",AS11)))</formula>
    </cfRule>
    <cfRule type="containsText" dxfId="2234" priority="496" operator="containsText" text="ALTA">
      <formula>NOT(ISERROR(SEARCH("ALTA",AS11)))</formula>
    </cfRule>
  </conditionalFormatting>
  <conditionalFormatting sqref="AS10:AS11">
    <cfRule type="containsText" dxfId="2233" priority="488" operator="containsText" text="BAJA">
      <formula>NOT(ISERROR(SEARCH("BAJA",AS10)))</formula>
    </cfRule>
    <cfRule type="containsText" dxfId="2232" priority="489" operator="containsText" text="MEDIA">
      <formula>NOT(ISERROR(SEARCH("MEDIA",AS10)))</formula>
    </cfRule>
    <cfRule type="containsText" dxfId="2231" priority="490" operator="containsText" text="ALTA">
      <formula>NOT(ISERROR(SEARCH("ALTA",AS10)))</formula>
    </cfRule>
  </conditionalFormatting>
  <conditionalFormatting sqref="AP10">
    <cfRule type="containsText" dxfId="2230" priority="485" operator="containsText" text="BAJA">
      <formula>NOT(ISERROR(SEARCH("BAJA",AP10)))</formula>
    </cfRule>
    <cfRule type="containsText" dxfId="2229" priority="486" operator="containsText" text="MEDIA">
      <formula>NOT(ISERROR(SEARCH("MEDIA",AP10)))</formula>
    </cfRule>
    <cfRule type="containsText" dxfId="2228" priority="487" operator="containsText" text="ALTA">
      <formula>NOT(ISERROR(SEARCH("ALTA",AP10)))</formula>
    </cfRule>
  </conditionalFormatting>
  <conditionalFormatting sqref="AP11">
    <cfRule type="containsText" dxfId="2227" priority="482" operator="containsText" text="BAJA">
      <formula>NOT(ISERROR(SEARCH("BAJA",AP11)))</formula>
    </cfRule>
    <cfRule type="containsText" dxfId="2226" priority="483" operator="containsText" text="MEDIA">
      <formula>NOT(ISERROR(SEARCH("MEDIA",AP11)))</formula>
    </cfRule>
    <cfRule type="containsText" dxfId="2225" priority="484" operator="containsText" text="ALTA">
      <formula>NOT(ISERROR(SEARCH("ALTA",AP11)))</formula>
    </cfRule>
  </conditionalFormatting>
  <conditionalFormatting sqref="AQ10">
    <cfRule type="containsText" dxfId="2224" priority="479" operator="containsText" text="BAJA">
      <formula>NOT(ISERROR(SEARCH("BAJA",AQ10)))</formula>
    </cfRule>
    <cfRule type="containsText" dxfId="2223" priority="480" operator="containsText" text="MEDIA">
      <formula>NOT(ISERROR(SEARCH("MEDIA",AQ10)))</formula>
    </cfRule>
    <cfRule type="containsText" dxfId="2222" priority="481" operator="containsText" text="ALTA">
      <formula>NOT(ISERROR(SEARCH("ALTA",AQ10)))</formula>
    </cfRule>
  </conditionalFormatting>
  <conditionalFormatting sqref="AQ11">
    <cfRule type="containsText" dxfId="2221" priority="476" operator="containsText" text="BAJA">
      <formula>NOT(ISERROR(SEARCH("BAJA",AQ11)))</formula>
    </cfRule>
    <cfRule type="containsText" dxfId="2220" priority="477" operator="containsText" text="MEDIA">
      <formula>NOT(ISERROR(SEARCH("MEDIA",AQ11)))</formula>
    </cfRule>
    <cfRule type="containsText" dxfId="2219" priority="478" operator="containsText" text="ALTA">
      <formula>NOT(ISERROR(SEARCH("ALTA",AQ11)))</formula>
    </cfRule>
  </conditionalFormatting>
  <conditionalFormatting sqref="AJ13:AK14">
    <cfRule type="containsText" dxfId="2218" priority="470" operator="containsText" text="BAJA">
      <formula>NOT(ISERROR(SEARCH("BAJA",AJ13)))</formula>
    </cfRule>
    <cfRule type="containsText" dxfId="2217" priority="471" operator="containsText" text="MEDIA">
      <formula>NOT(ISERROR(SEARCH("MEDIA",AJ13)))</formula>
    </cfRule>
    <cfRule type="containsText" dxfId="2216" priority="472" operator="containsText" text="ALTA">
      <formula>NOT(ISERROR(SEARCH("ALTA",AJ13)))</formula>
    </cfRule>
  </conditionalFormatting>
  <conditionalFormatting sqref="AU13:AV13">
    <cfRule type="cellIs" dxfId="2215" priority="410" operator="greaterThan">
      <formula>75%</formula>
    </cfRule>
    <cfRule type="cellIs" dxfId="2214" priority="411" operator="between">
      <formula>51%</formula>
      <formula>75%</formula>
    </cfRule>
    <cfRule type="cellIs" dxfId="2213" priority="412" operator="between">
      <formula>26%</formula>
      <formula>50%</formula>
    </cfRule>
    <cfRule type="cellIs" dxfId="2212" priority="413" operator="between">
      <formula>0%</formula>
      <formula>25%</formula>
    </cfRule>
    <cfRule type="containsText" dxfId="2211" priority="473" operator="containsText" text="BAJA">
      <formula>NOT(ISERROR(SEARCH("BAJA",AU13)))</formula>
    </cfRule>
    <cfRule type="containsText" dxfId="2210" priority="474" operator="containsText" text="MEDIA">
      <formula>NOT(ISERROR(SEARCH("MEDIA",AU13)))</formula>
    </cfRule>
    <cfRule type="containsText" dxfId="2209" priority="475" operator="containsText" text="ALTA">
      <formula>NOT(ISERROR(SEARCH("ALTA",AU13)))</formula>
    </cfRule>
  </conditionalFormatting>
  <conditionalFormatting sqref="AU14">
    <cfRule type="containsText" dxfId="2208" priority="414" operator="containsText" text="BAJA">
      <formula>NOT(ISERROR(SEARCH("BAJA",AU14)))</formula>
    </cfRule>
    <cfRule type="containsText" dxfId="2207" priority="415" operator="containsText" text="MEDIA">
      <formula>NOT(ISERROR(SEARCH("MEDIA",AU14)))</formula>
    </cfRule>
    <cfRule type="containsText" dxfId="2206" priority="416" operator="containsText" text="ALTA">
      <formula>NOT(ISERROR(SEARCH("ALTA",AU14)))</formula>
    </cfRule>
  </conditionalFormatting>
  <conditionalFormatting sqref="AV14">
    <cfRule type="cellIs" dxfId="2205" priority="403" operator="greaterThan">
      <formula>75%</formula>
    </cfRule>
    <cfRule type="cellIs" dxfId="2204" priority="404" operator="between">
      <formula>51%</formula>
      <formula>75%</formula>
    </cfRule>
    <cfRule type="cellIs" dxfId="2203" priority="405" operator="between">
      <formula>26%</formula>
      <formula>50%</formula>
    </cfRule>
    <cfRule type="cellIs" dxfId="2202" priority="406" operator="between">
      <formula>0%</formula>
      <formula>25%</formula>
    </cfRule>
    <cfRule type="containsText" dxfId="2201" priority="407" operator="containsText" text="BAJA">
      <formula>NOT(ISERROR(SEARCH("BAJA",AV14)))</formula>
    </cfRule>
    <cfRule type="containsText" dxfId="2200" priority="408" operator="containsText" text="MEDIA">
      <formula>NOT(ISERROR(SEARCH("MEDIA",AV14)))</formula>
    </cfRule>
    <cfRule type="containsText" dxfId="2199" priority="409" operator="containsText" text="ALTA">
      <formula>NOT(ISERROR(SEARCH("ALTA",AV14)))</formula>
    </cfRule>
  </conditionalFormatting>
  <conditionalFormatting sqref="AC13:AD13">
    <cfRule type="containsText" dxfId="2198" priority="400" operator="containsText" text="BAJA">
      <formula>NOT(ISERROR(SEARCH("BAJA",AC13)))</formula>
    </cfRule>
    <cfRule type="containsText" dxfId="2197" priority="401" operator="containsText" text="MEDIA">
      <formula>NOT(ISERROR(SEARCH("MEDIA",AC13)))</formula>
    </cfRule>
    <cfRule type="containsText" dxfId="2196" priority="402" operator="containsText" text="ALTA">
      <formula>NOT(ISERROR(SEARCH("ALTA",AC13)))</formula>
    </cfRule>
  </conditionalFormatting>
  <conditionalFormatting sqref="AL13">
    <cfRule type="containsText" dxfId="2195" priority="397" operator="containsText" text="BAJA">
      <formula>NOT(ISERROR(SEARCH("BAJA",AL13)))</formula>
    </cfRule>
    <cfRule type="containsText" dxfId="2194" priority="398" operator="containsText" text="MEDIA">
      <formula>NOT(ISERROR(SEARCH("MEDIA",AL13)))</formula>
    </cfRule>
    <cfRule type="containsText" dxfId="2193" priority="399" operator="containsText" text="ALTA">
      <formula>NOT(ISERROR(SEARCH("ALTA",AL13)))</formula>
    </cfRule>
  </conditionalFormatting>
  <conditionalFormatting sqref="AS13">
    <cfRule type="containsText" dxfId="2192" priority="394" operator="containsText" text="BAJA">
      <formula>NOT(ISERROR(SEARCH("BAJA",AS13)))</formula>
    </cfRule>
    <cfRule type="containsText" dxfId="2191" priority="395" operator="containsText" text="MEDIA">
      <formula>NOT(ISERROR(SEARCH("MEDIA",AS13)))</formula>
    </cfRule>
    <cfRule type="containsText" dxfId="2190" priority="396" operator="containsText" text="ALTA">
      <formula>NOT(ISERROR(SEARCH("ALTA",AS13)))</formula>
    </cfRule>
  </conditionalFormatting>
  <conditionalFormatting sqref="AS14">
    <cfRule type="containsText" dxfId="2189" priority="391" operator="containsText" text="BAJA">
      <formula>NOT(ISERROR(SEARCH("BAJA",AS14)))</formula>
    </cfRule>
    <cfRule type="containsText" dxfId="2188" priority="392" operator="containsText" text="MEDIA">
      <formula>NOT(ISERROR(SEARCH("MEDIA",AS14)))</formula>
    </cfRule>
    <cfRule type="containsText" dxfId="2187" priority="393" operator="containsText" text="ALTA">
      <formula>NOT(ISERROR(SEARCH("ALTA",AS14)))</formula>
    </cfRule>
  </conditionalFormatting>
  <conditionalFormatting sqref="AQ13">
    <cfRule type="containsText" dxfId="2186" priority="388" operator="containsText" text="BAJA">
      <formula>NOT(ISERROR(SEARCH("BAJA",AQ13)))</formula>
    </cfRule>
    <cfRule type="containsText" dxfId="2185" priority="389" operator="containsText" text="MEDIA">
      <formula>NOT(ISERROR(SEARCH("MEDIA",AQ13)))</formula>
    </cfRule>
    <cfRule type="containsText" dxfId="2184" priority="390" operator="containsText" text="ALTA">
      <formula>NOT(ISERROR(SEARCH("ALTA",AQ13)))</formula>
    </cfRule>
  </conditionalFormatting>
  <conditionalFormatting sqref="AC12">
    <cfRule type="containsText" dxfId="2183" priority="149" operator="containsText" text="BAJA">
      <formula>NOT(ISERROR(SEARCH("BAJA",AC12)))</formula>
    </cfRule>
    <cfRule type="containsText" dxfId="2182" priority="150" operator="containsText" text="MEDIA">
      <formula>NOT(ISERROR(SEARCH("MEDIA",AC12)))</formula>
    </cfRule>
    <cfRule type="containsText" dxfId="2181" priority="151" operator="containsText" text="ALTA">
      <formula>NOT(ISERROR(SEARCH("ALTA",AC12)))</formula>
    </cfRule>
  </conditionalFormatting>
  <conditionalFormatting sqref="AS12">
    <cfRule type="containsText" dxfId="2180" priority="146" operator="containsText" text="BAJA">
      <formula>NOT(ISERROR(SEARCH("BAJA",AS12)))</formula>
    </cfRule>
    <cfRule type="containsText" dxfId="2179" priority="147" operator="containsText" text="MEDIA">
      <formula>NOT(ISERROR(SEARCH("MEDIA",AS12)))</formula>
    </cfRule>
    <cfRule type="containsText" dxfId="2178" priority="148" operator="containsText" text="ALTA">
      <formula>NOT(ISERROR(SEARCH("ALTA",AS12)))</formula>
    </cfRule>
  </conditionalFormatting>
  <conditionalFormatting sqref="AS12">
    <cfRule type="containsText" dxfId="2177" priority="143" operator="containsText" text="BAJA">
      <formula>NOT(ISERROR(SEARCH("BAJA",AS12)))</formula>
    </cfRule>
    <cfRule type="containsText" dxfId="2176" priority="144" operator="containsText" text="MEDIA">
      <formula>NOT(ISERROR(SEARCH("MEDIA",AS12)))</formula>
    </cfRule>
    <cfRule type="containsText" dxfId="2175" priority="145" operator="containsText" text="ALTA">
      <formula>NOT(ISERROR(SEARCH("ALTA",AS12)))</formula>
    </cfRule>
  </conditionalFormatting>
  <conditionalFormatting sqref="AJ15:AK15">
    <cfRule type="containsText" dxfId="2174" priority="137" operator="containsText" text="BAJA">
      <formula>NOT(ISERROR(SEARCH("BAJA",AJ15)))</formula>
    </cfRule>
    <cfRule type="containsText" dxfId="2173" priority="138" operator="containsText" text="MEDIA">
      <formula>NOT(ISERROR(SEARCH("MEDIA",AJ15)))</formula>
    </cfRule>
    <cfRule type="containsText" dxfId="2172" priority="139" operator="containsText" text="ALTA">
      <formula>NOT(ISERROR(SEARCH("ALTA",AJ15)))</formula>
    </cfRule>
  </conditionalFormatting>
  <conditionalFormatting sqref="AU15:AV15">
    <cfRule type="cellIs" dxfId="2171" priority="77" operator="greaterThan">
      <formula>75%</formula>
    </cfRule>
    <cfRule type="cellIs" dxfId="2170" priority="78" operator="between">
      <formula>51%</formula>
      <formula>75%</formula>
    </cfRule>
    <cfRule type="cellIs" dxfId="2169" priority="79" operator="between">
      <formula>26%</formula>
      <formula>50%</formula>
    </cfRule>
    <cfRule type="cellIs" dxfId="2168" priority="80" operator="between">
      <formula>0%</formula>
      <formula>25%</formula>
    </cfRule>
    <cfRule type="containsText" dxfId="2167" priority="140" operator="containsText" text="BAJA">
      <formula>NOT(ISERROR(SEARCH("BAJA",AU15)))</formula>
    </cfRule>
    <cfRule type="containsText" dxfId="2166" priority="141" operator="containsText" text="MEDIA">
      <formula>NOT(ISERROR(SEARCH("MEDIA",AU15)))</formula>
    </cfRule>
    <cfRule type="containsText" dxfId="2165" priority="142" operator="containsText" text="ALTA">
      <formula>NOT(ISERROR(SEARCH("ALTA",AU15)))</formula>
    </cfRule>
  </conditionalFormatting>
  <conditionalFormatting sqref="AC15:AD15">
    <cfRule type="containsText" dxfId="2164" priority="67" operator="containsText" text="BAJA">
      <formula>NOT(ISERROR(SEARCH("BAJA",AC15)))</formula>
    </cfRule>
    <cfRule type="containsText" dxfId="2163" priority="68" operator="containsText" text="MEDIA">
      <formula>NOT(ISERROR(SEARCH("MEDIA",AC15)))</formula>
    </cfRule>
    <cfRule type="containsText" dxfId="2162" priority="69" operator="containsText" text="ALTA">
      <formula>NOT(ISERROR(SEARCH("ALTA",AC15)))</formula>
    </cfRule>
  </conditionalFormatting>
  <conditionalFormatting sqref="AL15">
    <cfRule type="containsText" dxfId="2161" priority="64" operator="containsText" text="BAJA">
      <formula>NOT(ISERROR(SEARCH("BAJA",AL15)))</formula>
    </cfRule>
    <cfRule type="containsText" dxfId="2160" priority="65" operator="containsText" text="MEDIA">
      <formula>NOT(ISERROR(SEARCH("MEDIA",AL15)))</formula>
    </cfRule>
    <cfRule type="containsText" dxfId="2159" priority="66" operator="containsText" text="ALTA">
      <formula>NOT(ISERROR(SEARCH("ALTA",AL15)))</formula>
    </cfRule>
  </conditionalFormatting>
  <conditionalFormatting sqref="AS15">
    <cfRule type="containsText" dxfId="2158" priority="61" operator="containsText" text="BAJA">
      <formula>NOT(ISERROR(SEARCH("BAJA",AS15)))</formula>
    </cfRule>
    <cfRule type="containsText" dxfId="2157" priority="62" operator="containsText" text="MEDIA">
      <formula>NOT(ISERROR(SEARCH("MEDIA",AS15)))</formula>
    </cfRule>
    <cfRule type="containsText" dxfId="2156" priority="63" operator="containsText" text="ALTA">
      <formula>NOT(ISERROR(SEARCH("ALTA",AS15)))</formula>
    </cfRule>
  </conditionalFormatting>
  <conditionalFormatting sqref="AQ15">
    <cfRule type="containsText" dxfId="2155" priority="55" operator="containsText" text="BAJA">
      <formula>NOT(ISERROR(SEARCH("BAJA",AQ15)))</formula>
    </cfRule>
    <cfRule type="containsText" dxfId="2154" priority="56" operator="containsText" text="MEDIA">
      <formula>NOT(ISERROR(SEARCH("MEDIA",AQ15)))</formula>
    </cfRule>
    <cfRule type="containsText" dxfId="2153" priority="57" operator="containsText" text="ALTA">
      <formula>NOT(ISERROR(SEARCH("ALTA",AQ15)))</formula>
    </cfRule>
  </conditionalFormatting>
  <dataValidations count="5">
    <dataValidation type="list" allowBlank="1" showInputMessage="1" showErrorMessage="1" sqref="A4 A8:A10 A13:A15 AK4:AK15" xr:uid="{00000000-0002-0000-0800-000000000000}">
      <formula1>"SI,NO"</formula1>
    </dataValidation>
    <dataValidation type="list" allowBlank="1" showInputMessage="1" showErrorMessage="1" sqref="AJ4:AJ15" xr:uid="{00000000-0002-0000-0800-000001000000}">
      <formula1>"Confiable,No confiable"</formula1>
    </dataValidation>
    <dataValidation type="list" allowBlank="1" showInputMessage="1" showErrorMessage="1" sqref="AT4:AT15" xr:uid="{00000000-0002-0000-0800-000002000000}">
      <formula1>"Adecuado,Inadecuado"</formula1>
    </dataValidation>
    <dataValidation type="list" allowBlank="1" showInputMessage="1" showErrorMessage="1" sqref="AR4:AR15" xr:uid="{00000000-0002-0000-0800-000003000000}">
      <formula1>"Asignado,No Asignado"</formula1>
    </dataValidation>
    <dataValidation type="list" allowBlank="1" showInputMessage="1" showErrorMessage="1" sqref="AG4:AG15" xr:uid="{00000000-0002-0000-0800-000004000000}">
      <formula1>"Manual,Automático"</formula1>
    </dataValidation>
  </dataValidations>
  <hyperlinks>
    <hyperlink ref="AN12" r:id="rId1" xr:uid="{00000000-0004-0000-0800-000000000000}"/>
    <hyperlink ref="BI5" r:id="rId2" xr:uid="{00000000-0004-0000-0800-000001000000}"/>
    <hyperlink ref="BI6" r:id="rId3" xr:uid="{00000000-0004-0000-0800-000002000000}"/>
    <hyperlink ref="BI11" r:id="rId4" xr:uid="{00000000-0004-0000-0800-000003000000}"/>
    <hyperlink ref="BI12" r:id="rId5" xr:uid="{00000000-0004-0000-0800-000004000000}"/>
    <hyperlink ref="BI13" r:id="rId6" xr:uid="{00000000-0004-0000-0800-000005000000}"/>
    <hyperlink ref="BI15" r:id="rId7" xr:uid="{00000000-0004-0000-0800-000006000000}"/>
    <hyperlink ref="BI8" r:id="rId8" xr:uid="{00000000-0004-0000-0800-000007000000}"/>
    <hyperlink ref="BI10" r:id="rId9" xr:uid="{00000000-0004-0000-0800-000008000000}"/>
  </hyperlinks>
  <pageMargins left="0.7" right="0.7" top="0.75" bottom="0.75" header="0.3" footer="0.3"/>
  <pageSetup paperSize="9" orientation="portrait" r:id="rId10"/>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800-000005000000}">
          <x14:formula1>
            <xm:f>Listas!$B$2:$B$7</xm:f>
          </x14:formula1>
          <xm:sqref>D4 D8:D10 D13:D15</xm:sqref>
        </x14:dataValidation>
        <x14:dataValidation type="list" allowBlank="1" showInputMessage="1" showErrorMessage="1" xr:uid="{00000000-0002-0000-0800-000006000000}">
          <x14:formula1>
            <xm:f>Listas!$J$2:$J$6</xm:f>
          </x14:formula1>
          <xm:sqref>AX4 AX8:AX10 AX13:AX15</xm:sqref>
        </x14:dataValidation>
        <x14:dataValidation type="list" allowBlank="1" showInputMessage="1" showErrorMessage="1" xr:uid="{00000000-0002-0000-0800-000007000000}">
          <x14:formula1>
            <xm:f>Listas!$C$2:$C$8</xm:f>
          </x14:formula1>
          <xm:sqref>E4 E8:E10 E13:E15</xm:sqref>
        </x14:dataValidation>
        <x14:dataValidation type="list" allowBlank="1" showInputMessage="1" showErrorMessage="1" xr:uid="{00000000-0002-0000-0800-000008000000}">
          <x14:formula1>
            <xm:f>Listas!$P$2:$P$7</xm:f>
          </x14:formula1>
          <xm:sqref>Q4 Q8 Q10 Q13 Q15</xm:sqref>
        </x14:dataValidation>
        <x14:dataValidation type="list" allowBlank="1" showInputMessage="1" showErrorMessage="1" xr:uid="{00000000-0002-0000-0800-000009000000}">
          <x14:formula1>
            <xm:f>Listas!$O$2:$O$7</xm:f>
          </x14:formula1>
          <xm:sqref>O4 O8 O10 O13 O15</xm:sqref>
        </x14:dataValidation>
        <x14:dataValidation type="list" allowBlank="1" showInputMessage="1" showErrorMessage="1" xr:uid="{00000000-0002-0000-0800-00000A000000}">
          <x14:formula1>
            <xm:f>Listas!$N$2:$N$7</xm:f>
          </x14:formula1>
          <xm:sqref>M4 M8 M10 M13 M15</xm:sqref>
        </x14:dataValidation>
        <x14:dataValidation type="list" allowBlank="1" showInputMessage="1" showErrorMessage="1" xr:uid="{00000000-0002-0000-0800-00000B000000}">
          <x14:formula1>
            <xm:f>Listas!$Q$2:$Q$8</xm:f>
          </x14:formula1>
          <xm:sqref>J13:J15 J4:J10</xm:sqref>
        </x14:dataValidation>
        <x14:dataValidation type="list" allowBlank="1" showInputMessage="1" showErrorMessage="1" xr:uid="{00000000-0002-0000-0800-00000C000000}">
          <x14:formula1>
            <xm:f>Listas!$K$2:$K$6</xm:f>
          </x14:formula1>
          <xm:sqref>S4:S15</xm:sqref>
        </x14:dataValidation>
        <x14:dataValidation type="list" allowBlank="1" showInputMessage="1" showErrorMessage="1" xr:uid="{00000000-0002-0000-0800-00000D000000}">
          <x14:formula1>
            <xm:f>Listas!$L$2:$L$5</xm:f>
          </x14:formula1>
          <xm:sqref>T4:T15</xm:sqref>
        </x14:dataValidation>
        <x14:dataValidation type="list" allowBlank="1" showInputMessage="1" showErrorMessage="1" xr:uid="{00000000-0002-0000-0800-00000E000000}">
          <x14:formula1>
            <xm:f>Listas!$G$2:$G$11</xm:f>
          </x14:formula1>
          <xm:sqref>C4:C15</xm:sqref>
        </x14:dataValidation>
        <x14:dataValidation type="list" allowBlank="1" showInputMessage="1" showErrorMessage="1" xr:uid="{00000000-0002-0000-0800-00000F000000}">
          <x14:formula1>
            <xm:f>Listas!$I$2:$I$3</xm:f>
          </x14:formula1>
          <xm:sqref>AO4:AO15</xm:sqref>
        </x14:dataValidation>
        <x14:dataValidation type="list" allowBlank="1" showInputMessage="1" showErrorMessage="1" xr:uid="{00000000-0002-0000-0800-000010000000}">
          <x14:formula1>
            <xm:f>Listas!$H$2:$H$3</xm:f>
          </x14:formula1>
          <xm:sqref>AM4:AM15</xm:sqref>
        </x14:dataValidation>
        <x14:dataValidation type="list" allowBlank="1" showInputMessage="1" showErrorMessage="1" xr:uid="{00000000-0002-0000-0800-000011000000}">
          <x14:formula1>
            <xm:f>Listas!$F$2:$F$4</xm:f>
          </x14:formula1>
          <xm:sqref>AE4:AE15</xm:sqref>
        </x14:dataValidation>
        <x14:dataValidation type="list" allowBlank="1" showInputMessage="1" showErrorMessage="1" xr:uid="{00000000-0002-0000-0800-000012000000}">
          <x14:formula1>
            <xm:f>Listas!$M$2:$M$15</xm:f>
          </x14:formula1>
          <xm:sqref>B4 B13:B15 B8:B10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4" ma:contentTypeDescription="Crear nuevo documento." ma:contentTypeScope="" ma:versionID="51a66c0480e11012a6575811318430f6">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0e0227dc8dd6e684ea215a67f96ff910"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9D781F-96EC-4C7E-856F-DF322D2A8F19}"/>
</file>

<file path=customXml/itemProps2.xml><?xml version="1.0" encoding="utf-8"?>
<ds:datastoreItem xmlns:ds="http://schemas.openxmlformats.org/officeDocument/2006/customXml" ds:itemID="{E02BA4DF-3B5D-4B1C-AE05-2A0C5B20E7E6}"/>
</file>

<file path=customXml/itemProps3.xml><?xml version="1.0" encoding="utf-8"?>
<ds:datastoreItem xmlns:ds="http://schemas.openxmlformats.org/officeDocument/2006/customXml" ds:itemID="{DE3C419A-6AC4-4DB1-90CB-FCD3670B2D4A}"/>
</file>

<file path=docProps/app.xml><?xml version="1.0" encoding="utf-8"?>
<Properties xmlns="http://schemas.openxmlformats.org/officeDocument/2006/extended-properties" xmlns:vt="http://schemas.openxmlformats.org/officeDocument/2006/docPropsVTypes">
  <Application>Microsoft Excel Online</Application>
  <Manager/>
  <Company>HP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
  <cp:revision/>
  <dcterms:created xsi:type="dcterms:W3CDTF">2021-01-27T23:17:16Z</dcterms:created>
  <dcterms:modified xsi:type="dcterms:W3CDTF">2022-10-24T16:38:18Z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ies>
</file>